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8010" activeTab="2"/>
  </bookViews>
  <sheets>
    <sheet name="Help" sheetId="23" r:id="rId1"/>
    <sheet name="Master" sheetId="1" r:id="rId2"/>
    <sheet name="Class-6" sheetId="15" r:id="rId3"/>
    <sheet name="Result Sheet 6" sheetId="19" r:id="rId4"/>
    <sheet name="Statics" sheetId="21" r:id="rId5"/>
    <sheet name="Mark Sheets" sheetId="22" r:id="rId6"/>
  </sheets>
  <definedNames>
    <definedName name="_xlnm.Print_Area" localSheetId="2">'Class-6'!#REF!</definedName>
    <definedName name="_xlnm.Print_Area" localSheetId="3">'Result Sheet 6'!$B$2:$DU$111</definedName>
    <definedName name="_xlnm.Print_Titles" localSheetId="3">'Result Sheet 6'!$F:$H,'Result Sheet 6'!$2:$6</definedName>
  </definedNames>
  <calcPr calcId="125725" concurrentCalc="0"/>
</workbook>
</file>

<file path=xl/calcChain.xml><?xml version="1.0" encoding="utf-8"?>
<calcChain xmlns="http://schemas.openxmlformats.org/spreadsheetml/2006/main">
  <c r="CO106" i="19"/>
  <c r="CM106"/>
  <c r="CN106"/>
  <c r="CO105"/>
  <c r="CM105"/>
  <c r="CN105"/>
  <c r="CO104"/>
  <c r="CM104"/>
  <c r="CN104"/>
  <c r="CO103"/>
  <c r="CM103"/>
  <c r="CN103"/>
  <c r="CO102"/>
  <c r="CM102"/>
  <c r="CN102"/>
  <c r="CO101"/>
  <c r="CM101"/>
  <c r="CN101"/>
  <c r="CO100"/>
  <c r="CM100"/>
  <c r="CN100"/>
  <c r="CO99"/>
  <c r="CM99"/>
  <c r="CN99"/>
  <c r="CO98"/>
  <c r="CM98"/>
  <c r="CN98"/>
  <c r="CO97"/>
  <c r="CM97"/>
  <c r="CN97"/>
  <c r="CO96"/>
  <c r="CM96"/>
  <c r="CN96"/>
  <c r="CO95"/>
  <c r="CM95"/>
  <c r="CN95"/>
  <c r="CO94"/>
  <c r="CM94"/>
  <c r="CN94"/>
  <c r="CO93"/>
  <c r="CM93"/>
  <c r="CN93"/>
  <c r="CO92"/>
  <c r="CM92"/>
  <c r="CN92"/>
  <c r="CO91"/>
  <c r="CM91"/>
  <c r="CN91"/>
  <c r="CO90"/>
  <c r="CM90"/>
  <c r="CN90"/>
  <c r="CO89"/>
  <c r="CM89"/>
  <c r="CN89"/>
  <c r="CO88"/>
  <c r="CM88"/>
  <c r="CN88"/>
  <c r="CO87"/>
  <c r="CM87"/>
  <c r="CN87"/>
  <c r="CO86"/>
  <c r="CM86"/>
  <c r="CN86"/>
  <c r="CO85"/>
  <c r="CM85"/>
  <c r="CN85"/>
  <c r="CO84"/>
  <c r="CM84"/>
  <c r="CN84"/>
  <c r="CO83"/>
  <c r="CM83"/>
  <c r="CN83"/>
  <c r="CO82"/>
  <c r="CM82"/>
  <c r="CN82"/>
  <c r="CO81"/>
  <c r="CM81"/>
  <c r="CN81"/>
  <c r="CO80"/>
  <c r="CM80"/>
  <c r="CN80"/>
  <c r="CO79"/>
  <c r="CM79"/>
  <c r="CN79"/>
  <c r="CO78"/>
  <c r="CM78"/>
  <c r="CN78"/>
  <c r="CO77"/>
  <c r="CM77"/>
  <c r="CN77"/>
  <c r="CO76"/>
  <c r="CM76"/>
  <c r="CN76"/>
  <c r="CO75"/>
  <c r="CM75"/>
  <c r="CN75"/>
  <c r="CO74"/>
  <c r="CM74"/>
  <c r="CN74"/>
  <c r="CO73"/>
  <c r="CM73"/>
  <c r="CN73"/>
  <c r="CO72"/>
  <c r="CM72"/>
  <c r="CN72"/>
  <c r="CO71"/>
  <c r="CM71"/>
  <c r="CN71"/>
  <c r="CO70"/>
  <c r="CM70"/>
  <c r="CN70"/>
  <c r="CO69"/>
  <c r="CM69"/>
  <c r="CN69"/>
  <c r="CO68"/>
  <c r="CM68"/>
  <c r="CN68"/>
  <c r="CO67"/>
  <c r="CM67"/>
  <c r="CN67"/>
  <c r="CO66"/>
  <c r="CM66"/>
  <c r="CN66"/>
  <c r="CO65"/>
  <c r="CM65"/>
  <c r="CN65"/>
  <c r="CO64"/>
  <c r="CM64"/>
  <c r="CN64"/>
  <c r="CO63"/>
  <c r="CM63"/>
  <c r="CN63"/>
  <c r="CO62"/>
  <c r="CM62"/>
  <c r="CN62"/>
  <c r="CO61"/>
  <c r="CM61"/>
  <c r="CN61"/>
  <c r="CO60"/>
  <c r="CM60"/>
  <c r="CN60"/>
  <c r="CO59"/>
  <c r="CM59"/>
  <c r="CN59"/>
  <c r="CO58"/>
  <c r="CM58"/>
  <c r="CN58"/>
  <c r="CO57"/>
  <c r="CM57"/>
  <c r="CN57"/>
  <c r="CO56"/>
  <c r="CM56"/>
  <c r="CN56"/>
  <c r="CO55"/>
  <c r="CM55"/>
  <c r="CN55"/>
  <c r="CO54"/>
  <c r="CM54"/>
  <c r="CN54"/>
  <c r="CO53"/>
  <c r="CM53"/>
  <c r="CN53"/>
  <c r="CO52"/>
  <c r="CM52"/>
  <c r="CN52"/>
  <c r="CO51"/>
  <c r="CM51"/>
  <c r="CN51"/>
  <c r="CO50"/>
  <c r="CM50"/>
  <c r="CN50"/>
  <c r="CO49"/>
  <c r="CM49"/>
  <c r="CN49"/>
  <c r="CO48"/>
  <c r="CM48"/>
  <c r="CN48"/>
  <c r="CO47"/>
  <c r="CM47"/>
  <c r="CN47"/>
  <c r="CO46"/>
  <c r="CM46"/>
  <c r="CN46"/>
  <c r="CO45"/>
  <c r="CM45"/>
  <c r="CN45"/>
  <c r="CO44"/>
  <c r="CM44"/>
  <c r="CN44"/>
  <c r="CO43"/>
  <c r="CM43"/>
  <c r="CN43"/>
  <c r="CO42"/>
  <c r="CM42"/>
  <c r="CN42"/>
  <c r="CO41"/>
  <c r="CM41"/>
  <c r="CN41"/>
  <c r="CO40"/>
  <c r="CM40"/>
  <c r="CN40"/>
  <c r="CO39"/>
  <c r="CM39"/>
  <c r="CN39"/>
  <c r="CO38"/>
  <c r="CM38"/>
  <c r="CN38"/>
  <c r="CO37"/>
  <c r="CM37"/>
  <c r="CN37"/>
  <c r="CO36"/>
  <c r="CM36"/>
  <c r="CN36"/>
  <c r="CO35"/>
  <c r="CM35"/>
  <c r="CN35"/>
  <c r="CO34"/>
  <c r="CM34"/>
  <c r="CN34"/>
  <c r="CO33"/>
  <c r="CM33"/>
  <c r="CN33"/>
  <c r="CO32"/>
  <c r="CM32"/>
  <c r="CN32"/>
  <c r="CO31"/>
  <c r="CM31"/>
  <c r="CN31"/>
  <c r="CO30"/>
  <c r="CM30"/>
  <c r="CN30"/>
  <c r="CO29"/>
  <c r="CM29"/>
  <c r="CN29"/>
  <c r="CO28"/>
  <c r="CM28"/>
  <c r="CN28"/>
  <c r="CO27"/>
  <c r="CM27"/>
  <c r="CN27"/>
  <c r="CO26"/>
  <c r="CM26"/>
  <c r="CN26"/>
  <c r="CO25"/>
  <c r="CM25"/>
  <c r="CN25"/>
  <c r="CO24"/>
  <c r="CM24"/>
  <c r="CN24"/>
  <c r="CO23"/>
  <c r="CM23"/>
  <c r="CN23"/>
  <c r="CO22"/>
  <c r="CM22"/>
  <c r="CN22"/>
  <c r="CO21"/>
  <c r="CM21"/>
  <c r="CN21"/>
  <c r="CO20"/>
  <c r="CM20"/>
  <c r="CN20"/>
  <c r="CO19"/>
  <c r="CM19"/>
  <c r="CN19"/>
  <c r="CO18"/>
  <c r="CM18"/>
  <c r="CN18"/>
  <c r="CO17"/>
  <c r="CM17"/>
  <c r="CN17"/>
  <c r="CO16"/>
  <c r="CM16"/>
  <c r="CN16"/>
  <c r="CO15"/>
  <c r="CM15"/>
  <c r="CN15"/>
  <c r="CO14"/>
  <c r="CM14"/>
  <c r="CN14"/>
  <c r="CO13"/>
  <c r="CM13"/>
  <c r="CN13"/>
  <c r="CO12"/>
  <c r="CM12"/>
  <c r="CN12"/>
  <c r="CO11"/>
  <c r="CM11"/>
  <c r="CN11"/>
  <c r="CO10"/>
  <c r="CM10"/>
  <c r="CN10"/>
  <c r="CO9"/>
  <c r="CM9"/>
  <c r="CN9"/>
  <c r="CO8"/>
  <c r="CM8"/>
  <c r="CN8"/>
  <c r="CO7"/>
  <c r="CM7"/>
  <c r="CN7"/>
  <c r="CA106"/>
  <c r="BY106"/>
  <c r="BZ106"/>
  <c r="CA105"/>
  <c r="BY105"/>
  <c r="BZ105"/>
  <c r="CA104"/>
  <c r="BY104"/>
  <c r="BZ104"/>
  <c r="CA103"/>
  <c r="BY103"/>
  <c r="BZ103"/>
  <c r="CA102"/>
  <c r="BY102"/>
  <c r="BZ102"/>
  <c r="CA101"/>
  <c r="BY101"/>
  <c r="BZ101"/>
  <c r="CA100"/>
  <c r="BY100"/>
  <c r="BZ100"/>
  <c r="CA99"/>
  <c r="BY99"/>
  <c r="BZ99"/>
  <c r="CA98"/>
  <c r="BY98"/>
  <c r="BZ98"/>
  <c r="CA97"/>
  <c r="BY97"/>
  <c r="BZ97"/>
  <c r="CA96"/>
  <c r="BY96"/>
  <c r="BZ96"/>
  <c r="CA95"/>
  <c r="BY95"/>
  <c r="BZ95"/>
  <c r="CA94"/>
  <c r="BY94"/>
  <c r="BZ94"/>
  <c r="CA93"/>
  <c r="BY93"/>
  <c r="BZ93"/>
  <c r="CA92"/>
  <c r="BY92"/>
  <c r="BZ92"/>
  <c r="CA91"/>
  <c r="BY91"/>
  <c r="BZ91"/>
  <c r="CA90"/>
  <c r="BY90"/>
  <c r="BZ90"/>
  <c r="CA89"/>
  <c r="BY89"/>
  <c r="BZ89"/>
  <c r="CA88"/>
  <c r="BY88"/>
  <c r="BZ88"/>
  <c r="CA87"/>
  <c r="BY87"/>
  <c r="BZ87"/>
  <c r="CA86"/>
  <c r="BY86"/>
  <c r="BZ86"/>
  <c r="CA85"/>
  <c r="BY85"/>
  <c r="BZ85"/>
  <c r="CA84"/>
  <c r="BY84"/>
  <c r="BZ84"/>
  <c r="CA83"/>
  <c r="BY83"/>
  <c r="BZ83"/>
  <c r="CA82"/>
  <c r="BY82"/>
  <c r="BZ82"/>
  <c r="CA81"/>
  <c r="BY81"/>
  <c r="BZ81"/>
  <c r="CA80"/>
  <c r="BY80"/>
  <c r="BZ80"/>
  <c r="CA79"/>
  <c r="BY79"/>
  <c r="BZ79"/>
  <c r="CA78"/>
  <c r="BY78"/>
  <c r="BZ78"/>
  <c r="CA77"/>
  <c r="BY77"/>
  <c r="BZ77"/>
  <c r="CA76"/>
  <c r="BY76"/>
  <c r="BZ76"/>
  <c r="CA75"/>
  <c r="BY75"/>
  <c r="BZ75"/>
  <c r="CA74"/>
  <c r="BY74"/>
  <c r="BZ74"/>
  <c r="CA73"/>
  <c r="BY73"/>
  <c r="BZ73"/>
  <c r="CA72"/>
  <c r="BY72"/>
  <c r="BZ72"/>
  <c r="CA71"/>
  <c r="BY71"/>
  <c r="BZ71"/>
  <c r="CA70"/>
  <c r="BY70"/>
  <c r="BZ70"/>
  <c r="CA69"/>
  <c r="BY69"/>
  <c r="BZ69"/>
  <c r="CA68"/>
  <c r="BY68"/>
  <c r="BZ68"/>
  <c r="CA67"/>
  <c r="BY67"/>
  <c r="BZ67"/>
  <c r="CA66"/>
  <c r="BY66"/>
  <c r="BZ66"/>
  <c r="CA65"/>
  <c r="BY65"/>
  <c r="BZ65"/>
  <c r="CA64"/>
  <c r="BY64"/>
  <c r="BZ64"/>
  <c r="CA63"/>
  <c r="BY63"/>
  <c r="BZ63"/>
  <c r="CA62"/>
  <c r="BY62"/>
  <c r="BZ62"/>
  <c r="CA61"/>
  <c r="BY61"/>
  <c r="BZ61"/>
  <c r="CA60"/>
  <c r="BY60"/>
  <c r="BZ60"/>
  <c r="CA59"/>
  <c r="BY59"/>
  <c r="BZ59"/>
  <c r="CA58"/>
  <c r="BY58"/>
  <c r="BZ58"/>
  <c r="CA57"/>
  <c r="BY57"/>
  <c r="BZ57"/>
  <c r="CA56"/>
  <c r="BY56"/>
  <c r="BZ56"/>
  <c r="CA55"/>
  <c r="BY55"/>
  <c r="BZ55"/>
  <c r="CA54"/>
  <c r="BY54"/>
  <c r="BZ54"/>
  <c r="CA53"/>
  <c r="BY53"/>
  <c r="BZ53"/>
  <c r="CA52"/>
  <c r="BY52"/>
  <c r="BZ52"/>
  <c r="CA51"/>
  <c r="BY51"/>
  <c r="BZ51"/>
  <c r="CA50"/>
  <c r="BY50"/>
  <c r="BZ50"/>
  <c r="CA49"/>
  <c r="BY49"/>
  <c r="BZ49"/>
  <c r="CA48"/>
  <c r="BY48"/>
  <c r="BZ48"/>
  <c r="CA47"/>
  <c r="BY47"/>
  <c r="BZ47"/>
  <c r="CA46"/>
  <c r="BY46"/>
  <c r="BZ46"/>
  <c r="CA45"/>
  <c r="BY45"/>
  <c r="BZ45"/>
  <c r="CA44"/>
  <c r="BY44"/>
  <c r="BZ44"/>
  <c r="CA43"/>
  <c r="BY43"/>
  <c r="BZ43"/>
  <c r="CA42"/>
  <c r="BY42"/>
  <c r="BZ42"/>
  <c r="CA41"/>
  <c r="BY41"/>
  <c r="BZ41"/>
  <c r="CA40"/>
  <c r="BY40"/>
  <c r="BZ40"/>
  <c r="CA39"/>
  <c r="BY39"/>
  <c r="BZ39"/>
  <c r="CA38"/>
  <c r="BY38"/>
  <c r="BZ38"/>
  <c r="CA37"/>
  <c r="BY37"/>
  <c r="BZ37"/>
  <c r="CA36"/>
  <c r="BY36"/>
  <c r="BZ36"/>
  <c r="CA35"/>
  <c r="BY35"/>
  <c r="BZ35"/>
  <c r="CA34"/>
  <c r="BY34"/>
  <c r="BZ34"/>
  <c r="CA33"/>
  <c r="BY33"/>
  <c r="BZ33"/>
  <c r="CA32"/>
  <c r="BY32"/>
  <c r="BZ32"/>
  <c r="CA31"/>
  <c r="BY31"/>
  <c r="BZ31"/>
  <c r="CA30"/>
  <c r="BY30"/>
  <c r="BZ30"/>
  <c r="CA29"/>
  <c r="BY29"/>
  <c r="BZ29"/>
  <c r="CA28"/>
  <c r="BY28"/>
  <c r="BZ28"/>
  <c r="CA27"/>
  <c r="BY27"/>
  <c r="BZ27"/>
  <c r="CA26"/>
  <c r="BY26"/>
  <c r="BZ26"/>
  <c r="CA25"/>
  <c r="BY25"/>
  <c r="BZ25"/>
  <c r="CA24"/>
  <c r="BY24"/>
  <c r="BZ24"/>
  <c r="CA23"/>
  <c r="BY23"/>
  <c r="BZ23"/>
  <c r="CA22"/>
  <c r="BY22"/>
  <c r="BZ22"/>
  <c r="CA21"/>
  <c r="BY21"/>
  <c r="BZ21"/>
  <c r="CA20"/>
  <c r="BY20"/>
  <c r="BZ20"/>
  <c r="CA19"/>
  <c r="BY19"/>
  <c r="BZ19"/>
  <c r="CA18"/>
  <c r="BY18"/>
  <c r="BZ18"/>
  <c r="CA17"/>
  <c r="BY17"/>
  <c r="BZ17"/>
  <c r="CA16"/>
  <c r="BY16"/>
  <c r="BZ16"/>
  <c r="CA15"/>
  <c r="BY15"/>
  <c r="BZ15"/>
  <c r="CA14"/>
  <c r="BY14"/>
  <c r="BZ14"/>
  <c r="CA13"/>
  <c r="BY13"/>
  <c r="BZ13"/>
  <c r="CA12"/>
  <c r="BY12"/>
  <c r="BZ12"/>
  <c r="CA11"/>
  <c r="BY11"/>
  <c r="BZ11"/>
  <c r="CA10"/>
  <c r="BY10"/>
  <c r="BZ10"/>
  <c r="CA9"/>
  <c r="BY9"/>
  <c r="BZ9"/>
  <c r="CA8"/>
  <c r="BY8"/>
  <c r="BZ8"/>
  <c r="CA7"/>
  <c r="BY7"/>
  <c r="BZ7"/>
  <c r="BM106"/>
  <c r="BK106"/>
  <c r="BL106"/>
  <c r="BM105"/>
  <c r="BK105"/>
  <c r="BL105"/>
  <c r="BM104"/>
  <c r="BK104"/>
  <c r="BL104"/>
  <c r="BM103"/>
  <c r="BK103"/>
  <c r="BL103"/>
  <c r="BM102"/>
  <c r="BK102"/>
  <c r="BL102"/>
  <c r="BM101"/>
  <c r="BK101"/>
  <c r="BL101"/>
  <c r="BM100"/>
  <c r="BK100"/>
  <c r="BL100"/>
  <c r="BM99"/>
  <c r="BK99"/>
  <c r="BL99"/>
  <c r="BM98"/>
  <c r="BK98"/>
  <c r="BL98"/>
  <c r="BM97"/>
  <c r="BK97"/>
  <c r="BL97"/>
  <c r="BM96"/>
  <c r="BK96"/>
  <c r="BL96"/>
  <c r="BM95"/>
  <c r="BK95"/>
  <c r="BL95"/>
  <c r="BM94"/>
  <c r="BK94"/>
  <c r="BL94"/>
  <c r="BM93"/>
  <c r="BK93"/>
  <c r="BL93"/>
  <c r="BM92"/>
  <c r="BK92"/>
  <c r="BL92"/>
  <c r="BM91"/>
  <c r="BK91"/>
  <c r="BL91"/>
  <c r="BM90"/>
  <c r="BK90"/>
  <c r="BL90"/>
  <c r="BM89"/>
  <c r="BK89"/>
  <c r="BL89"/>
  <c r="BM88"/>
  <c r="BK88"/>
  <c r="BL88"/>
  <c r="BM87"/>
  <c r="BK87"/>
  <c r="BL87"/>
  <c r="BM86"/>
  <c r="BK86"/>
  <c r="BL86"/>
  <c r="BM85"/>
  <c r="BK85"/>
  <c r="BL85"/>
  <c r="BM84"/>
  <c r="BK84"/>
  <c r="BL84"/>
  <c r="BM83"/>
  <c r="BK83"/>
  <c r="BL83"/>
  <c r="BM82"/>
  <c r="BK82"/>
  <c r="BL82"/>
  <c r="BM81"/>
  <c r="BK81"/>
  <c r="BL81"/>
  <c r="BM80"/>
  <c r="BK80"/>
  <c r="BL80"/>
  <c r="BM79"/>
  <c r="BK79"/>
  <c r="BL79"/>
  <c r="BM78"/>
  <c r="BK78"/>
  <c r="BL78"/>
  <c r="BM77"/>
  <c r="BK77"/>
  <c r="BL77"/>
  <c r="BM76"/>
  <c r="BK76"/>
  <c r="BL76"/>
  <c r="BM75"/>
  <c r="BK75"/>
  <c r="BL75"/>
  <c r="BM74"/>
  <c r="BK74"/>
  <c r="BL74"/>
  <c r="BM73"/>
  <c r="BK73"/>
  <c r="BL73"/>
  <c r="BM72"/>
  <c r="BK72"/>
  <c r="BL72"/>
  <c r="BM71"/>
  <c r="BK71"/>
  <c r="BL71"/>
  <c r="BM70"/>
  <c r="BK70"/>
  <c r="BL70"/>
  <c r="BM69"/>
  <c r="BK69"/>
  <c r="BL69"/>
  <c r="BM68"/>
  <c r="BK68"/>
  <c r="BL68"/>
  <c r="BM67"/>
  <c r="BK67"/>
  <c r="BL67"/>
  <c r="BM66"/>
  <c r="BK66"/>
  <c r="BL66"/>
  <c r="BM65"/>
  <c r="BK65"/>
  <c r="BL65"/>
  <c r="BM64"/>
  <c r="BK64"/>
  <c r="BL64"/>
  <c r="BM63"/>
  <c r="BK63"/>
  <c r="BL63"/>
  <c r="BM62"/>
  <c r="BK62"/>
  <c r="BL62"/>
  <c r="BM61"/>
  <c r="BK61"/>
  <c r="BL61"/>
  <c r="BM60"/>
  <c r="BK60"/>
  <c r="BL60"/>
  <c r="BM59"/>
  <c r="BK59"/>
  <c r="BL59"/>
  <c r="BM58"/>
  <c r="BK58"/>
  <c r="BL58"/>
  <c r="BM57"/>
  <c r="BK57"/>
  <c r="BL57"/>
  <c r="BM56"/>
  <c r="BK56"/>
  <c r="BL56"/>
  <c r="BM55"/>
  <c r="BK55"/>
  <c r="BL55"/>
  <c r="BM54"/>
  <c r="BK54"/>
  <c r="BL54"/>
  <c r="BM53"/>
  <c r="BK53"/>
  <c r="BL53"/>
  <c r="BM52"/>
  <c r="BK52"/>
  <c r="BL52"/>
  <c r="BM51"/>
  <c r="BK51"/>
  <c r="BL51"/>
  <c r="BM50"/>
  <c r="BK50"/>
  <c r="BL50"/>
  <c r="BM49"/>
  <c r="BK49"/>
  <c r="BL49"/>
  <c r="BM48"/>
  <c r="BK48"/>
  <c r="BL48"/>
  <c r="BM47"/>
  <c r="BK47"/>
  <c r="BL47"/>
  <c r="BM46"/>
  <c r="BK46"/>
  <c r="BL46"/>
  <c r="BM45"/>
  <c r="BK45"/>
  <c r="BL45"/>
  <c r="BM44"/>
  <c r="BK44"/>
  <c r="BL44"/>
  <c r="BM43"/>
  <c r="BK43"/>
  <c r="BL43"/>
  <c r="BM42"/>
  <c r="BK42"/>
  <c r="BL42"/>
  <c r="BM41"/>
  <c r="BK41"/>
  <c r="BL41"/>
  <c r="BM40"/>
  <c r="BK40"/>
  <c r="BL40"/>
  <c r="BM39"/>
  <c r="BK39"/>
  <c r="BL39"/>
  <c r="BM38"/>
  <c r="BK38"/>
  <c r="BL38"/>
  <c r="BM37"/>
  <c r="BK37"/>
  <c r="BL37"/>
  <c r="BM36"/>
  <c r="BK36"/>
  <c r="BL36"/>
  <c r="BM35"/>
  <c r="BK35"/>
  <c r="BL35"/>
  <c r="BM34"/>
  <c r="BK34"/>
  <c r="BL34"/>
  <c r="BM33"/>
  <c r="BK33"/>
  <c r="BL33"/>
  <c r="BM32"/>
  <c r="BK32"/>
  <c r="BL32"/>
  <c r="BM31"/>
  <c r="BK31"/>
  <c r="BL31"/>
  <c r="BM30"/>
  <c r="BK30"/>
  <c r="BL30"/>
  <c r="BM29"/>
  <c r="BK29"/>
  <c r="BL29"/>
  <c r="BM28"/>
  <c r="BK28"/>
  <c r="BL28"/>
  <c r="BM27"/>
  <c r="BK27"/>
  <c r="BL27"/>
  <c r="BM26"/>
  <c r="BK26"/>
  <c r="BL26"/>
  <c r="BM25"/>
  <c r="BK25"/>
  <c r="BL25"/>
  <c r="BM24"/>
  <c r="BK24"/>
  <c r="BL24"/>
  <c r="BM23"/>
  <c r="BK23"/>
  <c r="BL23"/>
  <c r="BM22"/>
  <c r="BK22"/>
  <c r="BL22"/>
  <c r="BM21"/>
  <c r="BK21"/>
  <c r="BL21"/>
  <c r="BM20"/>
  <c r="BK20"/>
  <c r="BL20"/>
  <c r="BM19"/>
  <c r="BK19"/>
  <c r="BL19"/>
  <c r="BM18"/>
  <c r="BK18"/>
  <c r="BL18"/>
  <c r="BM17"/>
  <c r="BK17"/>
  <c r="BL17"/>
  <c r="BM16"/>
  <c r="BK16"/>
  <c r="BL16"/>
  <c r="BM15"/>
  <c r="BK15"/>
  <c r="BL15"/>
  <c r="BM14"/>
  <c r="BK14"/>
  <c r="BL14"/>
  <c r="BM13"/>
  <c r="BK13"/>
  <c r="BL13"/>
  <c r="BM12"/>
  <c r="BK12"/>
  <c r="BL12"/>
  <c r="BM11"/>
  <c r="BK11"/>
  <c r="BL11"/>
  <c r="BM10"/>
  <c r="BK10"/>
  <c r="BL10"/>
  <c r="BM9"/>
  <c r="BK9"/>
  <c r="BL9"/>
  <c r="BM8"/>
  <c r="BK8"/>
  <c r="BL8"/>
  <c r="BM7"/>
  <c r="BK7"/>
  <c r="BL7"/>
  <c r="AY106"/>
  <c r="AW106"/>
  <c r="AX106"/>
  <c r="AY105"/>
  <c r="AW105"/>
  <c r="AX105"/>
  <c r="AY104"/>
  <c r="AW104"/>
  <c r="AX104"/>
  <c r="AY103"/>
  <c r="AW103"/>
  <c r="AX103"/>
  <c r="AY102"/>
  <c r="AW102"/>
  <c r="AX102"/>
  <c r="AY101"/>
  <c r="AW101"/>
  <c r="AX101"/>
  <c r="AY100"/>
  <c r="AW100"/>
  <c r="AX100"/>
  <c r="AY99"/>
  <c r="AW99"/>
  <c r="AX99"/>
  <c r="AY98"/>
  <c r="AW98"/>
  <c r="AX98"/>
  <c r="AY97"/>
  <c r="AW97"/>
  <c r="AX97"/>
  <c r="AY96"/>
  <c r="AW96"/>
  <c r="AX96"/>
  <c r="AY95"/>
  <c r="AW95"/>
  <c r="AX95"/>
  <c r="AY94"/>
  <c r="AW94"/>
  <c r="AX94"/>
  <c r="AY93"/>
  <c r="AW93"/>
  <c r="AX93"/>
  <c r="AY92"/>
  <c r="AW92"/>
  <c r="AX92"/>
  <c r="AY91"/>
  <c r="AW91"/>
  <c r="AX91"/>
  <c r="AY90"/>
  <c r="AW90"/>
  <c r="AX90"/>
  <c r="AY89"/>
  <c r="AW89"/>
  <c r="AX89"/>
  <c r="AY88"/>
  <c r="AW88"/>
  <c r="AX88"/>
  <c r="AY87"/>
  <c r="AW87"/>
  <c r="AX87"/>
  <c r="AY86"/>
  <c r="AW86"/>
  <c r="AX86"/>
  <c r="AY85"/>
  <c r="AW85"/>
  <c r="AX85"/>
  <c r="AY84"/>
  <c r="AW84"/>
  <c r="AX84"/>
  <c r="AY83"/>
  <c r="AW83"/>
  <c r="AX83"/>
  <c r="AY82"/>
  <c r="AW82"/>
  <c r="AX82"/>
  <c r="AY81"/>
  <c r="AW81"/>
  <c r="AX81"/>
  <c r="AY80"/>
  <c r="AW80"/>
  <c r="AX80"/>
  <c r="AY79"/>
  <c r="AW79"/>
  <c r="AX79"/>
  <c r="AY78"/>
  <c r="AW78"/>
  <c r="AX78"/>
  <c r="AY77"/>
  <c r="AW77"/>
  <c r="AX77"/>
  <c r="AY76"/>
  <c r="AW76"/>
  <c r="AX76"/>
  <c r="AY75"/>
  <c r="AW75"/>
  <c r="AX75"/>
  <c r="AY74"/>
  <c r="AW74"/>
  <c r="AX74"/>
  <c r="AY73"/>
  <c r="AW73"/>
  <c r="AX73"/>
  <c r="AY72"/>
  <c r="AW72"/>
  <c r="AX72"/>
  <c r="AY71"/>
  <c r="AW71"/>
  <c r="AX71"/>
  <c r="AY70"/>
  <c r="AW70"/>
  <c r="AX70"/>
  <c r="AY69"/>
  <c r="AW69"/>
  <c r="AX69"/>
  <c r="AY68"/>
  <c r="AW68"/>
  <c r="AX68"/>
  <c r="AY67"/>
  <c r="AW67"/>
  <c r="AX67"/>
  <c r="AY66"/>
  <c r="AW66"/>
  <c r="AX66"/>
  <c r="AY65"/>
  <c r="AW65"/>
  <c r="AX65"/>
  <c r="AY64"/>
  <c r="AW64"/>
  <c r="AX64"/>
  <c r="AY63"/>
  <c r="AW63"/>
  <c r="AX63"/>
  <c r="AY62"/>
  <c r="AW62"/>
  <c r="AX62"/>
  <c r="AY61"/>
  <c r="AW61"/>
  <c r="AX61"/>
  <c r="AY60"/>
  <c r="AW60"/>
  <c r="AX60"/>
  <c r="AY59"/>
  <c r="AW59"/>
  <c r="AX59"/>
  <c r="AY58"/>
  <c r="AW58"/>
  <c r="AX58"/>
  <c r="AY57"/>
  <c r="AW57"/>
  <c r="AX57"/>
  <c r="AY56"/>
  <c r="AW56"/>
  <c r="AX56"/>
  <c r="AY55"/>
  <c r="AW55"/>
  <c r="AX55"/>
  <c r="AY54"/>
  <c r="AW54"/>
  <c r="AX54"/>
  <c r="AY53"/>
  <c r="AW53"/>
  <c r="AX53"/>
  <c r="AY52"/>
  <c r="AW52"/>
  <c r="AX52"/>
  <c r="AY51"/>
  <c r="AW51"/>
  <c r="AX51"/>
  <c r="AY50"/>
  <c r="AW50"/>
  <c r="AX50"/>
  <c r="AY49"/>
  <c r="AW49"/>
  <c r="AX49"/>
  <c r="AY48"/>
  <c r="AW48"/>
  <c r="AX48"/>
  <c r="AY47"/>
  <c r="AW47"/>
  <c r="AX47"/>
  <c r="AY46"/>
  <c r="AW46"/>
  <c r="AX46"/>
  <c r="AY45"/>
  <c r="AW45"/>
  <c r="AX45"/>
  <c r="AY44"/>
  <c r="AW44"/>
  <c r="AX44"/>
  <c r="AY43"/>
  <c r="AW43"/>
  <c r="AX43"/>
  <c r="AY42"/>
  <c r="AW42"/>
  <c r="AX42"/>
  <c r="AY41"/>
  <c r="AW41"/>
  <c r="AX41"/>
  <c r="AY40"/>
  <c r="AW40"/>
  <c r="AX40"/>
  <c r="AY39"/>
  <c r="AW39"/>
  <c r="AX39"/>
  <c r="AY38"/>
  <c r="AW38"/>
  <c r="AX38"/>
  <c r="AY37"/>
  <c r="AW37"/>
  <c r="AX37"/>
  <c r="AY36"/>
  <c r="AW36"/>
  <c r="AX36"/>
  <c r="AY35"/>
  <c r="AW35"/>
  <c r="AX35"/>
  <c r="AY34"/>
  <c r="AW34"/>
  <c r="AX34"/>
  <c r="AY33"/>
  <c r="AW33"/>
  <c r="AX33"/>
  <c r="AY32"/>
  <c r="AW32"/>
  <c r="AX32"/>
  <c r="AY31"/>
  <c r="AW31"/>
  <c r="AX31"/>
  <c r="AY30"/>
  <c r="AW30"/>
  <c r="AX30"/>
  <c r="AY29"/>
  <c r="AW29"/>
  <c r="AX29"/>
  <c r="AY28"/>
  <c r="AW28"/>
  <c r="AX28"/>
  <c r="AY27"/>
  <c r="AW27"/>
  <c r="AX27"/>
  <c r="AY26"/>
  <c r="AW26"/>
  <c r="AX26"/>
  <c r="AY25"/>
  <c r="AW25"/>
  <c r="AX25"/>
  <c r="AY24"/>
  <c r="AW24"/>
  <c r="AX24"/>
  <c r="AY23"/>
  <c r="AW23"/>
  <c r="AX23"/>
  <c r="AY22"/>
  <c r="AW22"/>
  <c r="AX22"/>
  <c r="AY21"/>
  <c r="AW21"/>
  <c r="AX21"/>
  <c r="AY20"/>
  <c r="AW20"/>
  <c r="AX20"/>
  <c r="AY19"/>
  <c r="AW19"/>
  <c r="AX19"/>
  <c r="AY18"/>
  <c r="AW18"/>
  <c r="AX18"/>
  <c r="AY17"/>
  <c r="AW17"/>
  <c r="AX17"/>
  <c r="AY16"/>
  <c r="AW16"/>
  <c r="AX16"/>
  <c r="AY15"/>
  <c r="AW15"/>
  <c r="AX15"/>
  <c r="AY14"/>
  <c r="AW14"/>
  <c r="AX14"/>
  <c r="AY13"/>
  <c r="AW13"/>
  <c r="AX13"/>
  <c r="AY12"/>
  <c r="AW12"/>
  <c r="AX12"/>
  <c r="AY11"/>
  <c r="AW11"/>
  <c r="AX11"/>
  <c r="AY10"/>
  <c r="AW10"/>
  <c r="AX10"/>
  <c r="AY9"/>
  <c r="AW9"/>
  <c r="AX9"/>
  <c r="AY8"/>
  <c r="AW8"/>
  <c r="AX8"/>
  <c r="AY7"/>
  <c r="AW7"/>
  <c r="AX7"/>
  <c r="AK106"/>
  <c r="AI106"/>
  <c r="AJ106"/>
  <c r="AK105"/>
  <c r="AI105"/>
  <c r="AJ105"/>
  <c r="AK104"/>
  <c r="AI104"/>
  <c r="AJ104"/>
  <c r="AK103"/>
  <c r="AI103"/>
  <c r="AJ103"/>
  <c r="AK102"/>
  <c r="AI102"/>
  <c r="AJ102"/>
  <c r="AK101"/>
  <c r="AI101"/>
  <c r="AJ101"/>
  <c r="AK100"/>
  <c r="AI100"/>
  <c r="AJ100"/>
  <c r="AK99"/>
  <c r="AI99"/>
  <c r="AJ99"/>
  <c r="AK98"/>
  <c r="AI98"/>
  <c r="AJ98"/>
  <c r="AK97"/>
  <c r="AI97"/>
  <c r="AJ97"/>
  <c r="AK96"/>
  <c r="AI96"/>
  <c r="AJ96"/>
  <c r="AK95"/>
  <c r="AI95"/>
  <c r="AJ95"/>
  <c r="AK94"/>
  <c r="AI94"/>
  <c r="AJ94"/>
  <c r="AK93"/>
  <c r="AI93"/>
  <c r="AJ93"/>
  <c r="AK92"/>
  <c r="AI92"/>
  <c r="AJ92"/>
  <c r="AK91"/>
  <c r="AI91"/>
  <c r="AJ91"/>
  <c r="AK90"/>
  <c r="AI90"/>
  <c r="AJ90"/>
  <c r="AK89"/>
  <c r="AI89"/>
  <c r="AJ89"/>
  <c r="AK88"/>
  <c r="AI88"/>
  <c r="AJ88"/>
  <c r="AK87"/>
  <c r="AI87"/>
  <c r="AJ87"/>
  <c r="AK86"/>
  <c r="AI86"/>
  <c r="AJ86"/>
  <c r="AK85"/>
  <c r="AI85"/>
  <c r="AJ85"/>
  <c r="AK84"/>
  <c r="AI84"/>
  <c r="AJ84"/>
  <c r="AK83"/>
  <c r="AI83"/>
  <c r="AJ83"/>
  <c r="AK82"/>
  <c r="AI82"/>
  <c r="AJ82"/>
  <c r="AK81"/>
  <c r="AI81"/>
  <c r="AJ81"/>
  <c r="AK80"/>
  <c r="AI80"/>
  <c r="AJ80"/>
  <c r="AK79"/>
  <c r="AI79"/>
  <c r="AJ79"/>
  <c r="AK78"/>
  <c r="AI78"/>
  <c r="AJ78"/>
  <c r="AK77"/>
  <c r="AI77"/>
  <c r="AJ77"/>
  <c r="AK76"/>
  <c r="AI76"/>
  <c r="AJ76"/>
  <c r="AK75"/>
  <c r="AI75"/>
  <c r="AJ75"/>
  <c r="AK74"/>
  <c r="AI74"/>
  <c r="AJ74"/>
  <c r="AK73"/>
  <c r="AI73"/>
  <c r="AJ73"/>
  <c r="AK72"/>
  <c r="AI72"/>
  <c r="AJ72"/>
  <c r="AK71"/>
  <c r="AI71"/>
  <c r="AJ71"/>
  <c r="AK70"/>
  <c r="AI70"/>
  <c r="AJ70"/>
  <c r="AK69"/>
  <c r="AI69"/>
  <c r="AJ69"/>
  <c r="AK68"/>
  <c r="AI68"/>
  <c r="AJ68"/>
  <c r="AK67"/>
  <c r="AI67"/>
  <c r="AJ67"/>
  <c r="AK66"/>
  <c r="AI66"/>
  <c r="AJ66"/>
  <c r="AK65"/>
  <c r="AI65"/>
  <c r="AJ65"/>
  <c r="AK64"/>
  <c r="AI64"/>
  <c r="AJ64"/>
  <c r="AK63"/>
  <c r="AI63"/>
  <c r="AJ63"/>
  <c r="AK62"/>
  <c r="AI62"/>
  <c r="AJ62"/>
  <c r="AK61"/>
  <c r="AI61"/>
  <c r="AJ61"/>
  <c r="AK60"/>
  <c r="AI60"/>
  <c r="AJ60"/>
  <c r="AK59"/>
  <c r="AI59"/>
  <c r="AJ59"/>
  <c r="AK58"/>
  <c r="AI58"/>
  <c r="AJ58"/>
  <c r="AK57"/>
  <c r="AI57"/>
  <c r="AJ57"/>
  <c r="AK56"/>
  <c r="AI56"/>
  <c r="AJ56"/>
  <c r="AK55"/>
  <c r="AI55"/>
  <c r="AJ55"/>
  <c r="AK54"/>
  <c r="AI54"/>
  <c r="AJ54"/>
  <c r="AK53"/>
  <c r="AI53"/>
  <c r="AJ53"/>
  <c r="AK52"/>
  <c r="AI52"/>
  <c r="AJ52"/>
  <c r="AK51"/>
  <c r="AI51"/>
  <c r="AJ51"/>
  <c r="AK50"/>
  <c r="AI50"/>
  <c r="AJ50"/>
  <c r="AK49"/>
  <c r="AI49"/>
  <c r="AJ49"/>
  <c r="AK48"/>
  <c r="AI48"/>
  <c r="AJ48"/>
  <c r="AK47"/>
  <c r="AI47"/>
  <c r="AJ47"/>
  <c r="AK46"/>
  <c r="AI46"/>
  <c r="AJ46"/>
  <c r="AK45"/>
  <c r="AI45"/>
  <c r="AJ45"/>
  <c r="AK44"/>
  <c r="AI44"/>
  <c r="AJ44"/>
  <c r="AK43"/>
  <c r="AI43"/>
  <c r="AJ43"/>
  <c r="AK42"/>
  <c r="AI42"/>
  <c r="AJ42"/>
  <c r="AK41"/>
  <c r="AI41"/>
  <c r="AJ41"/>
  <c r="AK40"/>
  <c r="AI40"/>
  <c r="AJ40"/>
  <c r="AK39"/>
  <c r="AI39"/>
  <c r="AJ39"/>
  <c r="AK38"/>
  <c r="AI38"/>
  <c r="AJ38"/>
  <c r="AK37"/>
  <c r="AI37"/>
  <c r="AJ37"/>
  <c r="AK36"/>
  <c r="AI36"/>
  <c r="AJ36"/>
  <c r="AK35"/>
  <c r="AI35"/>
  <c r="AJ35"/>
  <c r="AK34"/>
  <c r="AI34"/>
  <c r="AJ34"/>
  <c r="AK33"/>
  <c r="AI33"/>
  <c r="AJ33"/>
  <c r="AK32"/>
  <c r="AI32"/>
  <c r="AJ32"/>
  <c r="AK31"/>
  <c r="AI31"/>
  <c r="AJ31"/>
  <c r="AK30"/>
  <c r="AI30"/>
  <c r="AJ30"/>
  <c r="AK29"/>
  <c r="AI29"/>
  <c r="AJ29"/>
  <c r="AK28"/>
  <c r="AI28"/>
  <c r="AJ28"/>
  <c r="AK27"/>
  <c r="AI27"/>
  <c r="AJ27"/>
  <c r="AK26"/>
  <c r="AI26"/>
  <c r="AJ26"/>
  <c r="AK25"/>
  <c r="AI25"/>
  <c r="AJ25"/>
  <c r="AK24"/>
  <c r="AI24"/>
  <c r="AJ24"/>
  <c r="AK23"/>
  <c r="AI23"/>
  <c r="AJ23"/>
  <c r="AK22"/>
  <c r="AI22"/>
  <c r="AJ22"/>
  <c r="AK21"/>
  <c r="AI21"/>
  <c r="AJ21"/>
  <c r="AK20"/>
  <c r="AI20"/>
  <c r="AJ20"/>
  <c r="AK19"/>
  <c r="AI19"/>
  <c r="AJ19"/>
  <c r="AK18"/>
  <c r="AI18"/>
  <c r="AJ18"/>
  <c r="AK17"/>
  <c r="AI17"/>
  <c r="AJ17"/>
  <c r="AK16"/>
  <c r="AI16"/>
  <c r="AJ16"/>
  <c r="AK15"/>
  <c r="AI15"/>
  <c r="AJ15"/>
  <c r="AK14"/>
  <c r="AI14"/>
  <c r="AJ14"/>
  <c r="AK13"/>
  <c r="AI13"/>
  <c r="AJ13"/>
  <c r="AK12"/>
  <c r="AI12"/>
  <c r="AJ12"/>
  <c r="AK11"/>
  <c r="AI11"/>
  <c r="AJ11"/>
  <c r="AK10"/>
  <c r="AI10"/>
  <c r="AJ10"/>
  <c r="AK9"/>
  <c r="AI9"/>
  <c r="AJ9"/>
  <c r="AK8"/>
  <c r="AI8"/>
  <c r="AJ8"/>
  <c r="AK7"/>
  <c r="AI7"/>
  <c r="AJ7"/>
  <c r="CI106"/>
  <c r="CI105"/>
  <c r="CI104"/>
  <c r="CI103"/>
  <c r="CI102"/>
  <c r="CI101"/>
  <c r="CI100"/>
  <c r="CI99"/>
  <c r="CI98"/>
  <c r="CI97"/>
  <c r="CI96"/>
  <c r="CI95"/>
  <c r="CI94"/>
  <c r="CI93"/>
  <c r="CI92"/>
  <c r="CI91"/>
  <c r="CI90"/>
  <c r="CI89"/>
  <c r="CI88"/>
  <c r="CI87"/>
  <c r="CI86"/>
  <c r="CI85"/>
  <c r="CI84"/>
  <c r="CI83"/>
  <c r="CI82"/>
  <c r="CI81"/>
  <c r="CI80"/>
  <c r="CI79"/>
  <c r="CI78"/>
  <c r="CI77"/>
  <c r="CI76"/>
  <c r="CI75"/>
  <c r="CI74"/>
  <c r="CI73"/>
  <c r="CI72"/>
  <c r="CI71"/>
  <c r="CI70"/>
  <c r="CI69"/>
  <c r="CI68"/>
  <c r="CI67"/>
  <c r="CI66"/>
  <c r="CI65"/>
  <c r="CI64"/>
  <c r="CI63"/>
  <c r="CI62"/>
  <c r="CI61"/>
  <c r="CI60"/>
  <c r="CI59"/>
  <c r="CI58"/>
  <c r="CI57"/>
  <c r="CI56"/>
  <c r="CI55"/>
  <c r="CI54"/>
  <c r="CI53"/>
  <c r="CI52"/>
  <c r="CI51"/>
  <c r="CI50"/>
  <c r="CI49"/>
  <c r="CI48"/>
  <c r="CI47"/>
  <c r="CI46"/>
  <c r="CI45"/>
  <c r="CI44"/>
  <c r="CI43"/>
  <c r="CI42"/>
  <c r="CI41"/>
  <c r="CI40"/>
  <c r="CI39"/>
  <c r="CI38"/>
  <c r="CI37"/>
  <c r="CI36"/>
  <c r="CI35"/>
  <c r="CI34"/>
  <c r="CI33"/>
  <c r="CI32"/>
  <c r="CI31"/>
  <c r="CI30"/>
  <c r="CI29"/>
  <c r="CI28"/>
  <c r="CI27"/>
  <c r="CI26"/>
  <c r="CI25"/>
  <c r="CI24"/>
  <c r="CI23"/>
  <c r="CI22"/>
  <c r="CI21"/>
  <c r="CI20"/>
  <c r="CI19"/>
  <c r="CI18"/>
  <c r="CI17"/>
  <c r="CI16"/>
  <c r="CI15"/>
  <c r="CI14"/>
  <c r="CI13"/>
  <c r="CI12"/>
  <c r="CI11"/>
  <c r="CI10"/>
  <c r="CI9"/>
  <c r="CI8"/>
  <c r="CI7"/>
  <c r="BU106"/>
  <c r="BU105"/>
  <c r="BU104"/>
  <c r="BU103"/>
  <c r="BU102"/>
  <c r="BU101"/>
  <c r="BU100"/>
  <c r="BU99"/>
  <c r="BU98"/>
  <c r="BU97"/>
  <c r="BU96"/>
  <c r="BU95"/>
  <c r="BU94"/>
  <c r="BU93"/>
  <c r="BU92"/>
  <c r="BU91"/>
  <c r="BU90"/>
  <c r="BU89"/>
  <c r="BU88"/>
  <c r="BU87"/>
  <c r="BU86"/>
  <c r="BU85"/>
  <c r="BU84"/>
  <c r="BU83"/>
  <c r="BU82"/>
  <c r="BU81"/>
  <c r="BU80"/>
  <c r="BU79"/>
  <c r="BU78"/>
  <c r="BU77"/>
  <c r="BU76"/>
  <c r="BU75"/>
  <c r="BU74"/>
  <c r="BU73"/>
  <c r="BU72"/>
  <c r="BU71"/>
  <c r="BU70"/>
  <c r="BU69"/>
  <c r="BU68"/>
  <c r="BU67"/>
  <c r="BU66"/>
  <c r="BU65"/>
  <c r="BU64"/>
  <c r="BU63"/>
  <c r="BU62"/>
  <c r="BU61"/>
  <c r="BU60"/>
  <c r="BU59"/>
  <c r="BU58"/>
  <c r="BU57"/>
  <c r="BU56"/>
  <c r="BU55"/>
  <c r="BU54"/>
  <c r="BU53"/>
  <c r="BU52"/>
  <c r="BU51"/>
  <c r="BU50"/>
  <c r="BU49"/>
  <c r="BU48"/>
  <c r="BU47"/>
  <c r="BU46"/>
  <c r="BU45"/>
  <c r="BU44"/>
  <c r="BU43"/>
  <c r="BU42"/>
  <c r="BU41"/>
  <c r="BU40"/>
  <c r="BU39"/>
  <c r="BU38"/>
  <c r="BU37"/>
  <c r="BU36"/>
  <c r="BU35"/>
  <c r="BU34"/>
  <c r="BU33"/>
  <c r="BU32"/>
  <c r="BU31"/>
  <c r="BU30"/>
  <c r="BU29"/>
  <c r="BU28"/>
  <c r="BU27"/>
  <c r="BU26"/>
  <c r="BU25"/>
  <c r="BU24"/>
  <c r="BU23"/>
  <c r="BU22"/>
  <c r="BU21"/>
  <c r="BU20"/>
  <c r="BU19"/>
  <c r="BU18"/>
  <c r="BU17"/>
  <c r="BU16"/>
  <c r="BU15"/>
  <c r="BU14"/>
  <c r="BU13"/>
  <c r="BU12"/>
  <c r="BU11"/>
  <c r="BU10"/>
  <c r="BU9"/>
  <c r="BU8"/>
  <c r="BU7"/>
  <c r="BG106"/>
  <c r="BG105"/>
  <c r="BG104"/>
  <c r="BG103"/>
  <c r="BG102"/>
  <c r="BG101"/>
  <c r="BG100"/>
  <c r="BG99"/>
  <c r="BG98"/>
  <c r="BG97"/>
  <c r="BG96"/>
  <c r="BG95"/>
  <c r="BG94"/>
  <c r="BG93"/>
  <c r="BG92"/>
  <c r="BG91"/>
  <c r="BG90"/>
  <c r="BG89"/>
  <c r="BG88"/>
  <c r="BG87"/>
  <c r="BG86"/>
  <c r="BG85"/>
  <c r="BG84"/>
  <c r="BG83"/>
  <c r="BG82"/>
  <c r="BG81"/>
  <c r="BG80"/>
  <c r="BG79"/>
  <c r="BG78"/>
  <c r="BG77"/>
  <c r="BG76"/>
  <c r="BG75"/>
  <c r="BG74"/>
  <c r="BG73"/>
  <c r="BG72"/>
  <c r="BG71"/>
  <c r="BG70"/>
  <c r="BG69"/>
  <c r="BG68"/>
  <c r="BG67"/>
  <c r="BG66"/>
  <c r="BG65"/>
  <c r="BG64"/>
  <c r="BG63"/>
  <c r="BG62"/>
  <c r="BG61"/>
  <c r="BG60"/>
  <c r="BG59"/>
  <c r="BG58"/>
  <c r="BG57"/>
  <c r="BG56"/>
  <c r="BG55"/>
  <c r="BG54"/>
  <c r="BG53"/>
  <c r="BG52"/>
  <c r="BG51"/>
  <c r="BG50"/>
  <c r="BG49"/>
  <c r="BG48"/>
  <c r="BG47"/>
  <c r="BG46"/>
  <c r="BG45"/>
  <c r="BG44"/>
  <c r="BG43"/>
  <c r="BG42"/>
  <c r="BG41"/>
  <c r="BG40"/>
  <c r="BG39"/>
  <c r="BG38"/>
  <c r="BG37"/>
  <c r="BG36"/>
  <c r="BG35"/>
  <c r="BG34"/>
  <c r="BG33"/>
  <c r="BG32"/>
  <c r="BG31"/>
  <c r="BG30"/>
  <c r="BG29"/>
  <c r="BG28"/>
  <c r="BG27"/>
  <c r="BG26"/>
  <c r="BG25"/>
  <c r="BG24"/>
  <c r="BG23"/>
  <c r="BG22"/>
  <c r="BG21"/>
  <c r="BG20"/>
  <c r="BG19"/>
  <c r="BG18"/>
  <c r="BG17"/>
  <c r="BG16"/>
  <c r="BG15"/>
  <c r="BG14"/>
  <c r="BG13"/>
  <c r="BG12"/>
  <c r="BG11"/>
  <c r="BG10"/>
  <c r="BG9"/>
  <c r="BG8"/>
  <c r="BG7"/>
  <c r="AS106"/>
  <c r="AS105"/>
  <c r="AS104"/>
  <c r="AS103"/>
  <c r="AS102"/>
  <c r="AS101"/>
  <c r="AS100"/>
  <c r="AS99"/>
  <c r="AS98"/>
  <c r="AS97"/>
  <c r="AS96"/>
  <c r="AS95"/>
  <c r="AS94"/>
  <c r="AS93"/>
  <c r="AS92"/>
  <c r="AS91"/>
  <c r="AS90"/>
  <c r="AS89"/>
  <c r="AS88"/>
  <c r="AS87"/>
  <c r="AS86"/>
  <c r="AS85"/>
  <c r="AS84"/>
  <c r="AS83"/>
  <c r="AS82"/>
  <c r="AS81"/>
  <c r="AS80"/>
  <c r="AS79"/>
  <c r="AS78"/>
  <c r="AS77"/>
  <c r="AS76"/>
  <c r="AS75"/>
  <c r="AS74"/>
  <c r="AS73"/>
  <c r="AS72"/>
  <c r="AS71"/>
  <c r="AS70"/>
  <c r="AS69"/>
  <c r="AS68"/>
  <c r="AS67"/>
  <c r="AS66"/>
  <c r="AS65"/>
  <c r="AS64"/>
  <c r="AS63"/>
  <c r="AS62"/>
  <c r="AS61"/>
  <c r="AS60"/>
  <c r="AS59"/>
  <c r="AS58"/>
  <c r="AS57"/>
  <c r="AS56"/>
  <c r="AS55"/>
  <c r="AS54"/>
  <c r="AS53"/>
  <c r="AS52"/>
  <c r="AS51"/>
  <c r="AS50"/>
  <c r="AS49"/>
  <c r="AS48"/>
  <c r="AS47"/>
  <c r="AS46"/>
  <c r="AS45"/>
  <c r="AS44"/>
  <c r="AS43"/>
  <c r="AS42"/>
  <c r="AS41"/>
  <c r="AS40"/>
  <c r="AS39"/>
  <c r="AS38"/>
  <c r="AS37"/>
  <c r="AS36"/>
  <c r="AS35"/>
  <c r="AS34"/>
  <c r="AS33"/>
  <c r="AS32"/>
  <c r="AS31"/>
  <c r="AS30"/>
  <c r="AS29"/>
  <c r="AS28"/>
  <c r="AS27"/>
  <c r="AS26"/>
  <c r="AS25"/>
  <c r="AS24"/>
  <c r="AS23"/>
  <c r="AS22"/>
  <c r="AS21"/>
  <c r="AS20"/>
  <c r="AS19"/>
  <c r="AS18"/>
  <c r="AS17"/>
  <c r="AS16"/>
  <c r="AS15"/>
  <c r="AS14"/>
  <c r="AS13"/>
  <c r="AS12"/>
  <c r="AS11"/>
  <c r="AS10"/>
  <c r="AS9"/>
  <c r="AS8"/>
  <c r="AS7"/>
  <c r="AE106"/>
  <c r="AE105"/>
  <c r="AE104"/>
  <c r="AE103"/>
  <c r="AE102"/>
  <c r="AE101"/>
  <c r="AE100"/>
  <c r="AE99"/>
  <c r="AE98"/>
  <c r="AE97"/>
  <c r="AE96"/>
  <c r="AE95"/>
  <c r="AE94"/>
  <c r="AE93"/>
  <c r="AE92"/>
  <c r="AE91"/>
  <c r="AE90"/>
  <c r="AE89"/>
  <c r="AE88"/>
  <c r="AE87"/>
  <c r="AE86"/>
  <c r="AE85"/>
  <c r="AE84"/>
  <c r="AE83"/>
  <c r="AE82"/>
  <c r="AE81"/>
  <c r="AE80"/>
  <c r="AE79"/>
  <c r="AE78"/>
  <c r="AE77"/>
  <c r="AE76"/>
  <c r="AE75"/>
  <c r="AE74"/>
  <c r="AE73"/>
  <c r="AE72"/>
  <c r="AE71"/>
  <c r="AE70"/>
  <c r="AE69"/>
  <c r="AE68"/>
  <c r="AE67"/>
  <c r="AE66"/>
  <c r="AE65"/>
  <c r="AE64"/>
  <c r="AE63"/>
  <c r="AE62"/>
  <c r="AE61"/>
  <c r="AE60"/>
  <c r="AE59"/>
  <c r="AE58"/>
  <c r="AE57"/>
  <c r="AE56"/>
  <c r="AE55"/>
  <c r="AE54"/>
  <c r="AE53"/>
  <c r="AE52"/>
  <c r="AE51"/>
  <c r="AE50"/>
  <c r="AE49"/>
  <c r="AE48"/>
  <c r="AE47"/>
  <c r="AE46"/>
  <c r="AE45"/>
  <c r="AE44"/>
  <c r="AE43"/>
  <c r="AE42"/>
  <c r="AE41"/>
  <c r="AE40"/>
  <c r="AE39"/>
  <c r="AE38"/>
  <c r="AE37"/>
  <c r="AE36"/>
  <c r="AE35"/>
  <c r="AE34"/>
  <c r="AE33"/>
  <c r="AE32"/>
  <c r="AE31"/>
  <c r="AE30"/>
  <c r="AE29"/>
  <c r="AE28"/>
  <c r="AE27"/>
  <c r="AE26"/>
  <c r="AE25"/>
  <c r="AE24"/>
  <c r="AE23"/>
  <c r="AE22"/>
  <c r="AE21"/>
  <c r="AE20"/>
  <c r="AE19"/>
  <c r="AE18"/>
  <c r="AE17"/>
  <c r="AE16"/>
  <c r="AE15"/>
  <c r="AE14"/>
  <c r="AE13"/>
  <c r="AE12"/>
  <c r="AE11"/>
  <c r="AE10"/>
  <c r="AE9"/>
  <c r="AE8"/>
  <c r="AE7"/>
  <c r="CE106"/>
  <c r="CE105"/>
  <c r="CE104"/>
  <c r="CE103"/>
  <c r="CE102"/>
  <c r="CE101"/>
  <c r="CE100"/>
  <c r="CE99"/>
  <c r="CE98"/>
  <c r="CE97"/>
  <c r="CE96"/>
  <c r="CE95"/>
  <c r="CE94"/>
  <c r="CE93"/>
  <c r="CE92"/>
  <c r="CE91"/>
  <c r="CE90"/>
  <c r="CE89"/>
  <c r="CE88"/>
  <c r="CE87"/>
  <c r="CE86"/>
  <c r="CE85"/>
  <c r="CE84"/>
  <c r="CE83"/>
  <c r="CE82"/>
  <c r="CE81"/>
  <c r="CE80"/>
  <c r="CE79"/>
  <c r="CE78"/>
  <c r="CE77"/>
  <c r="CE76"/>
  <c r="CE75"/>
  <c r="CE74"/>
  <c r="CE73"/>
  <c r="CE72"/>
  <c r="CE71"/>
  <c r="CE70"/>
  <c r="CE69"/>
  <c r="CE68"/>
  <c r="CE67"/>
  <c r="CE66"/>
  <c r="CE65"/>
  <c r="CE64"/>
  <c r="CE63"/>
  <c r="CE62"/>
  <c r="CE61"/>
  <c r="CE60"/>
  <c r="CE59"/>
  <c r="CE58"/>
  <c r="CE57"/>
  <c r="CE56"/>
  <c r="CE55"/>
  <c r="CE54"/>
  <c r="CE53"/>
  <c r="CE52"/>
  <c r="CE51"/>
  <c r="CE50"/>
  <c r="CE49"/>
  <c r="CE48"/>
  <c r="CE47"/>
  <c r="CE46"/>
  <c r="CE45"/>
  <c r="CE44"/>
  <c r="CE43"/>
  <c r="CE42"/>
  <c r="CE41"/>
  <c r="CE40"/>
  <c r="CE39"/>
  <c r="CE38"/>
  <c r="CE37"/>
  <c r="CE36"/>
  <c r="CE35"/>
  <c r="CE34"/>
  <c r="CE33"/>
  <c r="CE32"/>
  <c r="CE31"/>
  <c r="CE30"/>
  <c r="CE29"/>
  <c r="CE28"/>
  <c r="CE27"/>
  <c r="CE26"/>
  <c r="CE25"/>
  <c r="CE24"/>
  <c r="CE23"/>
  <c r="CE22"/>
  <c r="CE21"/>
  <c r="CE20"/>
  <c r="CE19"/>
  <c r="CE18"/>
  <c r="CE17"/>
  <c r="CE16"/>
  <c r="CE15"/>
  <c r="CE14"/>
  <c r="CE13"/>
  <c r="CE12"/>
  <c r="CE11"/>
  <c r="CE10"/>
  <c r="CE9"/>
  <c r="CE8"/>
  <c r="CE7"/>
  <c r="BQ106"/>
  <c r="BQ105"/>
  <c r="BQ104"/>
  <c r="BQ103"/>
  <c r="BQ102"/>
  <c r="BQ101"/>
  <c r="BQ100"/>
  <c r="BQ99"/>
  <c r="BQ98"/>
  <c r="BQ97"/>
  <c r="BQ96"/>
  <c r="BQ95"/>
  <c r="BQ94"/>
  <c r="BQ93"/>
  <c r="BQ92"/>
  <c r="BQ91"/>
  <c r="BQ90"/>
  <c r="BQ89"/>
  <c r="BQ88"/>
  <c r="BQ87"/>
  <c r="BQ86"/>
  <c r="BQ85"/>
  <c r="BQ84"/>
  <c r="BQ83"/>
  <c r="BQ82"/>
  <c r="BQ81"/>
  <c r="BQ80"/>
  <c r="BQ79"/>
  <c r="BQ78"/>
  <c r="BQ77"/>
  <c r="BQ76"/>
  <c r="BQ75"/>
  <c r="BQ74"/>
  <c r="BQ73"/>
  <c r="BQ72"/>
  <c r="BQ71"/>
  <c r="BQ70"/>
  <c r="BQ69"/>
  <c r="BQ68"/>
  <c r="BQ67"/>
  <c r="BQ66"/>
  <c r="BQ65"/>
  <c r="BQ64"/>
  <c r="BQ63"/>
  <c r="BQ62"/>
  <c r="BQ61"/>
  <c r="BQ60"/>
  <c r="BQ59"/>
  <c r="BQ58"/>
  <c r="BQ57"/>
  <c r="BQ56"/>
  <c r="BQ55"/>
  <c r="BQ54"/>
  <c r="BQ53"/>
  <c r="BQ52"/>
  <c r="BQ51"/>
  <c r="BQ50"/>
  <c r="BQ49"/>
  <c r="BQ48"/>
  <c r="BQ47"/>
  <c r="BQ46"/>
  <c r="BQ45"/>
  <c r="BQ44"/>
  <c r="BQ43"/>
  <c r="BQ42"/>
  <c r="BQ41"/>
  <c r="BQ40"/>
  <c r="BQ39"/>
  <c r="BQ38"/>
  <c r="BQ37"/>
  <c r="BQ36"/>
  <c r="BQ35"/>
  <c r="BQ34"/>
  <c r="BQ33"/>
  <c r="BQ32"/>
  <c r="BQ31"/>
  <c r="BQ30"/>
  <c r="BQ29"/>
  <c r="BQ28"/>
  <c r="BQ27"/>
  <c r="BQ26"/>
  <c r="BQ25"/>
  <c r="BQ24"/>
  <c r="BQ23"/>
  <c r="BQ22"/>
  <c r="BQ21"/>
  <c r="BQ20"/>
  <c r="BQ19"/>
  <c r="BQ18"/>
  <c r="BQ17"/>
  <c r="BQ16"/>
  <c r="BQ15"/>
  <c r="BQ14"/>
  <c r="BQ13"/>
  <c r="BQ12"/>
  <c r="BQ11"/>
  <c r="BQ10"/>
  <c r="BQ9"/>
  <c r="BQ8"/>
  <c r="BQ7"/>
  <c r="BC106"/>
  <c r="BC105"/>
  <c r="BC104"/>
  <c r="BC103"/>
  <c r="BC102"/>
  <c r="BC101"/>
  <c r="BC100"/>
  <c r="BC99"/>
  <c r="BC98"/>
  <c r="BC97"/>
  <c r="BC96"/>
  <c r="BC95"/>
  <c r="BC94"/>
  <c r="BC93"/>
  <c r="BC92"/>
  <c r="BC91"/>
  <c r="BC90"/>
  <c r="BC89"/>
  <c r="BC88"/>
  <c r="BC87"/>
  <c r="BC86"/>
  <c r="BC85"/>
  <c r="BC84"/>
  <c r="BC83"/>
  <c r="BC82"/>
  <c r="BC81"/>
  <c r="BC80"/>
  <c r="BC79"/>
  <c r="BC78"/>
  <c r="BC77"/>
  <c r="BC76"/>
  <c r="BC75"/>
  <c r="BC74"/>
  <c r="BC73"/>
  <c r="BC72"/>
  <c r="BC71"/>
  <c r="BC70"/>
  <c r="BC69"/>
  <c r="BC68"/>
  <c r="BC67"/>
  <c r="BC66"/>
  <c r="BC65"/>
  <c r="BC64"/>
  <c r="BC63"/>
  <c r="BC62"/>
  <c r="BC61"/>
  <c r="BC60"/>
  <c r="BC59"/>
  <c r="BC58"/>
  <c r="BC57"/>
  <c r="BC56"/>
  <c r="BC55"/>
  <c r="BC54"/>
  <c r="BC53"/>
  <c r="BC52"/>
  <c r="BC51"/>
  <c r="BC50"/>
  <c r="BC49"/>
  <c r="BC48"/>
  <c r="BC47"/>
  <c r="BC46"/>
  <c r="BC45"/>
  <c r="BC44"/>
  <c r="BC43"/>
  <c r="BC42"/>
  <c r="BC41"/>
  <c r="BC40"/>
  <c r="BC39"/>
  <c r="BC38"/>
  <c r="BC37"/>
  <c r="BC36"/>
  <c r="BC35"/>
  <c r="BC34"/>
  <c r="BC33"/>
  <c r="BC32"/>
  <c r="BC31"/>
  <c r="BC30"/>
  <c r="BC29"/>
  <c r="BC28"/>
  <c r="BC27"/>
  <c r="BC26"/>
  <c r="BC25"/>
  <c r="BC24"/>
  <c r="BC23"/>
  <c r="BC22"/>
  <c r="BC21"/>
  <c r="BC20"/>
  <c r="BC19"/>
  <c r="BC18"/>
  <c r="BC17"/>
  <c r="BC16"/>
  <c r="BC15"/>
  <c r="BC14"/>
  <c r="BC13"/>
  <c r="BC12"/>
  <c r="BC11"/>
  <c r="BC10"/>
  <c r="BC9"/>
  <c r="BC8"/>
  <c r="BC7"/>
  <c r="AO106"/>
  <c r="AO105"/>
  <c r="AO104"/>
  <c r="AO103"/>
  <c r="AO102"/>
  <c r="AO101"/>
  <c r="AO100"/>
  <c r="AO99"/>
  <c r="AO98"/>
  <c r="AO97"/>
  <c r="AO96"/>
  <c r="AO95"/>
  <c r="AO94"/>
  <c r="AO93"/>
  <c r="AO92"/>
  <c r="AO91"/>
  <c r="AO90"/>
  <c r="AO89"/>
  <c r="AO88"/>
  <c r="AO87"/>
  <c r="AO86"/>
  <c r="AO85"/>
  <c r="AO84"/>
  <c r="AO83"/>
  <c r="AO82"/>
  <c r="AO81"/>
  <c r="AO80"/>
  <c r="AO79"/>
  <c r="AO78"/>
  <c r="AO77"/>
  <c r="AO76"/>
  <c r="AO75"/>
  <c r="AO74"/>
  <c r="AO73"/>
  <c r="AO72"/>
  <c r="AO71"/>
  <c r="AO70"/>
  <c r="AO69"/>
  <c r="AO68"/>
  <c r="AO67"/>
  <c r="AO66"/>
  <c r="AO65"/>
  <c r="AO64"/>
  <c r="AO63"/>
  <c r="AO62"/>
  <c r="AO61"/>
  <c r="AO60"/>
  <c r="AO59"/>
  <c r="AO58"/>
  <c r="AO57"/>
  <c r="AO56"/>
  <c r="AO55"/>
  <c r="AO54"/>
  <c r="AO53"/>
  <c r="AO52"/>
  <c r="AO51"/>
  <c r="AO50"/>
  <c r="AO49"/>
  <c r="AO48"/>
  <c r="AO47"/>
  <c r="AO46"/>
  <c r="AO45"/>
  <c r="AO44"/>
  <c r="AO43"/>
  <c r="AO42"/>
  <c r="AO41"/>
  <c r="AO40"/>
  <c r="AO39"/>
  <c r="AO38"/>
  <c r="AO37"/>
  <c r="AO36"/>
  <c r="AO35"/>
  <c r="AO34"/>
  <c r="AO33"/>
  <c r="AO32"/>
  <c r="AO31"/>
  <c r="AO30"/>
  <c r="AO29"/>
  <c r="AO28"/>
  <c r="AO27"/>
  <c r="AO26"/>
  <c r="AO25"/>
  <c r="AO24"/>
  <c r="AO23"/>
  <c r="AO22"/>
  <c r="AO21"/>
  <c r="AO20"/>
  <c r="AO19"/>
  <c r="AO18"/>
  <c r="AO17"/>
  <c r="AO16"/>
  <c r="AO15"/>
  <c r="AO14"/>
  <c r="AO13"/>
  <c r="AO12"/>
  <c r="AO11"/>
  <c r="AO10"/>
  <c r="AO9"/>
  <c r="AO8"/>
  <c r="AO7"/>
  <c r="AA106"/>
  <c r="AA105"/>
  <c r="AA104"/>
  <c r="AA103"/>
  <c r="AA102"/>
  <c r="AA101"/>
  <c r="AA100"/>
  <c r="AA99"/>
  <c r="AA98"/>
  <c r="AA97"/>
  <c r="AA96"/>
  <c r="AA95"/>
  <c r="AA94"/>
  <c r="AA93"/>
  <c r="AA92"/>
  <c r="AA91"/>
  <c r="AA90"/>
  <c r="AA89"/>
  <c r="AA88"/>
  <c r="AA87"/>
  <c r="AA86"/>
  <c r="AA85"/>
  <c r="AA84"/>
  <c r="AA83"/>
  <c r="AA82"/>
  <c r="AA81"/>
  <c r="AA80"/>
  <c r="AA79"/>
  <c r="AA78"/>
  <c r="AA77"/>
  <c r="AA76"/>
  <c r="AA75"/>
  <c r="AA74"/>
  <c r="AA73"/>
  <c r="AA72"/>
  <c r="AA71"/>
  <c r="AA70"/>
  <c r="AA69"/>
  <c r="AA68"/>
  <c r="AA67"/>
  <c r="AA66"/>
  <c r="AA65"/>
  <c r="AA64"/>
  <c r="AA63"/>
  <c r="AA62"/>
  <c r="AA61"/>
  <c r="AA60"/>
  <c r="AA59"/>
  <c r="AA58"/>
  <c r="AA57"/>
  <c r="AA56"/>
  <c r="AA55"/>
  <c r="AA54"/>
  <c r="AA53"/>
  <c r="AA52"/>
  <c r="AA51"/>
  <c r="AA50"/>
  <c r="AA49"/>
  <c r="AA48"/>
  <c r="AA47"/>
  <c r="AA46"/>
  <c r="AA45"/>
  <c r="AA44"/>
  <c r="AA43"/>
  <c r="AA42"/>
  <c r="AA41"/>
  <c r="AA40"/>
  <c r="AA39"/>
  <c r="AA38"/>
  <c r="AA37"/>
  <c r="AA36"/>
  <c r="AA35"/>
  <c r="AA34"/>
  <c r="AA33"/>
  <c r="AA32"/>
  <c r="AA31"/>
  <c r="AA30"/>
  <c r="AA29"/>
  <c r="AA28"/>
  <c r="AA27"/>
  <c r="AA26"/>
  <c r="AA25"/>
  <c r="AA24"/>
  <c r="AA23"/>
  <c r="AA22"/>
  <c r="AA21"/>
  <c r="AA20"/>
  <c r="AA19"/>
  <c r="AA18"/>
  <c r="AA17"/>
  <c r="AA16"/>
  <c r="AA15"/>
  <c r="AA14"/>
  <c r="AA13"/>
  <c r="AA12"/>
  <c r="AA11"/>
  <c r="AA10"/>
  <c r="AA9"/>
  <c r="AA8"/>
  <c r="AA7"/>
  <c r="W106"/>
  <c r="V106"/>
  <c r="W105"/>
  <c r="V105"/>
  <c r="W104"/>
  <c r="V104"/>
  <c r="W103"/>
  <c r="V103"/>
  <c r="W102"/>
  <c r="V102"/>
  <c r="W101"/>
  <c r="V101"/>
  <c r="W100"/>
  <c r="V100"/>
  <c r="W99"/>
  <c r="V99"/>
  <c r="W98"/>
  <c r="V98"/>
  <c r="W97"/>
  <c r="V97"/>
  <c r="W96"/>
  <c r="V96"/>
  <c r="W95"/>
  <c r="V95"/>
  <c r="W94"/>
  <c r="V94"/>
  <c r="W93"/>
  <c r="V93"/>
  <c r="W92"/>
  <c r="V92"/>
  <c r="W91"/>
  <c r="V91"/>
  <c r="W90"/>
  <c r="V90"/>
  <c r="W89"/>
  <c r="V89"/>
  <c r="W88"/>
  <c r="V88"/>
  <c r="W87"/>
  <c r="V87"/>
  <c r="W86"/>
  <c r="V86"/>
  <c r="W85"/>
  <c r="V85"/>
  <c r="W84"/>
  <c r="V84"/>
  <c r="W83"/>
  <c r="V83"/>
  <c r="W82"/>
  <c r="V82"/>
  <c r="W81"/>
  <c r="V81"/>
  <c r="W80"/>
  <c r="V80"/>
  <c r="W79"/>
  <c r="V79"/>
  <c r="W78"/>
  <c r="V78"/>
  <c r="W77"/>
  <c r="V77"/>
  <c r="W76"/>
  <c r="V76"/>
  <c r="W75"/>
  <c r="V75"/>
  <c r="W74"/>
  <c r="V74"/>
  <c r="W73"/>
  <c r="V73"/>
  <c r="W72"/>
  <c r="V72"/>
  <c r="W71"/>
  <c r="V71"/>
  <c r="W70"/>
  <c r="V70"/>
  <c r="W69"/>
  <c r="V69"/>
  <c r="W68"/>
  <c r="V68"/>
  <c r="W67"/>
  <c r="V67"/>
  <c r="W66"/>
  <c r="V66"/>
  <c r="W65"/>
  <c r="V65"/>
  <c r="W64"/>
  <c r="V64"/>
  <c r="W63"/>
  <c r="V63"/>
  <c r="W62"/>
  <c r="V62"/>
  <c r="W61"/>
  <c r="V61"/>
  <c r="W60"/>
  <c r="V60"/>
  <c r="W59"/>
  <c r="V59"/>
  <c r="W58"/>
  <c r="V58"/>
  <c r="W57"/>
  <c r="V57"/>
  <c r="W56"/>
  <c r="V56"/>
  <c r="W55"/>
  <c r="V55"/>
  <c r="W54"/>
  <c r="V54"/>
  <c r="W53"/>
  <c r="V53"/>
  <c r="W52"/>
  <c r="V52"/>
  <c r="W51"/>
  <c r="V51"/>
  <c r="W50"/>
  <c r="V50"/>
  <c r="W49"/>
  <c r="V49"/>
  <c r="W48"/>
  <c r="V48"/>
  <c r="W47"/>
  <c r="V47"/>
  <c r="W46"/>
  <c r="V46"/>
  <c r="W45"/>
  <c r="V45"/>
  <c r="W44"/>
  <c r="V44"/>
  <c r="W43"/>
  <c r="V43"/>
  <c r="W42"/>
  <c r="V42"/>
  <c r="W41"/>
  <c r="V41"/>
  <c r="W40"/>
  <c r="V40"/>
  <c r="W39"/>
  <c r="V39"/>
  <c r="W38"/>
  <c r="V38"/>
  <c r="W37"/>
  <c r="V37"/>
  <c r="W36"/>
  <c r="V36"/>
  <c r="W35"/>
  <c r="V35"/>
  <c r="W34"/>
  <c r="V34"/>
  <c r="W33"/>
  <c r="V33"/>
  <c r="W32"/>
  <c r="V32"/>
  <c r="W31"/>
  <c r="V31"/>
  <c r="W30"/>
  <c r="V30"/>
  <c r="W29"/>
  <c r="V29"/>
  <c r="W28"/>
  <c r="V28"/>
  <c r="W27"/>
  <c r="V27"/>
  <c r="W26"/>
  <c r="V26"/>
  <c r="W25"/>
  <c r="V25"/>
  <c r="W24"/>
  <c r="V24"/>
  <c r="W23"/>
  <c r="V23"/>
  <c r="W22"/>
  <c r="V22"/>
  <c r="W21"/>
  <c r="V21"/>
  <c r="W20"/>
  <c r="V20"/>
  <c r="W19"/>
  <c r="V19"/>
  <c r="W18"/>
  <c r="V18"/>
  <c r="W17"/>
  <c r="V17"/>
  <c r="W16"/>
  <c r="V16"/>
  <c r="W15"/>
  <c r="V15"/>
  <c r="W14"/>
  <c r="V14"/>
  <c r="W13"/>
  <c r="V13"/>
  <c r="W12"/>
  <c r="V12"/>
  <c r="W11"/>
  <c r="V11"/>
  <c r="W10"/>
  <c r="V10"/>
  <c r="W9"/>
  <c r="V9"/>
  <c r="W8"/>
  <c r="V8"/>
  <c r="U8"/>
  <c r="U9"/>
  <c r="U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66"/>
  <c r="U67"/>
  <c r="U68"/>
  <c r="U69"/>
  <c r="U70"/>
  <c r="U71"/>
  <c r="U72"/>
  <c r="U73"/>
  <c r="U74"/>
  <c r="U75"/>
  <c r="U76"/>
  <c r="U77"/>
  <c r="U78"/>
  <c r="U79"/>
  <c r="U80"/>
  <c r="U81"/>
  <c r="U82"/>
  <c r="U83"/>
  <c r="U84"/>
  <c r="U85"/>
  <c r="U86"/>
  <c r="U87"/>
  <c r="U88"/>
  <c r="U89"/>
  <c r="U90"/>
  <c r="U91"/>
  <c r="U92"/>
  <c r="U93"/>
  <c r="U94"/>
  <c r="U95"/>
  <c r="U96"/>
  <c r="U97"/>
  <c r="U98"/>
  <c r="U99"/>
  <c r="U100"/>
  <c r="U101"/>
  <c r="U102"/>
  <c r="U103"/>
  <c r="U104"/>
  <c r="U105"/>
  <c r="U106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V7"/>
  <c r="U7"/>
  <c r="Q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66"/>
  <c r="M67"/>
  <c r="M68"/>
  <c r="M69"/>
  <c r="M70"/>
  <c r="M71"/>
  <c r="M72"/>
  <c r="M73"/>
  <c r="M74"/>
  <c r="M75"/>
  <c r="M76"/>
  <c r="M77"/>
  <c r="M78"/>
  <c r="M79"/>
  <c r="M80"/>
  <c r="M81"/>
  <c r="M82"/>
  <c r="M83"/>
  <c r="M84"/>
  <c r="M85"/>
  <c r="M86"/>
  <c r="M87"/>
  <c r="M88"/>
  <c r="M89"/>
  <c r="M90"/>
  <c r="M91"/>
  <c r="M92"/>
  <c r="M93"/>
  <c r="M94"/>
  <c r="M95"/>
  <c r="M96"/>
  <c r="M97"/>
  <c r="M98"/>
  <c r="M99"/>
  <c r="M100"/>
  <c r="M101"/>
  <c r="M102"/>
  <c r="M103"/>
  <c r="M104"/>
  <c r="M105"/>
  <c r="M106"/>
  <c r="M7"/>
  <c r="CM110"/>
  <c r="CL110"/>
  <c r="CK110"/>
  <c r="CJ110"/>
  <c r="CI110"/>
  <c r="BY110"/>
  <c r="BX110"/>
  <c r="BW110"/>
  <c r="BV110"/>
  <c r="BU110"/>
  <c r="BK110"/>
  <c r="BJ110"/>
  <c r="BI110"/>
  <c r="BH110"/>
  <c r="BG110"/>
  <c r="AW110"/>
  <c r="AV110"/>
  <c r="AU110"/>
  <c r="AT110"/>
  <c r="AS110"/>
  <c r="AI110"/>
  <c r="AH110"/>
  <c r="AG110"/>
  <c r="AF110"/>
  <c r="AE110"/>
  <c r="U110"/>
  <c r="T110"/>
  <c r="S110"/>
  <c r="R110"/>
  <c r="Q110"/>
  <c r="ET10" i="15"/>
  <c r="ET11"/>
  <c r="ET12"/>
  <c r="ET13"/>
  <c r="ET14"/>
  <c r="ET15"/>
  <c r="ET16"/>
  <c r="ET17"/>
  <c r="ET18"/>
  <c r="ET19"/>
  <c r="ET20"/>
  <c r="ET21"/>
  <c r="ET22"/>
  <c r="ET23"/>
  <c r="ET24"/>
  <c r="ET25"/>
  <c r="ET26"/>
  <c r="ET27"/>
  <c r="ET28"/>
  <c r="ET29"/>
  <c r="ET30"/>
  <c r="ET31"/>
  <c r="ET32"/>
  <c r="ET33"/>
  <c r="ET34"/>
  <c r="ET35"/>
  <c r="ET36"/>
  <c r="ET37"/>
  <c r="ET38"/>
  <c r="ET39"/>
  <c r="ET40"/>
  <c r="ET41"/>
  <c r="ET42"/>
  <c r="ET43"/>
  <c r="ET44"/>
  <c r="ET45"/>
  <c r="ET46"/>
  <c r="ET47"/>
  <c r="ET48"/>
  <c r="ET49"/>
  <c r="ET50"/>
  <c r="ET51"/>
  <c r="ET52"/>
  <c r="ET53"/>
  <c r="ET54"/>
  <c r="ET55"/>
  <c r="ET56"/>
  <c r="ET57"/>
  <c r="ET58"/>
  <c r="ET59"/>
  <c r="ET60"/>
  <c r="ET61"/>
  <c r="ET62"/>
  <c r="ET63"/>
  <c r="ET64"/>
  <c r="ET65"/>
  <c r="ET66"/>
  <c r="ET67"/>
  <c r="ET68"/>
  <c r="ET69"/>
  <c r="ET70"/>
  <c r="ET71"/>
  <c r="ET72"/>
  <c r="ET73"/>
  <c r="ET74"/>
  <c r="ET75"/>
  <c r="ET76"/>
  <c r="ET77"/>
  <c r="ET78"/>
  <c r="ET79"/>
  <c r="ET80"/>
  <c r="ET81"/>
  <c r="ET82"/>
  <c r="ET83"/>
  <c r="ET84"/>
  <c r="ET85"/>
  <c r="ET86"/>
  <c r="ET87"/>
  <c r="ET88"/>
  <c r="ET89"/>
  <c r="ET90"/>
  <c r="ET91"/>
  <c r="ET92"/>
  <c r="ET93"/>
  <c r="ET94"/>
  <c r="ET95"/>
  <c r="ET96"/>
  <c r="ET97"/>
  <c r="ET98"/>
  <c r="ET99"/>
  <c r="ET100"/>
  <c r="ET101"/>
  <c r="ET102"/>
  <c r="ET103"/>
  <c r="ET104"/>
  <c r="ET105"/>
  <c r="ET106"/>
  <c r="ET107"/>
  <c r="ET108"/>
  <c r="ET109"/>
  <c r="ES10"/>
  <c r="ES11"/>
  <c r="ES12"/>
  <c r="ES13"/>
  <c r="ES14"/>
  <c r="ES15"/>
  <c r="ES16"/>
  <c r="ES17"/>
  <c r="ES18"/>
  <c r="ES19"/>
  <c r="ES20"/>
  <c r="ES21"/>
  <c r="ES22"/>
  <c r="ES23"/>
  <c r="ES24"/>
  <c r="ES25"/>
  <c r="ES26"/>
  <c r="ES27"/>
  <c r="ES28"/>
  <c r="ES29"/>
  <c r="ES30"/>
  <c r="ES31"/>
  <c r="ES32"/>
  <c r="ES33"/>
  <c r="ES34"/>
  <c r="ES35"/>
  <c r="ES36"/>
  <c r="ES37"/>
  <c r="ES38"/>
  <c r="ES39"/>
  <c r="ES40"/>
  <c r="ES41"/>
  <c r="ES42"/>
  <c r="ES43"/>
  <c r="ES44"/>
  <c r="ES45"/>
  <c r="ES46"/>
  <c r="ES47"/>
  <c r="ES48"/>
  <c r="ES49"/>
  <c r="ES50"/>
  <c r="ES51"/>
  <c r="ES52"/>
  <c r="ES53"/>
  <c r="ES54"/>
  <c r="ES55"/>
  <c r="ES56"/>
  <c r="ES57"/>
  <c r="ES58"/>
  <c r="ES59"/>
  <c r="ES60"/>
  <c r="ES61"/>
  <c r="ES62"/>
  <c r="ES63"/>
  <c r="ES64"/>
  <c r="ES65"/>
  <c r="ES66"/>
  <c r="ES67"/>
  <c r="ES68"/>
  <c r="ES69"/>
  <c r="ES70"/>
  <c r="ES71"/>
  <c r="ES72"/>
  <c r="ES73"/>
  <c r="ES74"/>
  <c r="ES75"/>
  <c r="ES76"/>
  <c r="ES77"/>
  <c r="ES78"/>
  <c r="ES79"/>
  <c r="ES80"/>
  <c r="ES81"/>
  <c r="ES82"/>
  <c r="ES83"/>
  <c r="ES84"/>
  <c r="ES85"/>
  <c r="ES86"/>
  <c r="ES87"/>
  <c r="ES88"/>
  <c r="ES89"/>
  <c r="ES90"/>
  <c r="ES91"/>
  <c r="ES92"/>
  <c r="ES93"/>
  <c r="ES94"/>
  <c r="ES95"/>
  <c r="ES96"/>
  <c r="ES97"/>
  <c r="ES98"/>
  <c r="ES99"/>
  <c r="ES100"/>
  <c r="ES101"/>
  <c r="ES102"/>
  <c r="ES103"/>
  <c r="ES104"/>
  <c r="ES105"/>
  <c r="ES106"/>
  <c r="ES107"/>
  <c r="ES108"/>
  <c r="ES109"/>
  <c r="ER10"/>
  <c r="ER11"/>
  <c r="ER12"/>
  <c r="ER13"/>
  <c r="ER14"/>
  <c r="ER15"/>
  <c r="ER16"/>
  <c r="ER17"/>
  <c r="ER18"/>
  <c r="ER19"/>
  <c r="ER20"/>
  <c r="ER21"/>
  <c r="ER22"/>
  <c r="ER23"/>
  <c r="ER24"/>
  <c r="ER25"/>
  <c r="ER26"/>
  <c r="ER27"/>
  <c r="ER28"/>
  <c r="ER29"/>
  <c r="ER30"/>
  <c r="ER31"/>
  <c r="ER32"/>
  <c r="ER33"/>
  <c r="ER34"/>
  <c r="ER35"/>
  <c r="ER36"/>
  <c r="ER37"/>
  <c r="ER38"/>
  <c r="ER39"/>
  <c r="ER40"/>
  <c r="ER41"/>
  <c r="ER42"/>
  <c r="ER43"/>
  <c r="ER44"/>
  <c r="ER45"/>
  <c r="ER46"/>
  <c r="ER47"/>
  <c r="ER48"/>
  <c r="ER49"/>
  <c r="ER50"/>
  <c r="ER51"/>
  <c r="ER52"/>
  <c r="ER53"/>
  <c r="ER54"/>
  <c r="ER55"/>
  <c r="ER56"/>
  <c r="ER57"/>
  <c r="ER58"/>
  <c r="ER59"/>
  <c r="ER60"/>
  <c r="ER61"/>
  <c r="ER62"/>
  <c r="ER63"/>
  <c r="ER64"/>
  <c r="ER65"/>
  <c r="ER66"/>
  <c r="ER67"/>
  <c r="ER68"/>
  <c r="ER69"/>
  <c r="ER70"/>
  <c r="ER71"/>
  <c r="ER72"/>
  <c r="ER73"/>
  <c r="ER74"/>
  <c r="ER75"/>
  <c r="ER76"/>
  <c r="ER77"/>
  <c r="ER78"/>
  <c r="ER79"/>
  <c r="ER80"/>
  <c r="ER81"/>
  <c r="ER82"/>
  <c r="ER83"/>
  <c r="ER84"/>
  <c r="ER85"/>
  <c r="ER86"/>
  <c r="ER87"/>
  <c r="ER88"/>
  <c r="ER89"/>
  <c r="ER90"/>
  <c r="ER91"/>
  <c r="ER92"/>
  <c r="ER93"/>
  <c r="ER94"/>
  <c r="ER95"/>
  <c r="ER96"/>
  <c r="ER97"/>
  <c r="ER98"/>
  <c r="ER99"/>
  <c r="ER100"/>
  <c r="ER101"/>
  <c r="ER102"/>
  <c r="ER103"/>
  <c r="ER104"/>
  <c r="ER105"/>
  <c r="ER106"/>
  <c r="ER107"/>
  <c r="ER108"/>
  <c r="ER109"/>
  <c r="EQ10"/>
  <c r="EQ11"/>
  <c r="EQ12"/>
  <c r="EQ13"/>
  <c r="EQ14"/>
  <c r="EQ15"/>
  <c r="EQ16"/>
  <c r="EQ17"/>
  <c r="EQ18"/>
  <c r="EQ19"/>
  <c r="EQ20"/>
  <c r="EQ21"/>
  <c r="EQ22"/>
  <c r="EQ23"/>
  <c r="EQ24"/>
  <c r="EQ25"/>
  <c r="EQ26"/>
  <c r="EQ27"/>
  <c r="EQ28"/>
  <c r="EQ29"/>
  <c r="EQ30"/>
  <c r="EQ31"/>
  <c r="EQ32"/>
  <c r="EQ33"/>
  <c r="EQ34"/>
  <c r="EQ35"/>
  <c r="EQ36"/>
  <c r="EQ37"/>
  <c r="EQ38"/>
  <c r="EQ39"/>
  <c r="EQ40"/>
  <c r="EQ41"/>
  <c r="EQ42"/>
  <c r="EQ43"/>
  <c r="EQ44"/>
  <c r="EQ45"/>
  <c r="EQ46"/>
  <c r="EQ47"/>
  <c r="EQ48"/>
  <c r="EQ49"/>
  <c r="EQ50"/>
  <c r="EQ51"/>
  <c r="EQ52"/>
  <c r="EQ53"/>
  <c r="EQ54"/>
  <c r="EQ55"/>
  <c r="EQ56"/>
  <c r="EQ57"/>
  <c r="EQ58"/>
  <c r="EQ59"/>
  <c r="EQ60"/>
  <c r="EQ61"/>
  <c r="EQ62"/>
  <c r="EQ63"/>
  <c r="EQ64"/>
  <c r="EQ65"/>
  <c r="EQ66"/>
  <c r="EQ67"/>
  <c r="EQ68"/>
  <c r="EQ69"/>
  <c r="EQ70"/>
  <c r="EQ71"/>
  <c r="EQ72"/>
  <c r="EQ73"/>
  <c r="EQ74"/>
  <c r="EQ75"/>
  <c r="EQ76"/>
  <c r="EQ77"/>
  <c r="EQ78"/>
  <c r="EQ79"/>
  <c r="EQ80"/>
  <c r="EQ81"/>
  <c r="EQ82"/>
  <c r="EQ83"/>
  <c r="EQ84"/>
  <c r="EQ85"/>
  <c r="EQ86"/>
  <c r="EQ87"/>
  <c r="EQ88"/>
  <c r="EQ89"/>
  <c r="EQ90"/>
  <c r="EQ91"/>
  <c r="EQ92"/>
  <c r="EQ93"/>
  <c r="EQ94"/>
  <c r="EQ95"/>
  <c r="EQ96"/>
  <c r="EQ97"/>
  <c r="EQ98"/>
  <c r="EQ99"/>
  <c r="EQ100"/>
  <c r="EQ101"/>
  <c r="EQ102"/>
  <c r="EQ103"/>
  <c r="EQ104"/>
  <c r="EQ105"/>
  <c r="EQ106"/>
  <c r="EQ107"/>
  <c r="EQ108"/>
  <c r="EQ109"/>
  <c r="EQ9"/>
  <c r="EP10"/>
  <c r="EP11"/>
  <c r="EP12"/>
  <c r="EP13"/>
  <c r="EP14"/>
  <c r="EP15"/>
  <c r="EP16"/>
  <c r="EP17"/>
  <c r="EP18"/>
  <c r="EP19"/>
  <c r="EP20"/>
  <c r="EP21"/>
  <c r="EP22"/>
  <c r="EP23"/>
  <c r="EP24"/>
  <c r="EP25"/>
  <c r="EP26"/>
  <c r="EP27"/>
  <c r="EP28"/>
  <c r="EP29"/>
  <c r="EP30"/>
  <c r="EP31"/>
  <c r="EP32"/>
  <c r="EP33"/>
  <c r="EP34"/>
  <c r="EP35"/>
  <c r="EP36"/>
  <c r="EP37"/>
  <c r="EP38"/>
  <c r="EP39"/>
  <c r="EP40"/>
  <c r="EP41"/>
  <c r="EP42"/>
  <c r="EP43"/>
  <c r="EP44"/>
  <c r="EP45"/>
  <c r="EP46"/>
  <c r="EP47"/>
  <c r="EP48"/>
  <c r="EP49"/>
  <c r="EP50"/>
  <c r="EP51"/>
  <c r="EP52"/>
  <c r="EP53"/>
  <c r="EP54"/>
  <c r="EP55"/>
  <c r="EP56"/>
  <c r="EP57"/>
  <c r="EP58"/>
  <c r="EP59"/>
  <c r="EP60"/>
  <c r="EP61"/>
  <c r="EP62"/>
  <c r="EP63"/>
  <c r="EP64"/>
  <c r="EP65"/>
  <c r="EP66"/>
  <c r="EP67"/>
  <c r="EP68"/>
  <c r="EP69"/>
  <c r="EP70"/>
  <c r="EP71"/>
  <c r="EP72"/>
  <c r="EP73"/>
  <c r="EP74"/>
  <c r="EP75"/>
  <c r="EP76"/>
  <c r="EP77"/>
  <c r="EP78"/>
  <c r="EP79"/>
  <c r="EP80"/>
  <c r="EP81"/>
  <c r="EP82"/>
  <c r="EP83"/>
  <c r="EP84"/>
  <c r="EP85"/>
  <c r="EP86"/>
  <c r="EP87"/>
  <c r="EP88"/>
  <c r="EP89"/>
  <c r="EP90"/>
  <c r="EP91"/>
  <c r="EP92"/>
  <c r="EP93"/>
  <c r="EP94"/>
  <c r="EP95"/>
  <c r="EP96"/>
  <c r="EP97"/>
  <c r="EP98"/>
  <c r="EP99"/>
  <c r="EP100"/>
  <c r="EP101"/>
  <c r="EP102"/>
  <c r="EP103"/>
  <c r="EP104"/>
  <c r="EP105"/>
  <c r="EP106"/>
  <c r="EP107"/>
  <c r="EP108"/>
  <c r="EP109"/>
  <c r="ET9"/>
  <c r="ES9"/>
  <c r="ER9"/>
  <c r="EP9"/>
  <c r="CV109"/>
  <c r="CV108"/>
  <c r="CV107"/>
  <c r="CV106"/>
  <c r="CV105"/>
  <c r="CV104"/>
  <c r="CV103"/>
  <c r="CV102"/>
  <c r="CV101"/>
  <c r="CV100"/>
  <c r="CV99"/>
  <c r="CV98"/>
  <c r="CV97"/>
  <c r="CV96"/>
  <c r="CV95"/>
  <c r="CV94"/>
  <c r="CV93"/>
  <c r="CV92"/>
  <c r="CV91"/>
  <c r="CV90"/>
  <c r="CV89"/>
  <c r="CV88"/>
  <c r="CV87"/>
  <c r="CV86"/>
  <c r="CV85"/>
  <c r="CV84"/>
  <c r="CV83"/>
  <c r="CV82"/>
  <c r="CV81"/>
  <c r="CV80"/>
  <c r="CV79"/>
  <c r="CV78"/>
  <c r="CV77"/>
  <c r="CV76"/>
  <c r="CV75"/>
  <c r="CV74"/>
  <c r="CV73"/>
  <c r="CV72"/>
  <c r="CV71"/>
  <c r="CV70"/>
  <c r="CV69"/>
  <c r="CV68"/>
  <c r="CV67"/>
  <c r="CV66"/>
  <c r="CV65"/>
  <c r="CV64"/>
  <c r="CV63"/>
  <c r="CV62"/>
  <c r="CV61"/>
  <c r="CV60"/>
  <c r="CV59"/>
  <c r="CV58"/>
  <c r="CV57"/>
  <c r="CV56"/>
  <c r="CV55"/>
  <c r="CV54"/>
  <c r="CV53"/>
  <c r="CV52"/>
  <c r="CV51"/>
  <c r="CV50"/>
  <c r="CV49"/>
  <c r="CV48"/>
  <c r="CV47"/>
  <c r="CV46"/>
  <c r="CV45"/>
  <c r="CV44"/>
  <c r="CV43"/>
  <c r="CV42"/>
  <c r="CV41"/>
  <c r="CV40"/>
  <c r="CV39"/>
  <c r="CV38"/>
  <c r="CV37"/>
  <c r="CV36"/>
  <c r="CV35"/>
  <c r="CV34"/>
  <c r="CV33"/>
  <c r="CV32"/>
  <c r="CV31"/>
  <c r="CV30"/>
  <c r="CV29"/>
  <c r="CV28"/>
  <c r="CV27"/>
  <c r="CV26"/>
  <c r="CV25"/>
  <c r="CV24"/>
  <c r="CV23"/>
  <c r="CV22"/>
  <c r="CV21"/>
  <c r="CV20"/>
  <c r="CV19"/>
  <c r="CV18"/>
  <c r="CV17"/>
  <c r="CV16"/>
  <c r="CV15"/>
  <c r="CV14"/>
  <c r="CV13"/>
  <c r="CV12"/>
  <c r="CV11"/>
  <c r="CV10"/>
  <c r="CV9"/>
  <c r="CG109"/>
  <c r="CG108"/>
  <c r="CG107"/>
  <c r="CG106"/>
  <c r="CG105"/>
  <c r="CG104"/>
  <c r="CG103"/>
  <c r="CG102"/>
  <c r="CG101"/>
  <c r="CG100"/>
  <c r="CG99"/>
  <c r="CG98"/>
  <c r="CG97"/>
  <c r="CG96"/>
  <c r="CG95"/>
  <c r="CG94"/>
  <c r="CG93"/>
  <c r="CG92"/>
  <c r="CG91"/>
  <c r="CG90"/>
  <c r="CG89"/>
  <c r="CG88"/>
  <c r="CG87"/>
  <c r="CG86"/>
  <c r="CG85"/>
  <c r="CG84"/>
  <c r="CG83"/>
  <c r="CG82"/>
  <c r="CG81"/>
  <c r="CG80"/>
  <c r="CG79"/>
  <c r="CG78"/>
  <c r="CG77"/>
  <c r="CG76"/>
  <c r="CG75"/>
  <c r="CG74"/>
  <c r="CG73"/>
  <c r="CG72"/>
  <c r="CG71"/>
  <c r="CG70"/>
  <c r="CG69"/>
  <c r="CG68"/>
  <c r="CG67"/>
  <c r="CG66"/>
  <c r="CG65"/>
  <c r="CG64"/>
  <c r="CG63"/>
  <c r="CG62"/>
  <c r="CG61"/>
  <c r="CG60"/>
  <c r="CG59"/>
  <c r="CG58"/>
  <c r="CG57"/>
  <c r="CG56"/>
  <c r="CG55"/>
  <c r="CG54"/>
  <c r="CG53"/>
  <c r="CG52"/>
  <c r="CG51"/>
  <c r="CG50"/>
  <c r="CG49"/>
  <c r="CG48"/>
  <c r="CG47"/>
  <c r="CG46"/>
  <c r="CG45"/>
  <c r="CG44"/>
  <c r="CG43"/>
  <c r="CG42"/>
  <c r="CG41"/>
  <c r="CG40"/>
  <c r="CG39"/>
  <c r="CG38"/>
  <c r="CG37"/>
  <c r="CG36"/>
  <c r="CG35"/>
  <c r="CG34"/>
  <c r="CG33"/>
  <c r="CG32"/>
  <c r="CG31"/>
  <c r="CG30"/>
  <c r="CG29"/>
  <c r="CG28"/>
  <c r="CG27"/>
  <c r="CG26"/>
  <c r="CG25"/>
  <c r="CG24"/>
  <c r="CG23"/>
  <c r="CG22"/>
  <c r="CG21"/>
  <c r="CG20"/>
  <c r="CG19"/>
  <c r="CG18"/>
  <c r="CG17"/>
  <c r="CG16"/>
  <c r="CG15"/>
  <c r="CG14"/>
  <c r="CG13"/>
  <c r="CG12"/>
  <c r="CG11"/>
  <c r="CG10"/>
  <c r="CG9"/>
  <c r="BR109"/>
  <c r="BR108"/>
  <c r="BR107"/>
  <c r="BR106"/>
  <c r="BR105"/>
  <c r="BR104"/>
  <c r="BR103"/>
  <c r="BR102"/>
  <c r="BR101"/>
  <c r="BR100"/>
  <c r="BR99"/>
  <c r="BR98"/>
  <c r="BR97"/>
  <c r="BR96"/>
  <c r="BR95"/>
  <c r="BR94"/>
  <c r="BR93"/>
  <c r="BR92"/>
  <c r="BR91"/>
  <c r="BR90"/>
  <c r="BR89"/>
  <c r="BR88"/>
  <c r="BR87"/>
  <c r="BR86"/>
  <c r="BR85"/>
  <c r="BR84"/>
  <c r="BR83"/>
  <c r="BR82"/>
  <c r="BR81"/>
  <c r="BR80"/>
  <c r="BR79"/>
  <c r="BR78"/>
  <c r="BR77"/>
  <c r="BR76"/>
  <c r="BR75"/>
  <c r="BR74"/>
  <c r="BR73"/>
  <c r="BR72"/>
  <c r="BR71"/>
  <c r="BR70"/>
  <c r="BR69"/>
  <c r="BR68"/>
  <c r="BR67"/>
  <c r="BR66"/>
  <c r="BR65"/>
  <c r="BR64"/>
  <c r="BR63"/>
  <c r="BR62"/>
  <c r="BR61"/>
  <c r="BR60"/>
  <c r="BR59"/>
  <c r="BR58"/>
  <c r="BR57"/>
  <c r="BR56"/>
  <c r="BR55"/>
  <c r="BR54"/>
  <c r="BR53"/>
  <c r="BR52"/>
  <c r="BR51"/>
  <c r="BR50"/>
  <c r="BR49"/>
  <c r="BR48"/>
  <c r="BR47"/>
  <c r="BR46"/>
  <c r="BR45"/>
  <c r="BR44"/>
  <c r="BR43"/>
  <c r="BR42"/>
  <c r="BR41"/>
  <c r="BR40"/>
  <c r="BR39"/>
  <c r="BR38"/>
  <c r="BR37"/>
  <c r="BR36"/>
  <c r="BR35"/>
  <c r="BR34"/>
  <c r="BR33"/>
  <c r="BR32"/>
  <c r="BR31"/>
  <c r="BR30"/>
  <c r="BR29"/>
  <c r="BR28"/>
  <c r="BR27"/>
  <c r="BR26"/>
  <c r="BR25"/>
  <c r="BR24"/>
  <c r="BR23"/>
  <c r="BR22"/>
  <c r="BR21"/>
  <c r="BR20"/>
  <c r="BR19"/>
  <c r="BR18"/>
  <c r="BR17"/>
  <c r="BR16"/>
  <c r="BR15"/>
  <c r="BR14"/>
  <c r="BR13"/>
  <c r="BR12"/>
  <c r="BR11"/>
  <c r="BR10"/>
  <c r="BR9"/>
  <c r="BC109"/>
  <c r="BC108"/>
  <c r="BC107"/>
  <c r="BC106"/>
  <c r="BC105"/>
  <c r="BC104"/>
  <c r="BC103"/>
  <c r="BC102"/>
  <c r="BC101"/>
  <c r="BC100"/>
  <c r="BC99"/>
  <c r="BC98"/>
  <c r="BC97"/>
  <c r="BC96"/>
  <c r="BC95"/>
  <c r="BC94"/>
  <c r="BC93"/>
  <c r="BC92"/>
  <c r="BC91"/>
  <c r="BC90"/>
  <c r="BC89"/>
  <c r="BC88"/>
  <c r="BC87"/>
  <c r="BC86"/>
  <c r="BC85"/>
  <c r="BC84"/>
  <c r="BC83"/>
  <c r="BC82"/>
  <c r="BC81"/>
  <c r="BC80"/>
  <c r="BC79"/>
  <c r="BC78"/>
  <c r="BC77"/>
  <c r="BC76"/>
  <c r="BC75"/>
  <c r="BC74"/>
  <c r="BC73"/>
  <c r="BC72"/>
  <c r="BC71"/>
  <c r="BC70"/>
  <c r="BC69"/>
  <c r="BC68"/>
  <c r="BC67"/>
  <c r="BC66"/>
  <c r="BC65"/>
  <c r="BC64"/>
  <c r="BC63"/>
  <c r="BC62"/>
  <c r="BC61"/>
  <c r="BC60"/>
  <c r="BC59"/>
  <c r="BC58"/>
  <c r="BC57"/>
  <c r="BC56"/>
  <c r="BC55"/>
  <c r="BC54"/>
  <c r="BC53"/>
  <c r="BC52"/>
  <c r="BC51"/>
  <c r="BC50"/>
  <c r="BC49"/>
  <c r="BC48"/>
  <c r="BC47"/>
  <c r="BC46"/>
  <c r="BC45"/>
  <c r="BC44"/>
  <c r="BC43"/>
  <c r="BC42"/>
  <c r="BC41"/>
  <c r="BC40"/>
  <c r="BC39"/>
  <c r="BC38"/>
  <c r="BC37"/>
  <c r="BC36"/>
  <c r="BC35"/>
  <c r="BC34"/>
  <c r="BC33"/>
  <c r="BC32"/>
  <c r="BC31"/>
  <c r="BC30"/>
  <c r="BC29"/>
  <c r="BC28"/>
  <c r="BC27"/>
  <c r="BC26"/>
  <c r="BC25"/>
  <c r="BC24"/>
  <c r="BC23"/>
  <c r="BC22"/>
  <c r="BC21"/>
  <c r="BC20"/>
  <c r="BC19"/>
  <c r="BC18"/>
  <c r="BC17"/>
  <c r="BC16"/>
  <c r="BC15"/>
  <c r="BC14"/>
  <c r="BC13"/>
  <c r="BC12"/>
  <c r="BC11"/>
  <c r="BC10"/>
  <c r="BC9"/>
  <c r="AN109"/>
  <c r="AN108"/>
  <c r="AN107"/>
  <c r="AN106"/>
  <c r="AN105"/>
  <c r="AN104"/>
  <c r="AN103"/>
  <c r="AN102"/>
  <c r="AN101"/>
  <c r="AN100"/>
  <c r="AN99"/>
  <c r="AN98"/>
  <c r="AN97"/>
  <c r="AN96"/>
  <c r="AN95"/>
  <c r="AN94"/>
  <c r="AN93"/>
  <c r="AN92"/>
  <c r="AN91"/>
  <c r="AN90"/>
  <c r="AN89"/>
  <c r="AN88"/>
  <c r="AN87"/>
  <c r="AN86"/>
  <c r="AN85"/>
  <c r="AN84"/>
  <c r="AN83"/>
  <c r="AN82"/>
  <c r="AN81"/>
  <c r="AN80"/>
  <c r="AN79"/>
  <c r="AN78"/>
  <c r="AN77"/>
  <c r="AN76"/>
  <c r="AN75"/>
  <c r="AN74"/>
  <c r="AN73"/>
  <c r="AN72"/>
  <c r="AN71"/>
  <c r="AN70"/>
  <c r="AN69"/>
  <c r="AN68"/>
  <c r="AN67"/>
  <c r="AN66"/>
  <c r="AN65"/>
  <c r="AN64"/>
  <c r="AN63"/>
  <c r="AN62"/>
  <c r="AN61"/>
  <c r="AN60"/>
  <c r="AN59"/>
  <c r="AN58"/>
  <c r="AN57"/>
  <c r="AN56"/>
  <c r="AN55"/>
  <c r="AN54"/>
  <c r="AN53"/>
  <c r="AN52"/>
  <c r="AN51"/>
  <c r="AN50"/>
  <c r="AN49"/>
  <c r="AN48"/>
  <c r="AN47"/>
  <c r="AN46"/>
  <c r="AN45"/>
  <c r="AN44"/>
  <c r="AN43"/>
  <c r="AN42"/>
  <c r="AN41"/>
  <c r="AN40"/>
  <c r="AN39"/>
  <c r="AN38"/>
  <c r="AN37"/>
  <c r="AN36"/>
  <c r="AN35"/>
  <c r="AN34"/>
  <c r="AN33"/>
  <c r="AN32"/>
  <c r="AN31"/>
  <c r="AN30"/>
  <c r="AN29"/>
  <c r="AN28"/>
  <c r="AN27"/>
  <c r="AN26"/>
  <c r="AN25"/>
  <c r="AN24"/>
  <c r="AN23"/>
  <c r="AN22"/>
  <c r="AN21"/>
  <c r="AN20"/>
  <c r="AN19"/>
  <c r="AN18"/>
  <c r="AN17"/>
  <c r="AN16"/>
  <c r="AN15"/>
  <c r="AN14"/>
  <c r="AN13"/>
  <c r="AN12"/>
  <c r="AN11"/>
  <c r="AN10"/>
  <c r="AN9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43"/>
  <c r="Y44"/>
  <c r="Y45"/>
  <c r="Y46"/>
  <c r="Y47"/>
  <c r="Y48"/>
  <c r="Y49"/>
  <c r="Y50"/>
  <c r="Y51"/>
  <c r="Y52"/>
  <c r="Y53"/>
  <c r="Y54"/>
  <c r="Y55"/>
  <c r="Y56"/>
  <c r="Y57"/>
  <c r="Y58"/>
  <c r="Y59"/>
  <c r="Y60"/>
  <c r="Y61"/>
  <c r="Y62"/>
  <c r="Y63"/>
  <c r="Y64"/>
  <c r="Y65"/>
  <c r="Y66"/>
  <c r="Y67"/>
  <c r="Y68"/>
  <c r="Y69"/>
  <c r="Y70"/>
  <c r="Y71"/>
  <c r="Y72"/>
  <c r="Y73"/>
  <c r="Y74"/>
  <c r="Y75"/>
  <c r="Y76"/>
  <c r="Y77"/>
  <c r="Y78"/>
  <c r="Y79"/>
  <c r="Y80"/>
  <c r="Y81"/>
  <c r="Y82"/>
  <c r="Y83"/>
  <c r="Y84"/>
  <c r="Y85"/>
  <c r="Y86"/>
  <c r="Y87"/>
  <c r="Y88"/>
  <c r="Y89"/>
  <c r="Y90"/>
  <c r="Y91"/>
  <c r="Y92"/>
  <c r="Y93"/>
  <c r="Y94"/>
  <c r="Y95"/>
  <c r="Y96"/>
  <c r="Y97"/>
  <c r="Y98"/>
  <c r="Y99"/>
  <c r="Y100"/>
  <c r="Y101"/>
  <c r="Y102"/>
  <c r="Y103"/>
  <c r="Y104"/>
  <c r="Y105"/>
  <c r="Y106"/>
  <c r="Y107"/>
  <c r="Y108"/>
  <c r="Y109"/>
  <c r="Y9"/>
  <c r="A2344" i="22"/>
  <c r="A2380"/>
  <c r="A2415"/>
  <c r="A2451"/>
  <c r="A2486"/>
  <c r="A2522"/>
  <c r="A2557"/>
  <c r="A2593"/>
  <c r="A2628"/>
  <c r="A2664"/>
  <c r="A2699"/>
  <c r="A2735"/>
  <c r="A2770"/>
  <c r="A2806"/>
  <c r="A2841"/>
  <c r="A2877"/>
  <c r="A2912"/>
  <c r="A2948"/>
  <c r="A2983"/>
  <c r="A3019"/>
  <c r="A3054"/>
  <c r="A3090"/>
  <c r="A3125"/>
  <c r="A3161"/>
  <c r="A3196"/>
  <c r="A3232"/>
  <c r="A3267"/>
  <c r="A3303"/>
  <c r="A3338"/>
  <c r="A3374"/>
  <c r="A3409"/>
  <c r="A3445"/>
  <c r="A3480"/>
  <c r="A3516"/>
  <c r="J3519"/>
  <c r="DX108" i="15"/>
  <c r="H3543" i="22"/>
  <c r="F3543"/>
  <c r="C3543"/>
  <c r="DO108" i="15"/>
  <c r="H3542" i="22"/>
  <c r="F3542"/>
  <c r="C3542"/>
  <c r="K3541"/>
  <c r="DF108" i="15"/>
  <c r="H3541" i="22"/>
  <c r="F3541"/>
  <c r="C3541"/>
  <c r="EB108" i="15"/>
  <c r="ED108"/>
  <c r="EI108"/>
  <c r="K3540" i="22"/>
  <c r="L3539"/>
  <c r="K3539"/>
  <c r="K3538"/>
  <c r="Z108" i="15"/>
  <c r="EJ108"/>
  <c r="AO108"/>
  <c r="EK108"/>
  <c r="BD108"/>
  <c r="EL108"/>
  <c r="BS108"/>
  <c r="EM108"/>
  <c r="CH108"/>
  <c r="EN108"/>
  <c r="CW108"/>
  <c r="EO108"/>
  <c r="EF108"/>
  <c r="EG108"/>
  <c r="EH108"/>
  <c r="M3537" i="22"/>
  <c r="L3537"/>
  <c r="EE108" i="15"/>
  <c r="K3537" i="22"/>
  <c r="J3537"/>
  <c r="H3537"/>
  <c r="F3537"/>
  <c r="M3535"/>
  <c r="E3535"/>
  <c r="F3535"/>
  <c r="G3535"/>
  <c r="H3535"/>
  <c r="J3535"/>
  <c r="L3535"/>
  <c r="C3535"/>
  <c r="M3534"/>
  <c r="E3534"/>
  <c r="F3534"/>
  <c r="G3534"/>
  <c r="H3534"/>
  <c r="J3534"/>
  <c r="L3534"/>
  <c r="C3534"/>
  <c r="M3533"/>
  <c r="E3533"/>
  <c r="F3533"/>
  <c r="G3533"/>
  <c r="H3533"/>
  <c r="J3533"/>
  <c r="L3533"/>
  <c r="C3533"/>
  <c r="M3532"/>
  <c r="E3532"/>
  <c r="F3532"/>
  <c r="G3532"/>
  <c r="H3532"/>
  <c r="J3532"/>
  <c r="L3532"/>
  <c r="C3532"/>
  <c r="M3531"/>
  <c r="E3531"/>
  <c r="F3531"/>
  <c r="G3531"/>
  <c r="H3531"/>
  <c r="J3531"/>
  <c r="L3531"/>
  <c r="C3531"/>
  <c r="M3530"/>
  <c r="E3530"/>
  <c r="F3530"/>
  <c r="G3530"/>
  <c r="H3530"/>
  <c r="J3530"/>
  <c r="L3530"/>
  <c r="C3530"/>
  <c r="E3529"/>
  <c r="F3529"/>
  <c r="G3529"/>
  <c r="H3529"/>
  <c r="J3529"/>
  <c r="L3529"/>
  <c r="H3527"/>
  <c r="H3526"/>
  <c r="H3525"/>
  <c r="H3524"/>
  <c r="H3523"/>
  <c r="H3522"/>
  <c r="K3520"/>
  <c r="K3519"/>
  <c r="D3518"/>
  <c r="D3517"/>
  <c r="J3483"/>
  <c r="DX107" i="15"/>
  <c r="H3507" i="22"/>
  <c r="F3507"/>
  <c r="C3507"/>
  <c r="DO107" i="15"/>
  <c r="H3506" i="22"/>
  <c r="F3506"/>
  <c r="C3506"/>
  <c r="K3505"/>
  <c r="DF107" i="15"/>
  <c r="H3505" i="22"/>
  <c r="F3505"/>
  <c r="C3505"/>
  <c r="EB107" i="15"/>
  <c r="ED107"/>
  <c r="EI107"/>
  <c r="K3504" i="22"/>
  <c r="L3503"/>
  <c r="K3503"/>
  <c r="K3502"/>
  <c r="Z107" i="15"/>
  <c r="EJ107"/>
  <c r="AO107"/>
  <c r="EK107"/>
  <c r="BD107"/>
  <c r="EL107"/>
  <c r="BS107"/>
  <c r="EM107"/>
  <c r="CH107"/>
  <c r="EN107"/>
  <c r="CW107"/>
  <c r="EO107"/>
  <c r="EF107"/>
  <c r="EG107"/>
  <c r="EH107"/>
  <c r="M3501" i="22"/>
  <c r="L3501"/>
  <c r="EE107" i="15"/>
  <c r="K3501" i="22"/>
  <c r="J3501"/>
  <c r="H3501"/>
  <c r="F3501"/>
  <c r="M3499"/>
  <c r="E3499"/>
  <c r="F3499"/>
  <c r="G3499"/>
  <c r="H3499"/>
  <c r="J3499"/>
  <c r="L3499"/>
  <c r="C3499"/>
  <c r="M3498"/>
  <c r="E3498"/>
  <c r="F3498"/>
  <c r="G3498"/>
  <c r="H3498"/>
  <c r="J3498"/>
  <c r="L3498"/>
  <c r="C3498"/>
  <c r="M3497"/>
  <c r="E3497"/>
  <c r="F3497"/>
  <c r="G3497"/>
  <c r="H3497"/>
  <c r="J3497"/>
  <c r="L3497"/>
  <c r="C3497"/>
  <c r="M3496"/>
  <c r="E3496"/>
  <c r="F3496"/>
  <c r="G3496"/>
  <c r="H3496"/>
  <c r="J3496"/>
  <c r="L3496"/>
  <c r="C3496"/>
  <c r="M3495"/>
  <c r="E3495"/>
  <c r="F3495"/>
  <c r="G3495"/>
  <c r="H3495"/>
  <c r="J3495"/>
  <c r="L3495"/>
  <c r="C3495"/>
  <c r="M3494"/>
  <c r="E3494"/>
  <c r="F3494"/>
  <c r="G3494"/>
  <c r="H3494"/>
  <c r="J3494"/>
  <c r="L3494"/>
  <c r="C3494"/>
  <c r="E3493"/>
  <c r="F3493"/>
  <c r="G3493"/>
  <c r="H3493"/>
  <c r="J3493"/>
  <c r="L3493"/>
  <c r="H3491"/>
  <c r="H3490"/>
  <c r="H3489"/>
  <c r="H3488"/>
  <c r="H3487"/>
  <c r="H3486"/>
  <c r="K3484"/>
  <c r="K3483"/>
  <c r="D3482"/>
  <c r="D3481"/>
  <c r="J3448"/>
  <c r="DX106" i="15"/>
  <c r="H3472" i="22"/>
  <c r="F3472"/>
  <c r="C3472"/>
  <c r="DO106" i="15"/>
  <c r="H3471" i="22"/>
  <c r="F3471"/>
  <c r="C3471"/>
  <c r="K3470"/>
  <c r="DF106" i="15"/>
  <c r="H3470" i="22"/>
  <c r="F3470"/>
  <c r="C3470"/>
  <c r="EB106" i="15"/>
  <c r="ED106"/>
  <c r="EI106"/>
  <c r="K3469" i="22"/>
  <c r="L3468"/>
  <c r="K3468"/>
  <c r="K3467"/>
  <c r="Z106" i="15"/>
  <c r="EJ106"/>
  <c r="AO106"/>
  <c r="EK106"/>
  <c r="BD106"/>
  <c r="EL106"/>
  <c r="BS106"/>
  <c r="EM106"/>
  <c r="CH106"/>
  <c r="EN106"/>
  <c r="CW106"/>
  <c r="EO106"/>
  <c r="EF106"/>
  <c r="EG106"/>
  <c r="EH106"/>
  <c r="M3466" i="22"/>
  <c r="L3466"/>
  <c r="EE106" i="15"/>
  <c r="K3466" i="22"/>
  <c r="J3466"/>
  <c r="H3466"/>
  <c r="F3466"/>
  <c r="M3464"/>
  <c r="E3464"/>
  <c r="F3464"/>
  <c r="G3464"/>
  <c r="H3464"/>
  <c r="J3464"/>
  <c r="L3464"/>
  <c r="C3464"/>
  <c r="M3463"/>
  <c r="E3463"/>
  <c r="F3463"/>
  <c r="G3463"/>
  <c r="H3463"/>
  <c r="J3463"/>
  <c r="L3463"/>
  <c r="C3463"/>
  <c r="M3462"/>
  <c r="E3462"/>
  <c r="F3462"/>
  <c r="G3462"/>
  <c r="H3462"/>
  <c r="J3462"/>
  <c r="L3462"/>
  <c r="C3462"/>
  <c r="M3461"/>
  <c r="E3461"/>
  <c r="F3461"/>
  <c r="G3461"/>
  <c r="H3461"/>
  <c r="J3461"/>
  <c r="L3461"/>
  <c r="C3461"/>
  <c r="M3460"/>
  <c r="E3460"/>
  <c r="F3460"/>
  <c r="G3460"/>
  <c r="H3460"/>
  <c r="J3460"/>
  <c r="L3460"/>
  <c r="C3460"/>
  <c r="M3459"/>
  <c r="E3459"/>
  <c r="F3459"/>
  <c r="G3459"/>
  <c r="H3459"/>
  <c r="J3459"/>
  <c r="L3459"/>
  <c r="C3459"/>
  <c r="E3458"/>
  <c r="F3458"/>
  <c r="G3458"/>
  <c r="H3458"/>
  <c r="J3458"/>
  <c r="L3458"/>
  <c r="H3456"/>
  <c r="H3455"/>
  <c r="H3454"/>
  <c r="H3453"/>
  <c r="H3452"/>
  <c r="H3451"/>
  <c r="K3449"/>
  <c r="K3448"/>
  <c r="D3447"/>
  <c r="D3446"/>
  <c r="J3412"/>
  <c r="DX105" i="15"/>
  <c r="H3436" i="22"/>
  <c r="F3436"/>
  <c r="C3436"/>
  <c r="DO105" i="15"/>
  <c r="H3435" i="22"/>
  <c r="F3435"/>
  <c r="C3435"/>
  <c r="K3434"/>
  <c r="DF105" i="15"/>
  <c r="H3434" i="22"/>
  <c r="F3434"/>
  <c r="C3434"/>
  <c r="EB105" i="15"/>
  <c r="ED105"/>
  <c r="EI105"/>
  <c r="K3433" i="22"/>
  <c r="L3432"/>
  <c r="K3432"/>
  <c r="K3431"/>
  <c r="Z105" i="15"/>
  <c r="EJ105"/>
  <c r="AO105"/>
  <c r="EK105"/>
  <c r="BD105"/>
  <c r="EL105"/>
  <c r="BS105"/>
  <c r="EM105"/>
  <c r="CH105"/>
  <c r="EN105"/>
  <c r="CW105"/>
  <c r="EO105"/>
  <c r="EF105"/>
  <c r="EG105"/>
  <c r="EH105"/>
  <c r="M3430" i="22"/>
  <c r="L3430"/>
  <c r="EE105" i="15"/>
  <c r="K3430" i="22"/>
  <c r="J3430"/>
  <c r="H3430"/>
  <c r="F3430"/>
  <c r="M3428"/>
  <c r="E3428"/>
  <c r="F3428"/>
  <c r="G3428"/>
  <c r="H3428"/>
  <c r="J3428"/>
  <c r="L3428"/>
  <c r="C3428"/>
  <c r="M3427"/>
  <c r="E3427"/>
  <c r="F3427"/>
  <c r="G3427"/>
  <c r="H3427"/>
  <c r="J3427"/>
  <c r="L3427"/>
  <c r="C3427"/>
  <c r="M3426"/>
  <c r="E3426"/>
  <c r="F3426"/>
  <c r="G3426"/>
  <c r="H3426"/>
  <c r="J3426"/>
  <c r="L3426"/>
  <c r="C3426"/>
  <c r="M3425"/>
  <c r="E3425"/>
  <c r="F3425"/>
  <c r="G3425"/>
  <c r="H3425"/>
  <c r="J3425"/>
  <c r="L3425"/>
  <c r="C3425"/>
  <c r="M3424"/>
  <c r="E3424"/>
  <c r="F3424"/>
  <c r="G3424"/>
  <c r="H3424"/>
  <c r="J3424"/>
  <c r="L3424"/>
  <c r="C3424"/>
  <c r="M3423"/>
  <c r="E3423"/>
  <c r="F3423"/>
  <c r="G3423"/>
  <c r="H3423"/>
  <c r="J3423"/>
  <c r="L3423"/>
  <c r="C3423"/>
  <c r="E3422"/>
  <c r="F3422"/>
  <c r="G3422"/>
  <c r="H3422"/>
  <c r="J3422"/>
  <c r="L3422"/>
  <c r="H3420"/>
  <c r="H3419"/>
  <c r="H3418"/>
  <c r="H3417"/>
  <c r="H3416"/>
  <c r="H3415"/>
  <c r="K3413"/>
  <c r="K3412"/>
  <c r="D3411"/>
  <c r="D3410"/>
  <c r="J3377"/>
  <c r="DX104" i="15"/>
  <c r="H3401" i="22"/>
  <c r="F3401"/>
  <c r="C3401"/>
  <c r="DO104" i="15"/>
  <c r="H3400" i="22"/>
  <c r="F3400"/>
  <c r="C3400"/>
  <c r="K3399"/>
  <c r="DF104" i="15"/>
  <c r="H3399" i="22"/>
  <c r="F3399"/>
  <c r="C3399"/>
  <c r="EB104" i="15"/>
  <c r="ED104"/>
  <c r="EI104"/>
  <c r="K3398" i="22"/>
  <c r="L3397"/>
  <c r="K3397"/>
  <c r="K3396"/>
  <c r="Z104" i="15"/>
  <c r="EJ104"/>
  <c r="AO104"/>
  <c r="EK104"/>
  <c r="BD104"/>
  <c r="EL104"/>
  <c r="BS104"/>
  <c r="EM104"/>
  <c r="CH104"/>
  <c r="EN104"/>
  <c r="CW104"/>
  <c r="EO104"/>
  <c r="EF104"/>
  <c r="EG104"/>
  <c r="EH104"/>
  <c r="M3395" i="22"/>
  <c r="L3395"/>
  <c r="EE104" i="15"/>
  <c r="K3395" i="22"/>
  <c r="J3395"/>
  <c r="H3395"/>
  <c r="F3395"/>
  <c r="M3393"/>
  <c r="E3393"/>
  <c r="F3393"/>
  <c r="G3393"/>
  <c r="H3393"/>
  <c r="J3393"/>
  <c r="L3393"/>
  <c r="C3393"/>
  <c r="M3392"/>
  <c r="E3392"/>
  <c r="F3392"/>
  <c r="G3392"/>
  <c r="H3392"/>
  <c r="J3392"/>
  <c r="L3392"/>
  <c r="C3392"/>
  <c r="M3391"/>
  <c r="E3391"/>
  <c r="F3391"/>
  <c r="G3391"/>
  <c r="H3391"/>
  <c r="J3391"/>
  <c r="L3391"/>
  <c r="C3391"/>
  <c r="M3390"/>
  <c r="E3390"/>
  <c r="F3390"/>
  <c r="G3390"/>
  <c r="H3390"/>
  <c r="J3390"/>
  <c r="L3390"/>
  <c r="C3390"/>
  <c r="M3389"/>
  <c r="E3389"/>
  <c r="F3389"/>
  <c r="G3389"/>
  <c r="H3389"/>
  <c r="J3389"/>
  <c r="L3389"/>
  <c r="C3389"/>
  <c r="M3388"/>
  <c r="E3388"/>
  <c r="F3388"/>
  <c r="G3388"/>
  <c r="H3388"/>
  <c r="J3388"/>
  <c r="L3388"/>
  <c r="C3388"/>
  <c r="E3387"/>
  <c r="F3387"/>
  <c r="G3387"/>
  <c r="H3387"/>
  <c r="J3387"/>
  <c r="L3387"/>
  <c r="H3385"/>
  <c r="H3384"/>
  <c r="H3383"/>
  <c r="H3382"/>
  <c r="H3381"/>
  <c r="H3380"/>
  <c r="K3378"/>
  <c r="K3377"/>
  <c r="D3376"/>
  <c r="D3375"/>
  <c r="J3341"/>
  <c r="DX103" i="15"/>
  <c r="H3365" i="22"/>
  <c r="F3365"/>
  <c r="C3365"/>
  <c r="DO103" i="15"/>
  <c r="H3364" i="22"/>
  <c r="F3364"/>
  <c r="C3364"/>
  <c r="K3363"/>
  <c r="DF103" i="15"/>
  <c r="H3363" i="22"/>
  <c r="F3363"/>
  <c r="C3363"/>
  <c r="EB103" i="15"/>
  <c r="ED103"/>
  <c r="EI103"/>
  <c r="K3362" i="22"/>
  <c r="L3361"/>
  <c r="K3361"/>
  <c r="K3360"/>
  <c r="Z103" i="15"/>
  <c r="EJ103"/>
  <c r="AO103"/>
  <c r="EK103"/>
  <c r="BD103"/>
  <c r="EL103"/>
  <c r="BS103"/>
  <c r="EM103"/>
  <c r="CH103"/>
  <c r="EN103"/>
  <c r="CW103"/>
  <c r="EO103"/>
  <c r="EF103"/>
  <c r="EG103"/>
  <c r="EH103"/>
  <c r="M3359" i="22"/>
  <c r="L3359"/>
  <c r="EE103" i="15"/>
  <c r="K3359" i="22"/>
  <c r="J3359"/>
  <c r="H3359"/>
  <c r="F3359"/>
  <c r="M3357"/>
  <c r="E3357"/>
  <c r="F3357"/>
  <c r="G3357"/>
  <c r="H3357"/>
  <c r="J3357"/>
  <c r="L3357"/>
  <c r="C3357"/>
  <c r="M3356"/>
  <c r="E3356"/>
  <c r="F3356"/>
  <c r="G3356"/>
  <c r="H3356"/>
  <c r="J3356"/>
  <c r="L3356"/>
  <c r="C3356"/>
  <c r="M3355"/>
  <c r="E3355"/>
  <c r="F3355"/>
  <c r="G3355"/>
  <c r="H3355"/>
  <c r="J3355"/>
  <c r="L3355"/>
  <c r="C3355"/>
  <c r="M3354"/>
  <c r="E3354"/>
  <c r="F3354"/>
  <c r="G3354"/>
  <c r="H3354"/>
  <c r="J3354"/>
  <c r="L3354"/>
  <c r="C3354"/>
  <c r="M3353"/>
  <c r="E3353"/>
  <c r="F3353"/>
  <c r="G3353"/>
  <c r="H3353"/>
  <c r="J3353"/>
  <c r="L3353"/>
  <c r="C3353"/>
  <c r="M3352"/>
  <c r="E3352"/>
  <c r="F3352"/>
  <c r="G3352"/>
  <c r="H3352"/>
  <c r="J3352"/>
  <c r="L3352"/>
  <c r="C3352"/>
  <c r="E3351"/>
  <c r="F3351"/>
  <c r="G3351"/>
  <c r="H3351"/>
  <c r="J3351"/>
  <c r="L3351"/>
  <c r="H3349"/>
  <c r="H3348"/>
  <c r="H3347"/>
  <c r="H3346"/>
  <c r="H3345"/>
  <c r="H3344"/>
  <c r="K3342"/>
  <c r="K3341"/>
  <c r="D3340"/>
  <c r="D3339"/>
  <c r="J3306"/>
  <c r="DX102" i="15"/>
  <c r="H3330" i="22"/>
  <c r="F3330"/>
  <c r="C3330"/>
  <c r="DO102" i="15"/>
  <c r="H3329" i="22"/>
  <c r="F3329"/>
  <c r="C3329"/>
  <c r="K3328"/>
  <c r="DF102" i="15"/>
  <c r="H3328" i="22"/>
  <c r="F3328"/>
  <c r="C3328"/>
  <c r="EB102" i="15"/>
  <c r="ED102"/>
  <c r="EI102"/>
  <c r="K3327" i="22"/>
  <c r="L3326"/>
  <c r="K3326"/>
  <c r="K3325"/>
  <c r="Z102" i="15"/>
  <c r="EJ102"/>
  <c r="AO102"/>
  <c r="EK102"/>
  <c r="BD102"/>
  <c r="EL102"/>
  <c r="BS102"/>
  <c r="EM102"/>
  <c r="CH102"/>
  <c r="EN102"/>
  <c r="CW102"/>
  <c r="EO102"/>
  <c r="EF102"/>
  <c r="EG102"/>
  <c r="EH102"/>
  <c r="M3324" i="22"/>
  <c r="L3324"/>
  <c r="EE102" i="15"/>
  <c r="K3324" i="22"/>
  <c r="J3324"/>
  <c r="H3324"/>
  <c r="F3324"/>
  <c r="M3322"/>
  <c r="E3322"/>
  <c r="F3322"/>
  <c r="G3322"/>
  <c r="H3322"/>
  <c r="J3322"/>
  <c r="L3322"/>
  <c r="C3322"/>
  <c r="M3321"/>
  <c r="E3321"/>
  <c r="F3321"/>
  <c r="G3321"/>
  <c r="H3321"/>
  <c r="J3321"/>
  <c r="L3321"/>
  <c r="C3321"/>
  <c r="M3320"/>
  <c r="E3320"/>
  <c r="F3320"/>
  <c r="G3320"/>
  <c r="H3320"/>
  <c r="J3320"/>
  <c r="L3320"/>
  <c r="C3320"/>
  <c r="M3319"/>
  <c r="E3319"/>
  <c r="F3319"/>
  <c r="G3319"/>
  <c r="H3319"/>
  <c r="J3319"/>
  <c r="L3319"/>
  <c r="C3319"/>
  <c r="M3318"/>
  <c r="E3318"/>
  <c r="F3318"/>
  <c r="G3318"/>
  <c r="H3318"/>
  <c r="J3318"/>
  <c r="L3318"/>
  <c r="C3318"/>
  <c r="M3317"/>
  <c r="E3317"/>
  <c r="F3317"/>
  <c r="G3317"/>
  <c r="H3317"/>
  <c r="J3317"/>
  <c r="L3317"/>
  <c r="C3317"/>
  <c r="E3316"/>
  <c r="F3316"/>
  <c r="G3316"/>
  <c r="H3316"/>
  <c r="J3316"/>
  <c r="L3316"/>
  <c r="H3314"/>
  <c r="H3313"/>
  <c r="H3312"/>
  <c r="H3311"/>
  <c r="H3310"/>
  <c r="H3309"/>
  <c r="K3307"/>
  <c r="K3306"/>
  <c r="D3305"/>
  <c r="D3304"/>
  <c r="J3270"/>
  <c r="DX101" i="15"/>
  <c r="H3294" i="22"/>
  <c r="F3294"/>
  <c r="C3294"/>
  <c r="DO101" i="15"/>
  <c r="H3293" i="22"/>
  <c r="F3293"/>
  <c r="C3293"/>
  <c r="K3292"/>
  <c r="DF101" i="15"/>
  <c r="H3292" i="22"/>
  <c r="F3292"/>
  <c r="C3292"/>
  <c r="EB101" i="15"/>
  <c r="ED101"/>
  <c r="EI101"/>
  <c r="K3291" i="22"/>
  <c r="L3290"/>
  <c r="K3290"/>
  <c r="K3289"/>
  <c r="Z101" i="15"/>
  <c r="EJ101"/>
  <c r="AO101"/>
  <c r="EK101"/>
  <c r="BD101"/>
  <c r="EL101"/>
  <c r="BS101"/>
  <c r="EM101"/>
  <c r="CH101"/>
  <c r="EN101"/>
  <c r="CW101"/>
  <c r="EO101"/>
  <c r="EF101"/>
  <c r="EG101"/>
  <c r="EH101"/>
  <c r="M3288" i="22"/>
  <c r="L3288"/>
  <c r="EE101" i="15"/>
  <c r="K3288" i="22"/>
  <c r="J3288"/>
  <c r="H3288"/>
  <c r="F3288"/>
  <c r="M3286"/>
  <c r="E3286"/>
  <c r="F3286"/>
  <c r="G3286"/>
  <c r="H3286"/>
  <c r="J3286"/>
  <c r="L3286"/>
  <c r="C3286"/>
  <c r="M3285"/>
  <c r="E3285"/>
  <c r="F3285"/>
  <c r="G3285"/>
  <c r="H3285"/>
  <c r="J3285"/>
  <c r="L3285"/>
  <c r="C3285"/>
  <c r="M3284"/>
  <c r="E3284"/>
  <c r="F3284"/>
  <c r="G3284"/>
  <c r="H3284"/>
  <c r="J3284"/>
  <c r="L3284"/>
  <c r="C3284"/>
  <c r="M3283"/>
  <c r="E3283"/>
  <c r="F3283"/>
  <c r="G3283"/>
  <c r="H3283"/>
  <c r="J3283"/>
  <c r="L3283"/>
  <c r="C3283"/>
  <c r="M3282"/>
  <c r="E3282"/>
  <c r="F3282"/>
  <c r="G3282"/>
  <c r="H3282"/>
  <c r="J3282"/>
  <c r="L3282"/>
  <c r="C3282"/>
  <c r="M3281"/>
  <c r="E3281"/>
  <c r="F3281"/>
  <c r="G3281"/>
  <c r="H3281"/>
  <c r="J3281"/>
  <c r="L3281"/>
  <c r="C3281"/>
  <c r="E3280"/>
  <c r="F3280"/>
  <c r="G3280"/>
  <c r="H3280"/>
  <c r="J3280"/>
  <c r="L3280"/>
  <c r="H3278"/>
  <c r="H3277"/>
  <c r="H3276"/>
  <c r="H3275"/>
  <c r="H3274"/>
  <c r="H3273"/>
  <c r="K3271"/>
  <c r="K3270"/>
  <c r="D3269"/>
  <c r="D3268"/>
  <c r="J3235"/>
  <c r="DX100" i="15"/>
  <c r="H3259" i="22"/>
  <c r="F3259"/>
  <c r="C3259"/>
  <c r="DO100" i="15"/>
  <c r="H3258" i="22"/>
  <c r="F3258"/>
  <c r="C3258"/>
  <c r="K3257"/>
  <c r="DF100" i="15"/>
  <c r="H3257" i="22"/>
  <c r="F3257"/>
  <c r="C3257"/>
  <c r="EB100" i="15"/>
  <c r="ED100"/>
  <c r="EI100"/>
  <c r="K3256" i="22"/>
  <c r="L3255"/>
  <c r="K3255"/>
  <c r="K3254"/>
  <c r="Z100" i="15"/>
  <c r="EJ100"/>
  <c r="AO100"/>
  <c r="EK100"/>
  <c r="BD100"/>
  <c r="EL100"/>
  <c r="BS100"/>
  <c r="EM100"/>
  <c r="CH100"/>
  <c r="EN100"/>
  <c r="CW100"/>
  <c r="EO100"/>
  <c r="EF100"/>
  <c r="EG100"/>
  <c r="EH100"/>
  <c r="M3253" i="22"/>
  <c r="L3253"/>
  <c r="EE100" i="15"/>
  <c r="K3253" i="22"/>
  <c r="J3253"/>
  <c r="H3253"/>
  <c r="F3253"/>
  <c r="M3251"/>
  <c r="E3251"/>
  <c r="F3251"/>
  <c r="G3251"/>
  <c r="H3251"/>
  <c r="J3251"/>
  <c r="L3251"/>
  <c r="C3251"/>
  <c r="M3250"/>
  <c r="E3250"/>
  <c r="F3250"/>
  <c r="G3250"/>
  <c r="H3250"/>
  <c r="J3250"/>
  <c r="L3250"/>
  <c r="C3250"/>
  <c r="M3249"/>
  <c r="E3249"/>
  <c r="F3249"/>
  <c r="G3249"/>
  <c r="H3249"/>
  <c r="J3249"/>
  <c r="L3249"/>
  <c r="C3249"/>
  <c r="M3248"/>
  <c r="E3248"/>
  <c r="F3248"/>
  <c r="G3248"/>
  <c r="H3248"/>
  <c r="J3248"/>
  <c r="L3248"/>
  <c r="C3248"/>
  <c r="M3247"/>
  <c r="E3247"/>
  <c r="F3247"/>
  <c r="G3247"/>
  <c r="H3247"/>
  <c r="J3247"/>
  <c r="L3247"/>
  <c r="C3247"/>
  <c r="M3246"/>
  <c r="E3246"/>
  <c r="F3246"/>
  <c r="G3246"/>
  <c r="H3246"/>
  <c r="J3246"/>
  <c r="L3246"/>
  <c r="C3246"/>
  <c r="E3245"/>
  <c r="F3245"/>
  <c r="G3245"/>
  <c r="H3245"/>
  <c r="J3245"/>
  <c r="L3245"/>
  <c r="H3243"/>
  <c r="H3242"/>
  <c r="H3241"/>
  <c r="H3240"/>
  <c r="H3239"/>
  <c r="H3238"/>
  <c r="K3236"/>
  <c r="K3235"/>
  <c r="D3234"/>
  <c r="D3233"/>
  <c r="J3199"/>
  <c r="DX99" i="15"/>
  <c r="H3223" i="22"/>
  <c r="F3223"/>
  <c r="C3223"/>
  <c r="DO99" i="15"/>
  <c r="H3222" i="22"/>
  <c r="F3222"/>
  <c r="C3222"/>
  <c r="K3221"/>
  <c r="DF99" i="15"/>
  <c r="H3221" i="22"/>
  <c r="F3221"/>
  <c r="C3221"/>
  <c r="EB99" i="15"/>
  <c r="ED99"/>
  <c r="EI99"/>
  <c r="K3220" i="22"/>
  <c r="L3219"/>
  <c r="K3219"/>
  <c r="K3218"/>
  <c r="Z99" i="15"/>
  <c r="EJ99"/>
  <c r="AO99"/>
  <c r="EK99"/>
  <c r="BD99"/>
  <c r="EL99"/>
  <c r="BS99"/>
  <c r="EM99"/>
  <c r="CH99"/>
  <c r="EN99"/>
  <c r="CW99"/>
  <c r="EO99"/>
  <c r="EF99"/>
  <c r="EG99"/>
  <c r="EH99"/>
  <c r="M3217" i="22"/>
  <c r="L3217"/>
  <c r="EE99" i="15"/>
  <c r="K3217" i="22"/>
  <c r="J3217"/>
  <c r="H3217"/>
  <c r="F3217"/>
  <c r="M3215"/>
  <c r="E3215"/>
  <c r="F3215"/>
  <c r="G3215"/>
  <c r="H3215"/>
  <c r="J3215"/>
  <c r="L3215"/>
  <c r="C3215"/>
  <c r="M3214"/>
  <c r="E3214"/>
  <c r="F3214"/>
  <c r="G3214"/>
  <c r="H3214"/>
  <c r="J3214"/>
  <c r="L3214"/>
  <c r="C3214"/>
  <c r="M3213"/>
  <c r="E3213"/>
  <c r="F3213"/>
  <c r="G3213"/>
  <c r="H3213"/>
  <c r="J3213"/>
  <c r="L3213"/>
  <c r="C3213"/>
  <c r="M3212"/>
  <c r="E3212"/>
  <c r="F3212"/>
  <c r="G3212"/>
  <c r="H3212"/>
  <c r="J3212"/>
  <c r="L3212"/>
  <c r="C3212"/>
  <c r="M3211"/>
  <c r="E3211"/>
  <c r="F3211"/>
  <c r="G3211"/>
  <c r="H3211"/>
  <c r="J3211"/>
  <c r="L3211"/>
  <c r="C3211"/>
  <c r="M3210"/>
  <c r="E3210"/>
  <c r="F3210"/>
  <c r="G3210"/>
  <c r="H3210"/>
  <c r="J3210"/>
  <c r="L3210"/>
  <c r="C3210"/>
  <c r="E3209"/>
  <c r="F3209"/>
  <c r="G3209"/>
  <c r="H3209"/>
  <c r="J3209"/>
  <c r="L3209"/>
  <c r="H3207"/>
  <c r="H3206"/>
  <c r="H3205"/>
  <c r="H3204"/>
  <c r="H3203"/>
  <c r="H3202"/>
  <c r="K3200"/>
  <c r="K3199"/>
  <c r="D3198"/>
  <c r="D3197"/>
  <c r="J3164"/>
  <c r="DX98" i="15"/>
  <c r="H3188" i="22"/>
  <c r="F3188"/>
  <c r="C3188"/>
  <c r="DO98" i="15"/>
  <c r="H3187" i="22"/>
  <c r="F3187"/>
  <c r="C3187"/>
  <c r="K3186"/>
  <c r="DF98" i="15"/>
  <c r="H3186" i="22"/>
  <c r="F3186"/>
  <c r="C3186"/>
  <c r="EB98" i="15"/>
  <c r="ED98"/>
  <c r="EI98"/>
  <c r="K3185" i="22"/>
  <c r="L3184"/>
  <c r="K3184"/>
  <c r="K3183"/>
  <c r="Z98" i="15"/>
  <c r="EJ98"/>
  <c r="AO98"/>
  <c r="EK98"/>
  <c r="BD98"/>
  <c r="EL98"/>
  <c r="BS98"/>
  <c r="EM98"/>
  <c r="CH98"/>
  <c r="EN98"/>
  <c r="CW98"/>
  <c r="EO98"/>
  <c r="EF98"/>
  <c r="EG98"/>
  <c r="EH98"/>
  <c r="M3182" i="22"/>
  <c r="L3182"/>
  <c r="EE98" i="15"/>
  <c r="K3182" i="22"/>
  <c r="J3182"/>
  <c r="H3182"/>
  <c r="F3182"/>
  <c r="M3180"/>
  <c r="E3180"/>
  <c r="F3180"/>
  <c r="G3180"/>
  <c r="H3180"/>
  <c r="J3180"/>
  <c r="L3180"/>
  <c r="C3180"/>
  <c r="M3179"/>
  <c r="E3179"/>
  <c r="F3179"/>
  <c r="G3179"/>
  <c r="H3179"/>
  <c r="J3179"/>
  <c r="L3179"/>
  <c r="C3179"/>
  <c r="M3178"/>
  <c r="E3178"/>
  <c r="F3178"/>
  <c r="G3178"/>
  <c r="H3178"/>
  <c r="J3178"/>
  <c r="L3178"/>
  <c r="C3178"/>
  <c r="M3177"/>
  <c r="E3177"/>
  <c r="F3177"/>
  <c r="G3177"/>
  <c r="H3177"/>
  <c r="J3177"/>
  <c r="L3177"/>
  <c r="C3177"/>
  <c r="M3176"/>
  <c r="E3176"/>
  <c r="F3176"/>
  <c r="G3176"/>
  <c r="H3176"/>
  <c r="J3176"/>
  <c r="L3176"/>
  <c r="C3176"/>
  <c r="M3175"/>
  <c r="E3175"/>
  <c r="F3175"/>
  <c r="G3175"/>
  <c r="H3175"/>
  <c r="J3175"/>
  <c r="L3175"/>
  <c r="C3175"/>
  <c r="E3174"/>
  <c r="F3174"/>
  <c r="G3174"/>
  <c r="H3174"/>
  <c r="J3174"/>
  <c r="L3174"/>
  <c r="H3172"/>
  <c r="H3171"/>
  <c r="H3170"/>
  <c r="H3169"/>
  <c r="H3168"/>
  <c r="H3167"/>
  <c r="K3165"/>
  <c r="K3164"/>
  <c r="D3163"/>
  <c r="D3162"/>
  <c r="J3128"/>
  <c r="DX97" i="15"/>
  <c r="H3152" i="22"/>
  <c r="F3152"/>
  <c r="C3152"/>
  <c r="DO97" i="15"/>
  <c r="H3151" i="22"/>
  <c r="F3151"/>
  <c r="C3151"/>
  <c r="K3150"/>
  <c r="DF97" i="15"/>
  <c r="H3150" i="22"/>
  <c r="F3150"/>
  <c r="C3150"/>
  <c r="EB97" i="15"/>
  <c r="ED97"/>
  <c r="EI97"/>
  <c r="K3149" i="22"/>
  <c r="L3148"/>
  <c r="K3148"/>
  <c r="K3147"/>
  <c r="Z97" i="15"/>
  <c r="EJ97"/>
  <c r="AO97"/>
  <c r="EK97"/>
  <c r="BD97"/>
  <c r="EL97"/>
  <c r="BS97"/>
  <c r="EM97"/>
  <c r="CH97"/>
  <c r="EN97"/>
  <c r="CW97"/>
  <c r="EO97"/>
  <c r="EF97"/>
  <c r="EG97"/>
  <c r="EH97"/>
  <c r="M3146" i="22"/>
  <c r="L3146"/>
  <c r="EE97" i="15"/>
  <c r="K3146" i="22"/>
  <c r="J3146"/>
  <c r="H3146"/>
  <c r="F3146"/>
  <c r="M3144"/>
  <c r="E3144"/>
  <c r="F3144"/>
  <c r="G3144"/>
  <c r="H3144"/>
  <c r="J3144"/>
  <c r="L3144"/>
  <c r="C3144"/>
  <c r="M3143"/>
  <c r="E3143"/>
  <c r="F3143"/>
  <c r="G3143"/>
  <c r="H3143"/>
  <c r="J3143"/>
  <c r="L3143"/>
  <c r="C3143"/>
  <c r="M3142"/>
  <c r="E3142"/>
  <c r="F3142"/>
  <c r="G3142"/>
  <c r="H3142"/>
  <c r="J3142"/>
  <c r="L3142"/>
  <c r="C3142"/>
  <c r="M3141"/>
  <c r="E3141"/>
  <c r="F3141"/>
  <c r="G3141"/>
  <c r="H3141"/>
  <c r="J3141"/>
  <c r="L3141"/>
  <c r="C3141"/>
  <c r="M3140"/>
  <c r="E3140"/>
  <c r="F3140"/>
  <c r="G3140"/>
  <c r="H3140"/>
  <c r="J3140"/>
  <c r="L3140"/>
  <c r="C3140"/>
  <c r="M3139"/>
  <c r="E3139"/>
  <c r="F3139"/>
  <c r="G3139"/>
  <c r="H3139"/>
  <c r="J3139"/>
  <c r="L3139"/>
  <c r="C3139"/>
  <c r="E3138"/>
  <c r="F3138"/>
  <c r="G3138"/>
  <c r="H3138"/>
  <c r="J3138"/>
  <c r="L3138"/>
  <c r="H3136"/>
  <c r="H3135"/>
  <c r="H3134"/>
  <c r="H3133"/>
  <c r="H3132"/>
  <c r="H3131"/>
  <c r="K3129"/>
  <c r="K3128"/>
  <c r="D3127"/>
  <c r="D3126"/>
  <c r="J3093"/>
  <c r="DX96" i="15"/>
  <c r="H3117" i="22"/>
  <c r="F3117"/>
  <c r="C3117"/>
  <c r="DO96" i="15"/>
  <c r="H3116" i="22"/>
  <c r="F3116"/>
  <c r="C3116"/>
  <c r="K3115"/>
  <c r="DF96" i="15"/>
  <c r="H3115" i="22"/>
  <c r="F3115"/>
  <c r="C3115"/>
  <c r="EB96" i="15"/>
  <c r="ED96"/>
  <c r="EI96"/>
  <c r="K3114" i="22"/>
  <c r="L3113"/>
  <c r="K3113"/>
  <c r="K3112"/>
  <c r="Z96" i="15"/>
  <c r="EJ96"/>
  <c r="AO96"/>
  <c r="EK96"/>
  <c r="BD96"/>
  <c r="EL96"/>
  <c r="BS96"/>
  <c r="EM96"/>
  <c r="CH96"/>
  <c r="EN96"/>
  <c r="CW96"/>
  <c r="EO96"/>
  <c r="EF96"/>
  <c r="EG96"/>
  <c r="EH96"/>
  <c r="M3111" i="22"/>
  <c r="L3111"/>
  <c r="EE96" i="15"/>
  <c r="K3111" i="22"/>
  <c r="J3111"/>
  <c r="H3111"/>
  <c r="F3111"/>
  <c r="M3109"/>
  <c r="E3109"/>
  <c r="F3109"/>
  <c r="G3109"/>
  <c r="H3109"/>
  <c r="J3109"/>
  <c r="L3109"/>
  <c r="C3109"/>
  <c r="M3108"/>
  <c r="E3108"/>
  <c r="F3108"/>
  <c r="G3108"/>
  <c r="H3108"/>
  <c r="J3108"/>
  <c r="L3108"/>
  <c r="C3108"/>
  <c r="M3107"/>
  <c r="E3107"/>
  <c r="F3107"/>
  <c r="G3107"/>
  <c r="H3107"/>
  <c r="J3107"/>
  <c r="L3107"/>
  <c r="C3107"/>
  <c r="M3106"/>
  <c r="E3106"/>
  <c r="F3106"/>
  <c r="G3106"/>
  <c r="H3106"/>
  <c r="J3106"/>
  <c r="L3106"/>
  <c r="C3106"/>
  <c r="M3105"/>
  <c r="E3105"/>
  <c r="F3105"/>
  <c r="G3105"/>
  <c r="H3105"/>
  <c r="J3105"/>
  <c r="L3105"/>
  <c r="C3105"/>
  <c r="M3104"/>
  <c r="E3104"/>
  <c r="F3104"/>
  <c r="G3104"/>
  <c r="H3104"/>
  <c r="J3104"/>
  <c r="L3104"/>
  <c r="C3104"/>
  <c r="E3103"/>
  <c r="F3103"/>
  <c r="G3103"/>
  <c r="H3103"/>
  <c r="J3103"/>
  <c r="L3103"/>
  <c r="H3101"/>
  <c r="H3100"/>
  <c r="H3099"/>
  <c r="H3098"/>
  <c r="H3097"/>
  <c r="H3096"/>
  <c r="K3094"/>
  <c r="K3093"/>
  <c r="D3092"/>
  <c r="D3091"/>
  <c r="J3057"/>
  <c r="DX95" i="15"/>
  <c r="H3081" i="22"/>
  <c r="F3081"/>
  <c r="C3081"/>
  <c r="DO95" i="15"/>
  <c r="H3080" i="22"/>
  <c r="F3080"/>
  <c r="C3080"/>
  <c r="K3079"/>
  <c r="DF95" i="15"/>
  <c r="H3079" i="22"/>
  <c r="F3079"/>
  <c r="C3079"/>
  <c r="EB95" i="15"/>
  <c r="ED95"/>
  <c r="EI95"/>
  <c r="K3078" i="22"/>
  <c r="L3077"/>
  <c r="K3077"/>
  <c r="K3076"/>
  <c r="Z95" i="15"/>
  <c r="EJ95"/>
  <c r="AO95"/>
  <c r="EK95"/>
  <c r="BD95"/>
  <c r="EL95"/>
  <c r="BS95"/>
  <c r="EM95"/>
  <c r="CH95"/>
  <c r="EN95"/>
  <c r="CW95"/>
  <c r="EO95"/>
  <c r="EF95"/>
  <c r="EG95"/>
  <c r="EH95"/>
  <c r="M3075" i="22"/>
  <c r="L3075"/>
  <c r="EE95" i="15"/>
  <c r="K3075" i="22"/>
  <c r="J3075"/>
  <c r="H3075"/>
  <c r="F3075"/>
  <c r="M3073"/>
  <c r="E3073"/>
  <c r="F3073"/>
  <c r="G3073"/>
  <c r="H3073"/>
  <c r="J3073"/>
  <c r="L3073"/>
  <c r="C3073"/>
  <c r="M3072"/>
  <c r="E3072"/>
  <c r="F3072"/>
  <c r="G3072"/>
  <c r="H3072"/>
  <c r="J3072"/>
  <c r="L3072"/>
  <c r="C3072"/>
  <c r="M3071"/>
  <c r="E3071"/>
  <c r="F3071"/>
  <c r="G3071"/>
  <c r="H3071"/>
  <c r="J3071"/>
  <c r="L3071"/>
  <c r="C3071"/>
  <c r="M3070"/>
  <c r="E3070"/>
  <c r="F3070"/>
  <c r="G3070"/>
  <c r="H3070"/>
  <c r="J3070"/>
  <c r="L3070"/>
  <c r="C3070"/>
  <c r="M3069"/>
  <c r="E3069"/>
  <c r="F3069"/>
  <c r="G3069"/>
  <c r="H3069"/>
  <c r="J3069"/>
  <c r="L3069"/>
  <c r="C3069"/>
  <c r="M3068"/>
  <c r="E3068"/>
  <c r="F3068"/>
  <c r="G3068"/>
  <c r="H3068"/>
  <c r="J3068"/>
  <c r="L3068"/>
  <c r="C3068"/>
  <c r="E3067"/>
  <c r="F3067"/>
  <c r="G3067"/>
  <c r="H3067"/>
  <c r="J3067"/>
  <c r="L3067"/>
  <c r="H3065"/>
  <c r="H3064"/>
  <c r="H3063"/>
  <c r="H3062"/>
  <c r="H3061"/>
  <c r="H3060"/>
  <c r="K3058"/>
  <c r="K3057"/>
  <c r="D3056"/>
  <c r="D3055"/>
  <c r="J3022"/>
  <c r="DX94" i="15"/>
  <c r="H3046" i="22"/>
  <c r="F3046"/>
  <c r="C3046"/>
  <c r="DO94" i="15"/>
  <c r="H3045" i="22"/>
  <c r="F3045"/>
  <c r="C3045"/>
  <c r="K3044"/>
  <c r="DF94" i="15"/>
  <c r="H3044" i="22"/>
  <c r="F3044"/>
  <c r="C3044"/>
  <c r="EB94" i="15"/>
  <c r="ED94"/>
  <c r="EI94"/>
  <c r="K3043" i="22"/>
  <c r="L3042"/>
  <c r="K3042"/>
  <c r="K3041"/>
  <c r="Z94" i="15"/>
  <c r="EJ94"/>
  <c r="AO94"/>
  <c r="EK94"/>
  <c r="BD94"/>
  <c r="EL94"/>
  <c r="BS94"/>
  <c r="EM94"/>
  <c r="CH94"/>
  <c r="EN94"/>
  <c r="CW94"/>
  <c r="EO94"/>
  <c r="EF94"/>
  <c r="EG94"/>
  <c r="EH94"/>
  <c r="M3040" i="22"/>
  <c r="L3040"/>
  <c r="EE94" i="15"/>
  <c r="K3040" i="22"/>
  <c r="J3040"/>
  <c r="H3040"/>
  <c r="F3040"/>
  <c r="M3038"/>
  <c r="E3038"/>
  <c r="F3038"/>
  <c r="G3038"/>
  <c r="H3038"/>
  <c r="J3038"/>
  <c r="L3038"/>
  <c r="C3038"/>
  <c r="M3037"/>
  <c r="E3037"/>
  <c r="F3037"/>
  <c r="G3037"/>
  <c r="H3037"/>
  <c r="J3037"/>
  <c r="L3037"/>
  <c r="C3037"/>
  <c r="M3036"/>
  <c r="E3036"/>
  <c r="F3036"/>
  <c r="G3036"/>
  <c r="H3036"/>
  <c r="J3036"/>
  <c r="L3036"/>
  <c r="C3036"/>
  <c r="M3035"/>
  <c r="E3035"/>
  <c r="F3035"/>
  <c r="G3035"/>
  <c r="H3035"/>
  <c r="J3035"/>
  <c r="L3035"/>
  <c r="C3035"/>
  <c r="M3034"/>
  <c r="E3034"/>
  <c r="F3034"/>
  <c r="G3034"/>
  <c r="H3034"/>
  <c r="J3034"/>
  <c r="L3034"/>
  <c r="C3034"/>
  <c r="M3033"/>
  <c r="E3033"/>
  <c r="F3033"/>
  <c r="G3033"/>
  <c r="H3033"/>
  <c r="J3033"/>
  <c r="L3033"/>
  <c r="C3033"/>
  <c r="E3032"/>
  <c r="F3032"/>
  <c r="G3032"/>
  <c r="H3032"/>
  <c r="J3032"/>
  <c r="L3032"/>
  <c r="H3030"/>
  <c r="H3029"/>
  <c r="H3028"/>
  <c r="H3027"/>
  <c r="H3026"/>
  <c r="H3025"/>
  <c r="K3023"/>
  <c r="K3022"/>
  <c r="D3021"/>
  <c r="D3020"/>
  <c r="J2986"/>
  <c r="DX93" i="15"/>
  <c r="H3010" i="22"/>
  <c r="F3010"/>
  <c r="C3010"/>
  <c r="DO93" i="15"/>
  <c r="H3009" i="22"/>
  <c r="F3009"/>
  <c r="C3009"/>
  <c r="K3008"/>
  <c r="DF93" i="15"/>
  <c r="H3008" i="22"/>
  <c r="F3008"/>
  <c r="C3008"/>
  <c r="EB93" i="15"/>
  <c r="ED93"/>
  <c r="EI93"/>
  <c r="K3007" i="22"/>
  <c r="L3006"/>
  <c r="K3006"/>
  <c r="K3005"/>
  <c r="Z93" i="15"/>
  <c r="EJ93"/>
  <c r="AO93"/>
  <c r="EK93"/>
  <c r="BD93"/>
  <c r="EL93"/>
  <c r="BS93"/>
  <c r="EM93"/>
  <c r="CH93"/>
  <c r="EN93"/>
  <c r="CW93"/>
  <c r="EO93"/>
  <c r="EF93"/>
  <c r="EG93"/>
  <c r="EH93"/>
  <c r="M3004" i="22"/>
  <c r="L3004"/>
  <c r="EE93" i="15"/>
  <c r="K3004" i="22"/>
  <c r="J3004"/>
  <c r="H3004"/>
  <c r="F3004"/>
  <c r="M3002"/>
  <c r="E3002"/>
  <c r="F3002"/>
  <c r="G3002"/>
  <c r="H3002"/>
  <c r="J3002"/>
  <c r="L3002"/>
  <c r="C3002"/>
  <c r="M3001"/>
  <c r="E3001"/>
  <c r="F3001"/>
  <c r="G3001"/>
  <c r="H3001"/>
  <c r="J3001"/>
  <c r="L3001"/>
  <c r="C3001"/>
  <c r="M3000"/>
  <c r="E3000"/>
  <c r="F3000"/>
  <c r="G3000"/>
  <c r="H3000"/>
  <c r="J3000"/>
  <c r="L3000"/>
  <c r="C3000"/>
  <c r="M2999"/>
  <c r="E2999"/>
  <c r="F2999"/>
  <c r="G2999"/>
  <c r="H2999"/>
  <c r="J2999"/>
  <c r="L2999"/>
  <c r="C2999"/>
  <c r="M2998"/>
  <c r="E2998"/>
  <c r="F2998"/>
  <c r="G2998"/>
  <c r="H2998"/>
  <c r="J2998"/>
  <c r="L2998"/>
  <c r="C2998"/>
  <c r="M2997"/>
  <c r="E2997"/>
  <c r="F2997"/>
  <c r="G2997"/>
  <c r="H2997"/>
  <c r="J2997"/>
  <c r="L2997"/>
  <c r="C2997"/>
  <c r="E2996"/>
  <c r="F2996"/>
  <c r="G2996"/>
  <c r="H2996"/>
  <c r="J2996"/>
  <c r="L2996"/>
  <c r="H2994"/>
  <c r="H2993"/>
  <c r="H2992"/>
  <c r="H2991"/>
  <c r="H2990"/>
  <c r="H2989"/>
  <c r="K2987"/>
  <c r="K2986"/>
  <c r="D2985"/>
  <c r="D2984"/>
  <c r="J2951"/>
  <c r="DX92" i="15"/>
  <c r="H2975" i="22"/>
  <c r="F2975"/>
  <c r="C2975"/>
  <c r="DO92" i="15"/>
  <c r="H2974" i="22"/>
  <c r="F2974"/>
  <c r="C2974"/>
  <c r="K2973"/>
  <c r="DF92" i="15"/>
  <c r="H2973" i="22"/>
  <c r="F2973"/>
  <c r="C2973"/>
  <c r="EB92" i="15"/>
  <c r="ED92"/>
  <c r="EI92"/>
  <c r="K2972" i="22"/>
  <c r="L2971"/>
  <c r="K2971"/>
  <c r="K2970"/>
  <c r="Z92" i="15"/>
  <c r="EJ92"/>
  <c r="AO92"/>
  <c r="EK92"/>
  <c r="BD92"/>
  <c r="EL92"/>
  <c r="BS92"/>
  <c r="EM92"/>
  <c r="CH92"/>
  <c r="EN92"/>
  <c r="CW92"/>
  <c r="EO92"/>
  <c r="EF92"/>
  <c r="EG92"/>
  <c r="EH92"/>
  <c r="M2969" i="22"/>
  <c r="L2969"/>
  <c r="EE92" i="15"/>
  <c r="K2969" i="22"/>
  <c r="J2969"/>
  <c r="H2969"/>
  <c r="F2969"/>
  <c r="M2967"/>
  <c r="E2967"/>
  <c r="F2967"/>
  <c r="G2967"/>
  <c r="H2967"/>
  <c r="J2967"/>
  <c r="L2967"/>
  <c r="C2967"/>
  <c r="M2966"/>
  <c r="E2966"/>
  <c r="F2966"/>
  <c r="G2966"/>
  <c r="H2966"/>
  <c r="J2966"/>
  <c r="L2966"/>
  <c r="C2966"/>
  <c r="M2965"/>
  <c r="E2965"/>
  <c r="F2965"/>
  <c r="G2965"/>
  <c r="H2965"/>
  <c r="J2965"/>
  <c r="L2965"/>
  <c r="C2965"/>
  <c r="M2964"/>
  <c r="E2964"/>
  <c r="F2964"/>
  <c r="G2964"/>
  <c r="H2964"/>
  <c r="J2964"/>
  <c r="L2964"/>
  <c r="C2964"/>
  <c r="M2963"/>
  <c r="E2963"/>
  <c r="F2963"/>
  <c r="G2963"/>
  <c r="H2963"/>
  <c r="J2963"/>
  <c r="L2963"/>
  <c r="C2963"/>
  <c r="M2962"/>
  <c r="E2962"/>
  <c r="F2962"/>
  <c r="G2962"/>
  <c r="H2962"/>
  <c r="J2962"/>
  <c r="L2962"/>
  <c r="C2962"/>
  <c r="E2961"/>
  <c r="F2961"/>
  <c r="G2961"/>
  <c r="H2961"/>
  <c r="J2961"/>
  <c r="L2961"/>
  <c r="H2959"/>
  <c r="H2958"/>
  <c r="H2957"/>
  <c r="H2956"/>
  <c r="H2955"/>
  <c r="H2954"/>
  <c r="K2952"/>
  <c r="K2951"/>
  <c r="D2950"/>
  <c r="D2949"/>
  <c r="J2915"/>
  <c r="DX91" i="15"/>
  <c r="H2939" i="22"/>
  <c r="F2939"/>
  <c r="C2939"/>
  <c r="DO91" i="15"/>
  <c r="H2938" i="22"/>
  <c r="F2938"/>
  <c r="C2938"/>
  <c r="K2937"/>
  <c r="DF91" i="15"/>
  <c r="H2937" i="22"/>
  <c r="F2937"/>
  <c r="C2937"/>
  <c r="EB91" i="15"/>
  <c r="ED91"/>
  <c r="EI91"/>
  <c r="K2936" i="22"/>
  <c r="L2935"/>
  <c r="K2935"/>
  <c r="K2934"/>
  <c r="Z91" i="15"/>
  <c r="EJ91"/>
  <c r="AO91"/>
  <c r="EK91"/>
  <c r="BD91"/>
  <c r="EL91"/>
  <c r="BS91"/>
  <c r="EM91"/>
  <c r="CH91"/>
  <c r="EN91"/>
  <c r="CW91"/>
  <c r="EO91"/>
  <c r="EF91"/>
  <c r="EG91"/>
  <c r="EH91"/>
  <c r="M2933" i="22"/>
  <c r="L2933"/>
  <c r="EE91" i="15"/>
  <c r="K2933" i="22"/>
  <c r="J2933"/>
  <c r="H2933"/>
  <c r="F2933"/>
  <c r="M2931"/>
  <c r="E2931"/>
  <c r="F2931"/>
  <c r="G2931"/>
  <c r="H2931"/>
  <c r="J2931"/>
  <c r="L2931"/>
  <c r="C2931"/>
  <c r="M2930"/>
  <c r="E2930"/>
  <c r="F2930"/>
  <c r="G2930"/>
  <c r="H2930"/>
  <c r="J2930"/>
  <c r="L2930"/>
  <c r="C2930"/>
  <c r="M2929"/>
  <c r="E2929"/>
  <c r="F2929"/>
  <c r="G2929"/>
  <c r="H2929"/>
  <c r="J2929"/>
  <c r="L2929"/>
  <c r="C2929"/>
  <c r="M2928"/>
  <c r="E2928"/>
  <c r="F2928"/>
  <c r="G2928"/>
  <c r="H2928"/>
  <c r="J2928"/>
  <c r="L2928"/>
  <c r="C2928"/>
  <c r="M2927"/>
  <c r="E2927"/>
  <c r="F2927"/>
  <c r="G2927"/>
  <c r="H2927"/>
  <c r="J2927"/>
  <c r="L2927"/>
  <c r="C2927"/>
  <c r="M2926"/>
  <c r="E2926"/>
  <c r="F2926"/>
  <c r="G2926"/>
  <c r="H2926"/>
  <c r="J2926"/>
  <c r="L2926"/>
  <c r="C2926"/>
  <c r="E2925"/>
  <c r="F2925"/>
  <c r="G2925"/>
  <c r="H2925"/>
  <c r="J2925"/>
  <c r="L2925"/>
  <c r="H2923"/>
  <c r="H2922"/>
  <c r="H2921"/>
  <c r="H2920"/>
  <c r="H2919"/>
  <c r="H2918"/>
  <c r="K2916"/>
  <c r="K2915"/>
  <c r="D2914"/>
  <c r="D2913"/>
  <c r="J2880"/>
  <c r="DX90" i="15"/>
  <c r="H2904" i="22"/>
  <c r="F2904"/>
  <c r="C2904"/>
  <c r="DO90" i="15"/>
  <c r="H2903" i="22"/>
  <c r="F2903"/>
  <c r="C2903"/>
  <c r="K2902"/>
  <c r="DF90" i="15"/>
  <c r="H2902" i="22"/>
  <c r="F2902"/>
  <c r="C2902"/>
  <c r="EB90" i="15"/>
  <c r="ED90"/>
  <c r="EI90"/>
  <c r="K2901" i="22"/>
  <c r="L2900"/>
  <c r="K2900"/>
  <c r="K2899"/>
  <c r="Z90" i="15"/>
  <c r="EJ90"/>
  <c r="AO90"/>
  <c r="EK90"/>
  <c r="BD90"/>
  <c r="EL90"/>
  <c r="BS90"/>
  <c r="EM90"/>
  <c r="CH90"/>
  <c r="EN90"/>
  <c r="CW90"/>
  <c r="EO90"/>
  <c r="EF90"/>
  <c r="EG90"/>
  <c r="EH90"/>
  <c r="M2898" i="22"/>
  <c r="L2898"/>
  <c r="EE90" i="15"/>
  <c r="K2898" i="22"/>
  <c r="J2898"/>
  <c r="H2898"/>
  <c r="F2898"/>
  <c r="M2896"/>
  <c r="E2896"/>
  <c r="F2896"/>
  <c r="G2896"/>
  <c r="H2896"/>
  <c r="J2896"/>
  <c r="L2896"/>
  <c r="C2896"/>
  <c r="M2895"/>
  <c r="E2895"/>
  <c r="F2895"/>
  <c r="G2895"/>
  <c r="H2895"/>
  <c r="J2895"/>
  <c r="L2895"/>
  <c r="C2895"/>
  <c r="M2894"/>
  <c r="E2894"/>
  <c r="F2894"/>
  <c r="G2894"/>
  <c r="H2894"/>
  <c r="J2894"/>
  <c r="L2894"/>
  <c r="C2894"/>
  <c r="M2893"/>
  <c r="E2893"/>
  <c r="F2893"/>
  <c r="G2893"/>
  <c r="H2893"/>
  <c r="J2893"/>
  <c r="L2893"/>
  <c r="C2893"/>
  <c r="M2892"/>
  <c r="E2892"/>
  <c r="F2892"/>
  <c r="G2892"/>
  <c r="H2892"/>
  <c r="J2892"/>
  <c r="L2892"/>
  <c r="C2892"/>
  <c r="M2891"/>
  <c r="E2891"/>
  <c r="F2891"/>
  <c r="G2891"/>
  <c r="H2891"/>
  <c r="J2891"/>
  <c r="L2891"/>
  <c r="C2891"/>
  <c r="E2890"/>
  <c r="F2890"/>
  <c r="G2890"/>
  <c r="H2890"/>
  <c r="J2890"/>
  <c r="L2890"/>
  <c r="H2888"/>
  <c r="H2887"/>
  <c r="H2886"/>
  <c r="H2885"/>
  <c r="H2884"/>
  <c r="H2883"/>
  <c r="K2881"/>
  <c r="K2880"/>
  <c r="D2879"/>
  <c r="D2878"/>
  <c r="J2844"/>
  <c r="DX89" i="15"/>
  <c r="H2868" i="22"/>
  <c r="F2868"/>
  <c r="C2868"/>
  <c r="DO89" i="15"/>
  <c r="H2867" i="22"/>
  <c r="F2867"/>
  <c r="C2867"/>
  <c r="K2866"/>
  <c r="DF89" i="15"/>
  <c r="H2866" i="22"/>
  <c r="F2866"/>
  <c r="C2866"/>
  <c r="EB89" i="15"/>
  <c r="ED89"/>
  <c r="EI89"/>
  <c r="K2865" i="22"/>
  <c r="L2864"/>
  <c r="K2864"/>
  <c r="K2863"/>
  <c r="Z89" i="15"/>
  <c r="EJ89"/>
  <c r="AO89"/>
  <c r="EK89"/>
  <c r="BD89"/>
  <c r="EL89"/>
  <c r="BS89"/>
  <c r="EM89"/>
  <c r="CH89"/>
  <c r="EN89"/>
  <c r="CW89"/>
  <c r="EO89"/>
  <c r="EF89"/>
  <c r="EG89"/>
  <c r="EH89"/>
  <c r="M2862" i="22"/>
  <c r="L2862"/>
  <c r="EE89" i="15"/>
  <c r="K2862" i="22"/>
  <c r="J2862"/>
  <c r="H2862"/>
  <c r="F2862"/>
  <c r="M2860"/>
  <c r="E2860"/>
  <c r="F2860"/>
  <c r="G2860"/>
  <c r="H2860"/>
  <c r="J2860"/>
  <c r="L2860"/>
  <c r="C2860"/>
  <c r="M2859"/>
  <c r="E2859"/>
  <c r="F2859"/>
  <c r="G2859"/>
  <c r="H2859"/>
  <c r="J2859"/>
  <c r="L2859"/>
  <c r="C2859"/>
  <c r="M2858"/>
  <c r="E2858"/>
  <c r="F2858"/>
  <c r="G2858"/>
  <c r="H2858"/>
  <c r="J2858"/>
  <c r="L2858"/>
  <c r="C2858"/>
  <c r="M2857"/>
  <c r="E2857"/>
  <c r="F2857"/>
  <c r="G2857"/>
  <c r="H2857"/>
  <c r="J2857"/>
  <c r="L2857"/>
  <c r="C2857"/>
  <c r="M2856"/>
  <c r="E2856"/>
  <c r="F2856"/>
  <c r="G2856"/>
  <c r="H2856"/>
  <c r="J2856"/>
  <c r="L2856"/>
  <c r="C2856"/>
  <c r="M2855"/>
  <c r="E2855"/>
  <c r="F2855"/>
  <c r="G2855"/>
  <c r="H2855"/>
  <c r="J2855"/>
  <c r="L2855"/>
  <c r="C2855"/>
  <c r="E2854"/>
  <c r="F2854"/>
  <c r="G2854"/>
  <c r="H2854"/>
  <c r="J2854"/>
  <c r="L2854"/>
  <c r="H2852"/>
  <c r="H2851"/>
  <c r="H2850"/>
  <c r="H2849"/>
  <c r="H2848"/>
  <c r="H2847"/>
  <c r="K2845"/>
  <c r="K2844"/>
  <c r="D2843"/>
  <c r="D2842"/>
  <c r="J2809"/>
  <c r="DX88" i="15"/>
  <c r="H2833" i="22"/>
  <c r="F2833"/>
  <c r="C2833"/>
  <c r="DO88" i="15"/>
  <c r="H2832" i="22"/>
  <c r="F2832"/>
  <c r="C2832"/>
  <c r="K2831"/>
  <c r="DF88" i="15"/>
  <c r="H2831" i="22"/>
  <c r="F2831"/>
  <c r="C2831"/>
  <c r="EB88" i="15"/>
  <c r="ED88"/>
  <c r="EI88"/>
  <c r="K2830" i="22"/>
  <c r="L2829"/>
  <c r="K2829"/>
  <c r="K2828"/>
  <c r="Z88" i="15"/>
  <c r="EJ88"/>
  <c r="AO88"/>
  <c r="EK88"/>
  <c r="BD88"/>
  <c r="EL88"/>
  <c r="BS88"/>
  <c r="EM88"/>
  <c r="CH88"/>
  <c r="EN88"/>
  <c r="CW88"/>
  <c r="EO88"/>
  <c r="EF88"/>
  <c r="EG88"/>
  <c r="EH88"/>
  <c r="M2827" i="22"/>
  <c r="L2827"/>
  <c r="EE88" i="15"/>
  <c r="K2827" i="22"/>
  <c r="J2827"/>
  <c r="H2827"/>
  <c r="F2827"/>
  <c r="M2825"/>
  <c r="E2825"/>
  <c r="F2825"/>
  <c r="G2825"/>
  <c r="H2825"/>
  <c r="J2825"/>
  <c r="L2825"/>
  <c r="C2825"/>
  <c r="M2824"/>
  <c r="E2824"/>
  <c r="F2824"/>
  <c r="G2824"/>
  <c r="H2824"/>
  <c r="J2824"/>
  <c r="L2824"/>
  <c r="C2824"/>
  <c r="M2823"/>
  <c r="E2823"/>
  <c r="F2823"/>
  <c r="G2823"/>
  <c r="H2823"/>
  <c r="J2823"/>
  <c r="L2823"/>
  <c r="C2823"/>
  <c r="M2822"/>
  <c r="E2822"/>
  <c r="F2822"/>
  <c r="G2822"/>
  <c r="H2822"/>
  <c r="J2822"/>
  <c r="L2822"/>
  <c r="C2822"/>
  <c r="M2821"/>
  <c r="E2821"/>
  <c r="F2821"/>
  <c r="G2821"/>
  <c r="H2821"/>
  <c r="J2821"/>
  <c r="L2821"/>
  <c r="C2821"/>
  <c r="M2820"/>
  <c r="E2820"/>
  <c r="F2820"/>
  <c r="G2820"/>
  <c r="H2820"/>
  <c r="J2820"/>
  <c r="L2820"/>
  <c r="C2820"/>
  <c r="E2819"/>
  <c r="F2819"/>
  <c r="G2819"/>
  <c r="H2819"/>
  <c r="J2819"/>
  <c r="L2819"/>
  <c r="H2817"/>
  <c r="H2816"/>
  <c r="H2815"/>
  <c r="H2814"/>
  <c r="H2813"/>
  <c r="H2812"/>
  <c r="K2810"/>
  <c r="K2809"/>
  <c r="D2808"/>
  <c r="D2807"/>
  <c r="J2773"/>
  <c r="DX87" i="15"/>
  <c r="H2797" i="22"/>
  <c r="F2797"/>
  <c r="C2797"/>
  <c r="DO87" i="15"/>
  <c r="H2796" i="22"/>
  <c r="F2796"/>
  <c r="C2796"/>
  <c r="K2795"/>
  <c r="DF87" i="15"/>
  <c r="H2795" i="22"/>
  <c r="F2795"/>
  <c r="C2795"/>
  <c r="EB87" i="15"/>
  <c r="ED87"/>
  <c r="EI87"/>
  <c r="K2794" i="22"/>
  <c r="L2793"/>
  <c r="K2793"/>
  <c r="K2792"/>
  <c r="Z87" i="15"/>
  <c r="EJ87"/>
  <c r="AO87"/>
  <c r="EK87"/>
  <c r="BD87"/>
  <c r="EL87"/>
  <c r="BS87"/>
  <c r="EM87"/>
  <c r="CH87"/>
  <c r="EN87"/>
  <c r="CW87"/>
  <c r="EO87"/>
  <c r="EF87"/>
  <c r="EG87"/>
  <c r="EH87"/>
  <c r="M2791" i="22"/>
  <c r="L2791"/>
  <c r="EE87" i="15"/>
  <c r="K2791" i="22"/>
  <c r="J2791"/>
  <c r="H2791"/>
  <c r="F2791"/>
  <c r="M2789"/>
  <c r="E2789"/>
  <c r="F2789"/>
  <c r="G2789"/>
  <c r="H2789"/>
  <c r="J2789"/>
  <c r="L2789"/>
  <c r="C2789"/>
  <c r="M2788"/>
  <c r="E2788"/>
  <c r="F2788"/>
  <c r="G2788"/>
  <c r="H2788"/>
  <c r="J2788"/>
  <c r="L2788"/>
  <c r="C2788"/>
  <c r="M2787"/>
  <c r="E2787"/>
  <c r="F2787"/>
  <c r="G2787"/>
  <c r="H2787"/>
  <c r="J2787"/>
  <c r="L2787"/>
  <c r="C2787"/>
  <c r="M2786"/>
  <c r="E2786"/>
  <c r="F2786"/>
  <c r="G2786"/>
  <c r="H2786"/>
  <c r="J2786"/>
  <c r="L2786"/>
  <c r="C2786"/>
  <c r="M2785"/>
  <c r="E2785"/>
  <c r="F2785"/>
  <c r="G2785"/>
  <c r="H2785"/>
  <c r="J2785"/>
  <c r="L2785"/>
  <c r="C2785"/>
  <c r="M2784"/>
  <c r="E2784"/>
  <c r="F2784"/>
  <c r="G2784"/>
  <c r="H2784"/>
  <c r="J2784"/>
  <c r="L2784"/>
  <c r="C2784"/>
  <c r="E2783"/>
  <c r="F2783"/>
  <c r="G2783"/>
  <c r="H2783"/>
  <c r="J2783"/>
  <c r="L2783"/>
  <c r="H2781"/>
  <c r="H2780"/>
  <c r="H2779"/>
  <c r="H2778"/>
  <c r="H2777"/>
  <c r="H2776"/>
  <c r="K2774"/>
  <c r="K2773"/>
  <c r="D2772"/>
  <c r="D2771"/>
  <c r="J2738"/>
  <c r="DX86" i="15"/>
  <c r="H2762" i="22"/>
  <c r="F2762"/>
  <c r="C2762"/>
  <c r="DO86" i="15"/>
  <c r="H2761" i="22"/>
  <c r="F2761"/>
  <c r="C2761"/>
  <c r="K2760"/>
  <c r="DF86" i="15"/>
  <c r="H2760" i="22"/>
  <c r="F2760"/>
  <c r="C2760"/>
  <c r="EB86" i="15"/>
  <c r="ED86"/>
  <c r="EI86"/>
  <c r="K2759" i="22"/>
  <c r="L2758"/>
  <c r="K2758"/>
  <c r="K2757"/>
  <c r="Z86" i="15"/>
  <c r="EJ86"/>
  <c r="AO86"/>
  <c r="EK86"/>
  <c r="BD86"/>
  <c r="EL86"/>
  <c r="BS86"/>
  <c r="EM86"/>
  <c r="CH86"/>
  <c r="EN86"/>
  <c r="CW86"/>
  <c r="EO86"/>
  <c r="EF86"/>
  <c r="EG86"/>
  <c r="EH86"/>
  <c r="M2756" i="22"/>
  <c r="L2756"/>
  <c r="EE86" i="15"/>
  <c r="K2756" i="22"/>
  <c r="J2756"/>
  <c r="H2756"/>
  <c r="F2756"/>
  <c r="M2754"/>
  <c r="E2754"/>
  <c r="F2754"/>
  <c r="G2754"/>
  <c r="H2754"/>
  <c r="J2754"/>
  <c r="L2754"/>
  <c r="C2754"/>
  <c r="M2753"/>
  <c r="E2753"/>
  <c r="F2753"/>
  <c r="G2753"/>
  <c r="H2753"/>
  <c r="J2753"/>
  <c r="L2753"/>
  <c r="C2753"/>
  <c r="M2752"/>
  <c r="E2752"/>
  <c r="F2752"/>
  <c r="G2752"/>
  <c r="H2752"/>
  <c r="J2752"/>
  <c r="L2752"/>
  <c r="C2752"/>
  <c r="M2751"/>
  <c r="E2751"/>
  <c r="F2751"/>
  <c r="G2751"/>
  <c r="H2751"/>
  <c r="J2751"/>
  <c r="L2751"/>
  <c r="C2751"/>
  <c r="M2750"/>
  <c r="E2750"/>
  <c r="F2750"/>
  <c r="G2750"/>
  <c r="H2750"/>
  <c r="J2750"/>
  <c r="L2750"/>
  <c r="C2750"/>
  <c r="M2749"/>
  <c r="E2749"/>
  <c r="F2749"/>
  <c r="G2749"/>
  <c r="H2749"/>
  <c r="J2749"/>
  <c r="L2749"/>
  <c r="C2749"/>
  <c r="E2748"/>
  <c r="F2748"/>
  <c r="G2748"/>
  <c r="H2748"/>
  <c r="J2748"/>
  <c r="L2748"/>
  <c r="H2746"/>
  <c r="H2745"/>
  <c r="H2744"/>
  <c r="H2743"/>
  <c r="H2742"/>
  <c r="H2741"/>
  <c r="K2739"/>
  <c r="K2738"/>
  <c r="D2737"/>
  <c r="D2736"/>
  <c r="J2702"/>
  <c r="DX85" i="15"/>
  <c r="H2726" i="22"/>
  <c r="F2726"/>
  <c r="C2726"/>
  <c r="DO85" i="15"/>
  <c r="H2725" i="22"/>
  <c r="F2725"/>
  <c r="C2725"/>
  <c r="K2724"/>
  <c r="DF85" i="15"/>
  <c r="H2724" i="22"/>
  <c r="F2724"/>
  <c r="C2724"/>
  <c r="EB85" i="15"/>
  <c r="ED85"/>
  <c r="EI85"/>
  <c r="K2723" i="22"/>
  <c r="L2722"/>
  <c r="K2722"/>
  <c r="K2721"/>
  <c r="Z85" i="15"/>
  <c r="EJ85"/>
  <c r="AO85"/>
  <c r="EK85"/>
  <c r="BD85"/>
  <c r="EL85"/>
  <c r="BS85"/>
  <c r="EM85"/>
  <c r="CH85"/>
  <c r="EN85"/>
  <c r="CW85"/>
  <c r="EO85"/>
  <c r="EF85"/>
  <c r="EG85"/>
  <c r="EH85"/>
  <c r="M2720" i="22"/>
  <c r="L2720"/>
  <c r="EE85" i="15"/>
  <c r="K2720" i="22"/>
  <c r="J2720"/>
  <c r="H2720"/>
  <c r="F2720"/>
  <c r="M2718"/>
  <c r="E2718"/>
  <c r="F2718"/>
  <c r="G2718"/>
  <c r="H2718"/>
  <c r="J2718"/>
  <c r="L2718"/>
  <c r="C2718"/>
  <c r="M2717"/>
  <c r="E2717"/>
  <c r="F2717"/>
  <c r="G2717"/>
  <c r="H2717"/>
  <c r="J2717"/>
  <c r="L2717"/>
  <c r="C2717"/>
  <c r="M2716"/>
  <c r="E2716"/>
  <c r="F2716"/>
  <c r="G2716"/>
  <c r="H2716"/>
  <c r="J2716"/>
  <c r="L2716"/>
  <c r="C2716"/>
  <c r="M2715"/>
  <c r="E2715"/>
  <c r="F2715"/>
  <c r="G2715"/>
  <c r="H2715"/>
  <c r="J2715"/>
  <c r="L2715"/>
  <c r="C2715"/>
  <c r="M2714"/>
  <c r="E2714"/>
  <c r="F2714"/>
  <c r="G2714"/>
  <c r="H2714"/>
  <c r="J2714"/>
  <c r="L2714"/>
  <c r="C2714"/>
  <c r="M2713"/>
  <c r="E2713"/>
  <c r="F2713"/>
  <c r="G2713"/>
  <c r="H2713"/>
  <c r="J2713"/>
  <c r="L2713"/>
  <c r="C2713"/>
  <c r="E2712"/>
  <c r="F2712"/>
  <c r="G2712"/>
  <c r="H2712"/>
  <c r="J2712"/>
  <c r="L2712"/>
  <c r="H2710"/>
  <c r="H2709"/>
  <c r="H2708"/>
  <c r="H2707"/>
  <c r="H2706"/>
  <c r="H2705"/>
  <c r="K2703"/>
  <c r="K2702"/>
  <c r="D2701"/>
  <c r="D2700"/>
  <c r="J2667"/>
  <c r="DX84" i="15"/>
  <c r="H2691" i="22"/>
  <c r="F2691"/>
  <c r="C2691"/>
  <c r="DO84" i="15"/>
  <c r="H2690" i="22"/>
  <c r="F2690"/>
  <c r="C2690"/>
  <c r="K2689"/>
  <c r="DF84" i="15"/>
  <c r="H2689" i="22"/>
  <c r="F2689"/>
  <c r="C2689"/>
  <c r="EB84" i="15"/>
  <c r="ED84"/>
  <c r="EI84"/>
  <c r="K2688" i="22"/>
  <c r="L2687"/>
  <c r="K2687"/>
  <c r="K2686"/>
  <c r="Z84" i="15"/>
  <c r="EJ84"/>
  <c r="AO84"/>
  <c r="EK84"/>
  <c r="BD84"/>
  <c r="EL84"/>
  <c r="BS84"/>
  <c r="EM84"/>
  <c r="CH84"/>
  <c r="EN84"/>
  <c r="CW84"/>
  <c r="EO84"/>
  <c r="EF84"/>
  <c r="EG84"/>
  <c r="EH84"/>
  <c r="M2685" i="22"/>
  <c r="L2685"/>
  <c r="EE84" i="15"/>
  <c r="K2685" i="22"/>
  <c r="J2685"/>
  <c r="H2685"/>
  <c r="F2685"/>
  <c r="M2683"/>
  <c r="E2683"/>
  <c r="F2683"/>
  <c r="G2683"/>
  <c r="H2683"/>
  <c r="J2683"/>
  <c r="L2683"/>
  <c r="C2683"/>
  <c r="M2682"/>
  <c r="E2682"/>
  <c r="F2682"/>
  <c r="G2682"/>
  <c r="H2682"/>
  <c r="J2682"/>
  <c r="L2682"/>
  <c r="C2682"/>
  <c r="M2681"/>
  <c r="E2681"/>
  <c r="F2681"/>
  <c r="G2681"/>
  <c r="H2681"/>
  <c r="J2681"/>
  <c r="L2681"/>
  <c r="C2681"/>
  <c r="M2680"/>
  <c r="E2680"/>
  <c r="F2680"/>
  <c r="G2680"/>
  <c r="H2680"/>
  <c r="J2680"/>
  <c r="L2680"/>
  <c r="C2680"/>
  <c r="M2679"/>
  <c r="E2679"/>
  <c r="F2679"/>
  <c r="G2679"/>
  <c r="H2679"/>
  <c r="J2679"/>
  <c r="L2679"/>
  <c r="C2679"/>
  <c r="M2678"/>
  <c r="E2678"/>
  <c r="F2678"/>
  <c r="G2678"/>
  <c r="H2678"/>
  <c r="J2678"/>
  <c r="L2678"/>
  <c r="C2678"/>
  <c r="E2677"/>
  <c r="F2677"/>
  <c r="G2677"/>
  <c r="H2677"/>
  <c r="J2677"/>
  <c r="L2677"/>
  <c r="H2675"/>
  <c r="H2674"/>
  <c r="H2673"/>
  <c r="H2672"/>
  <c r="H2671"/>
  <c r="H2670"/>
  <c r="K2668"/>
  <c r="K2667"/>
  <c r="D2666"/>
  <c r="D2665"/>
  <c r="J2631"/>
  <c r="DX83" i="15"/>
  <c r="H2655" i="22"/>
  <c r="F2655"/>
  <c r="C2655"/>
  <c r="DO83" i="15"/>
  <c r="H2654" i="22"/>
  <c r="F2654"/>
  <c r="C2654"/>
  <c r="K2653"/>
  <c r="DF83" i="15"/>
  <c r="H2653" i="22"/>
  <c r="F2653"/>
  <c r="C2653"/>
  <c r="EB83" i="15"/>
  <c r="ED83"/>
  <c r="EI83"/>
  <c r="K2652" i="22"/>
  <c r="L2651"/>
  <c r="K2651"/>
  <c r="K2650"/>
  <c r="Z83" i="15"/>
  <c r="EJ83"/>
  <c r="AO83"/>
  <c r="EK83"/>
  <c r="BD83"/>
  <c r="EL83"/>
  <c r="BS83"/>
  <c r="EM83"/>
  <c r="CH83"/>
  <c r="EN83"/>
  <c r="CW83"/>
  <c r="EO83"/>
  <c r="EF83"/>
  <c r="EG83"/>
  <c r="EH83"/>
  <c r="M2649" i="22"/>
  <c r="L2649"/>
  <c r="EE83" i="15"/>
  <c r="K2649" i="22"/>
  <c r="J2649"/>
  <c r="H2649"/>
  <c r="F2649"/>
  <c r="M2647"/>
  <c r="E2647"/>
  <c r="F2647"/>
  <c r="G2647"/>
  <c r="H2647"/>
  <c r="J2647"/>
  <c r="L2647"/>
  <c r="C2647"/>
  <c r="M2646"/>
  <c r="E2646"/>
  <c r="F2646"/>
  <c r="G2646"/>
  <c r="H2646"/>
  <c r="J2646"/>
  <c r="L2646"/>
  <c r="C2646"/>
  <c r="M2645"/>
  <c r="E2645"/>
  <c r="F2645"/>
  <c r="G2645"/>
  <c r="H2645"/>
  <c r="J2645"/>
  <c r="L2645"/>
  <c r="C2645"/>
  <c r="M2644"/>
  <c r="E2644"/>
  <c r="F2644"/>
  <c r="G2644"/>
  <c r="H2644"/>
  <c r="J2644"/>
  <c r="L2644"/>
  <c r="C2644"/>
  <c r="M2643"/>
  <c r="E2643"/>
  <c r="F2643"/>
  <c r="G2643"/>
  <c r="H2643"/>
  <c r="J2643"/>
  <c r="L2643"/>
  <c r="C2643"/>
  <c r="M2642"/>
  <c r="E2642"/>
  <c r="F2642"/>
  <c r="G2642"/>
  <c r="H2642"/>
  <c r="J2642"/>
  <c r="L2642"/>
  <c r="C2642"/>
  <c r="E2641"/>
  <c r="F2641"/>
  <c r="G2641"/>
  <c r="H2641"/>
  <c r="J2641"/>
  <c r="L2641"/>
  <c r="H2639"/>
  <c r="H2638"/>
  <c r="H2637"/>
  <c r="H2636"/>
  <c r="H2635"/>
  <c r="H2634"/>
  <c r="K2632"/>
  <c r="K2631"/>
  <c r="D2630"/>
  <c r="D2629"/>
  <c r="J2596"/>
  <c r="DX82" i="15"/>
  <c r="H2620" i="22"/>
  <c r="F2620"/>
  <c r="C2620"/>
  <c r="DO82" i="15"/>
  <c r="H2619" i="22"/>
  <c r="F2619"/>
  <c r="C2619"/>
  <c r="K2618"/>
  <c r="DF82" i="15"/>
  <c r="H2618" i="22"/>
  <c r="F2618"/>
  <c r="C2618"/>
  <c r="EB82" i="15"/>
  <c r="ED82"/>
  <c r="EI82"/>
  <c r="K2617" i="22"/>
  <c r="L2616"/>
  <c r="K2616"/>
  <c r="K2615"/>
  <c r="Z82" i="15"/>
  <c r="EJ82"/>
  <c r="AO82"/>
  <c r="EK82"/>
  <c r="BD82"/>
  <c r="EL82"/>
  <c r="BS82"/>
  <c r="EM82"/>
  <c r="CH82"/>
  <c r="EN82"/>
  <c r="CW82"/>
  <c r="EO82"/>
  <c r="EF82"/>
  <c r="EG82"/>
  <c r="EH82"/>
  <c r="M2614" i="22"/>
  <c r="L2614"/>
  <c r="EE82" i="15"/>
  <c r="K2614" i="22"/>
  <c r="J2614"/>
  <c r="H2614"/>
  <c r="F2614"/>
  <c r="M2612"/>
  <c r="E2612"/>
  <c r="F2612"/>
  <c r="G2612"/>
  <c r="H2612"/>
  <c r="J2612"/>
  <c r="L2612"/>
  <c r="C2612"/>
  <c r="M2611"/>
  <c r="E2611"/>
  <c r="F2611"/>
  <c r="G2611"/>
  <c r="H2611"/>
  <c r="J2611"/>
  <c r="L2611"/>
  <c r="C2611"/>
  <c r="M2610"/>
  <c r="E2610"/>
  <c r="F2610"/>
  <c r="G2610"/>
  <c r="H2610"/>
  <c r="J2610"/>
  <c r="L2610"/>
  <c r="C2610"/>
  <c r="M2609"/>
  <c r="E2609"/>
  <c r="F2609"/>
  <c r="G2609"/>
  <c r="H2609"/>
  <c r="J2609"/>
  <c r="L2609"/>
  <c r="C2609"/>
  <c r="M2608"/>
  <c r="E2608"/>
  <c r="F2608"/>
  <c r="G2608"/>
  <c r="H2608"/>
  <c r="J2608"/>
  <c r="L2608"/>
  <c r="C2608"/>
  <c r="M2607"/>
  <c r="E2607"/>
  <c r="F2607"/>
  <c r="G2607"/>
  <c r="H2607"/>
  <c r="J2607"/>
  <c r="L2607"/>
  <c r="C2607"/>
  <c r="E2606"/>
  <c r="F2606"/>
  <c r="G2606"/>
  <c r="H2606"/>
  <c r="J2606"/>
  <c r="L2606"/>
  <c r="H2604"/>
  <c r="H2603"/>
  <c r="H2602"/>
  <c r="H2601"/>
  <c r="H2600"/>
  <c r="H2599"/>
  <c r="K2597"/>
  <c r="K2596"/>
  <c r="D2595"/>
  <c r="D2594"/>
  <c r="J2560"/>
  <c r="DX81" i="15"/>
  <c r="H2584" i="22"/>
  <c r="F2584"/>
  <c r="C2584"/>
  <c r="DO81" i="15"/>
  <c r="H2583" i="22"/>
  <c r="F2583"/>
  <c r="C2583"/>
  <c r="K2582"/>
  <c r="DF81" i="15"/>
  <c r="H2582" i="22"/>
  <c r="F2582"/>
  <c r="C2582"/>
  <c r="EB81" i="15"/>
  <c r="ED81"/>
  <c r="EI81"/>
  <c r="K2581" i="22"/>
  <c r="L2580"/>
  <c r="K2580"/>
  <c r="K2579"/>
  <c r="Z81" i="15"/>
  <c r="EJ81"/>
  <c r="AO81"/>
  <c r="EK81"/>
  <c r="BD81"/>
  <c r="EL81"/>
  <c r="BS81"/>
  <c r="EM81"/>
  <c r="CH81"/>
  <c r="EN81"/>
  <c r="CW81"/>
  <c r="EO81"/>
  <c r="EF81"/>
  <c r="EG81"/>
  <c r="EH81"/>
  <c r="M2578" i="22"/>
  <c r="L2578"/>
  <c r="EE81" i="15"/>
  <c r="K2578" i="22"/>
  <c r="J2578"/>
  <c r="H2578"/>
  <c r="F2578"/>
  <c r="M2576"/>
  <c r="E2576"/>
  <c r="F2576"/>
  <c r="G2576"/>
  <c r="H2576"/>
  <c r="J2576"/>
  <c r="L2576"/>
  <c r="C2576"/>
  <c r="M2575"/>
  <c r="E2575"/>
  <c r="F2575"/>
  <c r="G2575"/>
  <c r="H2575"/>
  <c r="J2575"/>
  <c r="L2575"/>
  <c r="C2575"/>
  <c r="M2574"/>
  <c r="E2574"/>
  <c r="F2574"/>
  <c r="G2574"/>
  <c r="H2574"/>
  <c r="J2574"/>
  <c r="L2574"/>
  <c r="C2574"/>
  <c r="M2573"/>
  <c r="E2573"/>
  <c r="F2573"/>
  <c r="G2573"/>
  <c r="H2573"/>
  <c r="J2573"/>
  <c r="L2573"/>
  <c r="C2573"/>
  <c r="M2572"/>
  <c r="E2572"/>
  <c r="F2572"/>
  <c r="G2572"/>
  <c r="H2572"/>
  <c r="J2572"/>
  <c r="L2572"/>
  <c r="C2572"/>
  <c r="M2571"/>
  <c r="E2571"/>
  <c r="F2571"/>
  <c r="G2571"/>
  <c r="H2571"/>
  <c r="J2571"/>
  <c r="L2571"/>
  <c r="C2571"/>
  <c r="E2570"/>
  <c r="F2570"/>
  <c r="G2570"/>
  <c r="H2570"/>
  <c r="J2570"/>
  <c r="L2570"/>
  <c r="H2568"/>
  <c r="H2567"/>
  <c r="H2566"/>
  <c r="H2565"/>
  <c r="H2564"/>
  <c r="H2563"/>
  <c r="K2561"/>
  <c r="K2560"/>
  <c r="D2559"/>
  <c r="D2558"/>
  <c r="J2525"/>
  <c r="DX80" i="15"/>
  <c r="H2549" i="22"/>
  <c r="F2549"/>
  <c r="C2549"/>
  <c r="DO80" i="15"/>
  <c r="H2548" i="22"/>
  <c r="F2548"/>
  <c r="C2548"/>
  <c r="K2547"/>
  <c r="DF80" i="15"/>
  <c r="H2547" i="22"/>
  <c r="F2547"/>
  <c r="C2547"/>
  <c r="EB80" i="15"/>
  <c r="ED80"/>
  <c r="EI80"/>
  <c r="K2546" i="22"/>
  <c r="L2545"/>
  <c r="K2545"/>
  <c r="K2544"/>
  <c r="Z80" i="15"/>
  <c r="EJ80"/>
  <c r="AO80"/>
  <c r="EK80"/>
  <c r="BD80"/>
  <c r="EL80"/>
  <c r="BS80"/>
  <c r="EM80"/>
  <c r="CH80"/>
  <c r="EN80"/>
  <c r="CW80"/>
  <c r="EO80"/>
  <c r="EF80"/>
  <c r="EG80"/>
  <c r="EH80"/>
  <c r="M2543" i="22"/>
  <c r="L2543"/>
  <c r="EE80" i="15"/>
  <c r="K2543" i="22"/>
  <c r="J2543"/>
  <c r="H2543"/>
  <c r="F2543"/>
  <c r="M2541"/>
  <c r="E2541"/>
  <c r="F2541"/>
  <c r="G2541"/>
  <c r="H2541"/>
  <c r="J2541"/>
  <c r="L2541"/>
  <c r="C2541"/>
  <c r="M2540"/>
  <c r="E2540"/>
  <c r="F2540"/>
  <c r="G2540"/>
  <c r="H2540"/>
  <c r="J2540"/>
  <c r="L2540"/>
  <c r="C2540"/>
  <c r="M2539"/>
  <c r="E2539"/>
  <c r="F2539"/>
  <c r="G2539"/>
  <c r="H2539"/>
  <c r="J2539"/>
  <c r="L2539"/>
  <c r="C2539"/>
  <c r="M2538"/>
  <c r="E2538"/>
  <c r="F2538"/>
  <c r="G2538"/>
  <c r="H2538"/>
  <c r="J2538"/>
  <c r="L2538"/>
  <c r="C2538"/>
  <c r="M2537"/>
  <c r="E2537"/>
  <c r="F2537"/>
  <c r="G2537"/>
  <c r="H2537"/>
  <c r="J2537"/>
  <c r="L2537"/>
  <c r="C2537"/>
  <c r="M2536"/>
  <c r="E2536"/>
  <c r="F2536"/>
  <c r="G2536"/>
  <c r="H2536"/>
  <c r="J2536"/>
  <c r="L2536"/>
  <c r="C2536"/>
  <c r="E2535"/>
  <c r="F2535"/>
  <c r="G2535"/>
  <c r="H2535"/>
  <c r="J2535"/>
  <c r="L2535"/>
  <c r="H2533"/>
  <c r="H2532"/>
  <c r="H2531"/>
  <c r="H2530"/>
  <c r="H2529"/>
  <c r="H2528"/>
  <c r="K2526"/>
  <c r="K2525"/>
  <c r="D2524"/>
  <c r="D2523"/>
  <c r="J2489"/>
  <c r="DX79" i="15"/>
  <c r="H2513" i="22"/>
  <c r="F2513"/>
  <c r="C2513"/>
  <c r="DO79" i="15"/>
  <c r="H2512" i="22"/>
  <c r="F2512"/>
  <c r="C2512"/>
  <c r="K2511"/>
  <c r="DF79" i="15"/>
  <c r="H2511" i="22"/>
  <c r="F2511"/>
  <c r="C2511"/>
  <c r="EB79" i="15"/>
  <c r="ED79"/>
  <c r="EI79"/>
  <c r="K2510" i="22"/>
  <c r="L2509"/>
  <c r="K2509"/>
  <c r="K2508"/>
  <c r="Z79" i="15"/>
  <c r="EJ79"/>
  <c r="AO79"/>
  <c r="EK79"/>
  <c r="BD79"/>
  <c r="EL79"/>
  <c r="BS79"/>
  <c r="EM79"/>
  <c r="CH79"/>
  <c r="EN79"/>
  <c r="CW79"/>
  <c r="EO79"/>
  <c r="EF79"/>
  <c r="EG79"/>
  <c r="EH79"/>
  <c r="M2507" i="22"/>
  <c r="L2507"/>
  <c r="EE79" i="15"/>
  <c r="K2507" i="22"/>
  <c r="J2507"/>
  <c r="H2507"/>
  <c r="F2507"/>
  <c r="M2505"/>
  <c r="E2505"/>
  <c r="F2505"/>
  <c r="G2505"/>
  <c r="H2505"/>
  <c r="J2505"/>
  <c r="L2505"/>
  <c r="C2505"/>
  <c r="M2504"/>
  <c r="E2504"/>
  <c r="F2504"/>
  <c r="G2504"/>
  <c r="H2504"/>
  <c r="J2504"/>
  <c r="L2504"/>
  <c r="C2504"/>
  <c r="M2503"/>
  <c r="E2503"/>
  <c r="F2503"/>
  <c r="G2503"/>
  <c r="H2503"/>
  <c r="J2503"/>
  <c r="L2503"/>
  <c r="C2503"/>
  <c r="M2502"/>
  <c r="E2502"/>
  <c r="F2502"/>
  <c r="G2502"/>
  <c r="H2502"/>
  <c r="J2502"/>
  <c r="L2502"/>
  <c r="C2502"/>
  <c r="M2501"/>
  <c r="E2501"/>
  <c r="F2501"/>
  <c r="G2501"/>
  <c r="H2501"/>
  <c r="J2501"/>
  <c r="L2501"/>
  <c r="C2501"/>
  <c r="M2500"/>
  <c r="E2500"/>
  <c r="F2500"/>
  <c r="G2500"/>
  <c r="H2500"/>
  <c r="J2500"/>
  <c r="L2500"/>
  <c r="C2500"/>
  <c r="E2499"/>
  <c r="F2499"/>
  <c r="G2499"/>
  <c r="H2499"/>
  <c r="J2499"/>
  <c r="L2499"/>
  <c r="H2497"/>
  <c r="H2496"/>
  <c r="H2495"/>
  <c r="H2494"/>
  <c r="H2493"/>
  <c r="H2492"/>
  <c r="K2490"/>
  <c r="K2489"/>
  <c r="D2488"/>
  <c r="D2487"/>
  <c r="J2454"/>
  <c r="DX78" i="15"/>
  <c r="H2478" i="22"/>
  <c r="F2478"/>
  <c r="C2478"/>
  <c r="DO78" i="15"/>
  <c r="H2477" i="22"/>
  <c r="F2477"/>
  <c r="C2477"/>
  <c r="K2476"/>
  <c r="DF78" i="15"/>
  <c r="H2476" i="22"/>
  <c r="F2476"/>
  <c r="C2476"/>
  <c r="EB78" i="15"/>
  <c r="ED78"/>
  <c r="EI78"/>
  <c r="K2475" i="22"/>
  <c r="L2474"/>
  <c r="K2474"/>
  <c r="K2473"/>
  <c r="Z78" i="15"/>
  <c r="EJ78"/>
  <c r="AO78"/>
  <c r="EK78"/>
  <c r="BD78"/>
  <c r="EL78"/>
  <c r="BS78"/>
  <c r="EM78"/>
  <c r="CH78"/>
  <c r="EN78"/>
  <c r="CW78"/>
  <c r="EO78"/>
  <c r="EF78"/>
  <c r="EG78"/>
  <c r="EH78"/>
  <c r="M2472" i="22"/>
  <c r="L2472"/>
  <c r="EE78" i="15"/>
  <c r="K2472" i="22"/>
  <c r="J2472"/>
  <c r="H2472"/>
  <c r="F2472"/>
  <c r="M2470"/>
  <c r="E2470"/>
  <c r="F2470"/>
  <c r="G2470"/>
  <c r="H2470"/>
  <c r="J2470"/>
  <c r="L2470"/>
  <c r="C2470"/>
  <c r="M2469"/>
  <c r="E2469"/>
  <c r="F2469"/>
  <c r="G2469"/>
  <c r="H2469"/>
  <c r="J2469"/>
  <c r="L2469"/>
  <c r="C2469"/>
  <c r="M2468"/>
  <c r="E2468"/>
  <c r="F2468"/>
  <c r="G2468"/>
  <c r="H2468"/>
  <c r="J2468"/>
  <c r="L2468"/>
  <c r="C2468"/>
  <c r="M2467"/>
  <c r="E2467"/>
  <c r="F2467"/>
  <c r="G2467"/>
  <c r="H2467"/>
  <c r="J2467"/>
  <c r="L2467"/>
  <c r="C2467"/>
  <c r="M2466"/>
  <c r="E2466"/>
  <c r="F2466"/>
  <c r="G2466"/>
  <c r="H2466"/>
  <c r="J2466"/>
  <c r="L2466"/>
  <c r="C2466"/>
  <c r="M2465"/>
  <c r="E2465"/>
  <c r="F2465"/>
  <c r="G2465"/>
  <c r="H2465"/>
  <c r="J2465"/>
  <c r="L2465"/>
  <c r="C2465"/>
  <c r="E2464"/>
  <c r="F2464"/>
  <c r="G2464"/>
  <c r="H2464"/>
  <c r="J2464"/>
  <c r="L2464"/>
  <c r="H2462"/>
  <c r="H2461"/>
  <c r="H2460"/>
  <c r="H2459"/>
  <c r="H2458"/>
  <c r="H2457"/>
  <c r="K2455"/>
  <c r="K2454"/>
  <c r="D2453"/>
  <c r="D2452"/>
  <c r="J2418"/>
  <c r="DX77" i="15"/>
  <c r="H2442" i="22"/>
  <c r="F2442"/>
  <c r="C2442"/>
  <c r="DO77" i="15"/>
  <c r="H2441" i="22"/>
  <c r="F2441"/>
  <c r="C2441"/>
  <c r="K2440"/>
  <c r="DF77" i="15"/>
  <c r="H2440" i="22"/>
  <c r="F2440"/>
  <c r="C2440"/>
  <c r="EB77" i="15"/>
  <c r="ED77"/>
  <c r="EI77"/>
  <c r="K2439" i="22"/>
  <c r="L2438"/>
  <c r="K2438"/>
  <c r="K2437"/>
  <c r="Z77" i="15"/>
  <c r="EJ77"/>
  <c r="AO77"/>
  <c r="EK77"/>
  <c r="BD77"/>
  <c r="EL77"/>
  <c r="BS77"/>
  <c r="EM77"/>
  <c r="CH77"/>
  <c r="EN77"/>
  <c r="CW77"/>
  <c r="EO77"/>
  <c r="EF77"/>
  <c r="EG77"/>
  <c r="EH77"/>
  <c r="M2436" i="22"/>
  <c r="L2436"/>
  <c r="EE77" i="15"/>
  <c r="K2436" i="22"/>
  <c r="J2436"/>
  <c r="H2436"/>
  <c r="F2436"/>
  <c r="M2434"/>
  <c r="E2434"/>
  <c r="F2434"/>
  <c r="G2434"/>
  <c r="H2434"/>
  <c r="J2434"/>
  <c r="L2434"/>
  <c r="C2434"/>
  <c r="M2433"/>
  <c r="E2433"/>
  <c r="F2433"/>
  <c r="G2433"/>
  <c r="H2433"/>
  <c r="J2433"/>
  <c r="L2433"/>
  <c r="C2433"/>
  <c r="M2432"/>
  <c r="E2432"/>
  <c r="F2432"/>
  <c r="G2432"/>
  <c r="H2432"/>
  <c r="J2432"/>
  <c r="L2432"/>
  <c r="C2432"/>
  <c r="M2431"/>
  <c r="E2431"/>
  <c r="F2431"/>
  <c r="G2431"/>
  <c r="H2431"/>
  <c r="J2431"/>
  <c r="L2431"/>
  <c r="C2431"/>
  <c r="M2430"/>
  <c r="E2430"/>
  <c r="F2430"/>
  <c r="G2430"/>
  <c r="H2430"/>
  <c r="J2430"/>
  <c r="L2430"/>
  <c r="C2430"/>
  <c r="M2429"/>
  <c r="E2429"/>
  <c r="F2429"/>
  <c r="G2429"/>
  <c r="H2429"/>
  <c r="J2429"/>
  <c r="L2429"/>
  <c r="C2429"/>
  <c r="E2428"/>
  <c r="F2428"/>
  <c r="G2428"/>
  <c r="H2428"/>
  <c r="J2428"/>
  <c r="L2428"/>
  <c r="H2426"/>
  <c r="H2425"/>
  <c r="H2424"/>
  <c r="H2423"/>
  <c r="H2422"/>
  <c r="H2421"/>
  <c r="K2419"/>
  <c r="K2418"/>
  <c r="D2417"/>
  <c r="D2416"/>
  <c r="J2383"/>
  <c r="DX76" i="15"/>
  <c r="H2407" i="22"/>
  <c r="F2407"/>
  <c r="C2407"/>
  <c r="DO76" i="15"/>
  <c r="H2406" i="22"/>
  <c r="F2406"/>
  <c r="C2406"/>
  <c r="K2405"/>
  <c r="DF76" i="15"/>
  <c r="H2405" i="22"/>
  <c r="F2405"/>
  <c r="C2405"/>
  <c r="EB76" i="15"/>
  <c r="ED76"/>
  <c r="EI76"/>
  <c r="K2404" i="22"/>
  <c r="L2403"/>
  <c r="K2403"/>
  <c r="K2402"/>
  <c r="Z76" i="15"/>
  <c r="EJ76"/>
  <c r="AO76"/>
  <c r="EK76"/>
  <c r="BD76"/>
  <c r="EL76"/>
  <c r="BS76"/>
  <c r="EM76"/>
  <c r="CH76"/>
  <c r="EN76"/>
  <c r="CW76"/>
  <c r="EO76"/>
  <c r="EF76"/>
  <c r="EG76"/>
  <c r="EH76"/>
  <c r="M2401" i="22"/>
  <c r="L2401"/>
  <c r="EE76" i="15"/>
  <c r="K2401" i="22"/>
  <c r="J2401"/>
  <c r="H2401"/>
  <c r="F2401"/>
  <c r="M2399"/>
  <c r="E2399"/>
  <c r="F2399"/>
  <c r="G2399"/>
  <c r="H2399"/>
  <c r="J2399"/>
  <c r="L2399"/>
  <c r="C2399"/>
  <c r="M2398"/>
  <c r="E2398"/>
  <c r="F2398"/>
  <c r="G2398"/>
  <c r="H2398"/>
  <c r="J2398"/>
  <c r="L2398"/>
  <c r="C2398"/>
  <c r="M2397"/>
  <c r="E2397"/>
  <c r="F2397"/>
  <c r="G2397"/>
  <c r="H2397"/>
  <c r="J2397"/>
  <c r="L2397"/>
  <c r="C2397"/>
  <c r="M2396"/>
  <c r="E2396"/>
  <c r="F2396"/>
  <c r="G2396"/>
  <c r="H2396"/>
  <c r="J2396"/>
  <c r="L2396"/>
  <c r="C2396"/>
  <c r="M2395"/>
  <c r="E2395"/>
  <c r="F2395"/>
  <c r="G2395"/>
  <c r="H2395"/>
  <c r="J2395"/>
  <c r="L2395"/>
  <c r="C2395"/>
  <c r="M2394"/>
  <c r="E2394"/>
  <c r="F2394"/>
  <c r="G2394"/>
  <c r="H2394"/>
  <c r="J2394"/>
  <c r="L2394"/>
  <c r="C2394"/>
  <c r="E2393"/>
  <c r="F2393"/>
  <c r="G2393"/>
  <c r="H2393"/>
  <c r="J2393"/>
  <c r="L2393"/>
  <c r="H2391"/>
  <c r="H2390"/>
  <c r="H2389"/>
  <c r="H2388"/>
  <c r="H2387"/>
  <c r="H2386"/>
  <c r="K2384"/>
  <c r="K2383"/>
  <c r="D2382"/>
  <c r="D2381"/>
  <c r="J2347"/>
  <c r="DX75" i="15"/>
  <c r="H2371" i="22"/>
  <c r="F2371"/>
  <c r="C2371"/>
  <c r="DO75" i="15"/>
  <c r="H2370" i="22"/>
  <c r="F2370"/>
  <c r="C2370"/>
  <c r="K2369"/>
  <c r="DF75" i="15"/>
  <c r="H2369" i="22"/>
  <c r="F2369"/>
  <c r="C2369"/>
  <c r="EB75" i="15"/>
  <c r="ED75"/>
  <c r="EI75"/>
  <c r="K2368" i="22"/>
  <c r="L2367"/>
  <c r="K2367"/>
  <c r="K2366"/>
  <c r="Z75" i="15"/>
  <c r="EJ75"/>
  <c r="AO75"/>
  <c r="EK75"/>
  <c r="BD75"/>
  <c r="EL75"/>
  <c r="BS75"/>
  <c r="EM75"/>
  <c r="CH75"/>
  <c r="EN75"/>
  <c r="CW75"/>
  <c r="EO75"/>
  <c r="EF75"/>
  <c r="EG75"/>
  <c r="EH75"/>
  <c r="M2365" i="22"/>
  <c r="L2365"/>
  <c r="EE75" i="15"/>
  <c r="K2365" i="22"/>
  <c r="J2365"/>
  <c r="H2365"/>
  <c r="F2365"/>
  <c r="M2363"/>
  <c r="E2363"/>
  <c r="F2363"/>
  <c r="G2363"/>
  <c r="H2363"/>
  <c r="J2363"/>
  <c r="L2363"/>
  <c r="C2363"/>
  <c r="M2362"/>
  <c r="E2362"/>
  <c r="F2362"/>
  <c r="G2362"/>
  <c r="H2362"/>
  <c r="J2362"/>
  <c r="L2362"/>
  <c r="C2362"/>
  <c r="M2361"/>
  <c r="E2361"/>
  <c r="F2361"/>
  <c r="G2361"/>
  <c r="H2361"/>
  <c r="J2361"/>
  <c r="L2361"/>
  <c r="C2361"/>
  <c r="M2360"/>
  <c r="E2360"/>
  <c r="F2360"/>
  <c r="G2360"/>
  <c r="H2360"/>
  <c r="J2360"/>
  <c r="L2360"/>
  <c r="C2360"/>
  <c r="M2359"/>
  <c r="E2359"/>
  <c r="F2359"/>
  <c r="G2359"/>
  <c r="H2359"/>
  <c r="J2359"/>
  <c r="L2359"/>
  <c r="C2359"/>
  <c r="M2358"/>
  <c r="E2358"/>
  <c r="F2358"/>
  <c r="G2358"/>
  <c r="H2358"/>
  <c r="J2358"/>
  <c r="L2358"/>
  <c r="C2358"/>
  <c r="E2357"/>
  <c r="F2357"/>
  <c r="G2357"/>
  <c r="H2357"/>
  <c r="J2357"/>
  <c r="L2357"/>
  <c r="H2355"/>
  <c r="H2354"/>
  <c r="H2353"/>
  <c r="H2352"/>
  <c r="H2351"/>
  <c r="H2350"/>
  <c r="K2348"/>
  <c r="K2347"/>
  <c r="D2346"/>
  <c r="D2345"/>
  <c r="A1208"/>
  <c r="A1244"/>
  <c r="A1279"/>
  <c r="A1315"/>
  <c r="A1350"/>
  <c r="A1386"/>
  <c r="A1421"/>
  <c r="A1457"/>
  <c r="A1492"/>
  <c r="A1528"/>
  <c r="A1563"/>
  <c r="A1599"/>
  <c r="A1634"/>
  <c r="A1670"/>
  <c r="A1705"/>
  <c r="A1741"/>
  <c r="A1776"/>
  <c r="A1812"/>
  <c r="A1847"/>
  <c r="A1883"/>
  <c r="A1918"/>
  <c r="A1954"/>
  <c r="A1989"/>
  <c r="A2025"/>
  <c r="A2060"/>
  <c r="A2096"/>
  <c r="A2131"/>
  <c r="A2167"/>
  <c r="A2202"/>
  <c r="A2238"/>
  <c r="A2273"/>
  <c r="A2309"/>
  <c r="J2312"/>
  <c r="DX74" i="15"/>
  <c r="H2336" i="22"/>
  <c r="F2336"/>
  <c r="C2336"/>
  <c r="DO74" i="15"/>
  <c r="H2335" i="22"/>
  <c r="F2335"/>
  <c r="C2335"/>
  <c r="K2334"/>
  <c r="DF74" i="15"/>
  <c r="H2334" i="22"/>
  <c r="F2334"/>
  <c r="C2334"/>
  <c r="EB74" i="15"/>
  <c r="ED74"/>
  <c r="EI74"/>
  <c r="K2333" i="22"/>
  <c r="L2332"/>
  <c r="K2332"/>
  <c r="K2331"/>
  <c r="Z74" i="15"/>
  <c r="EJ74"/>
  <c r="AO74"/>
  <c r="EK74"/>
  <c r="BD74"/>
  <c r="EL74"/>
  <c r="BS74"/>
  <c r="EM74"/>
  <c r="CH74"/>
  <c r="EN74"/>
  <c r="CW74"/>
  <c r="EO74"/>
  <c r="EF74"/>
  <c r="EG74"/>
  <c r="EH74"/>
  <c r="M2330" i="22"/>
  <c r="L2330"/>
  <c r="EE74" i="15"/>
  <c r="K2330" i="22"/>
  <c r="J2330"/>
  <c r="H2330"/>
  <c r="F2330"/>
  <c r="M2328"/>
  <c r="E2328"/>
  <c r="F2328"/>
  <c r="G2328"/>
  <c r="H2328"/>
  <c r="J2328"/>
  <c r="L2328"/>
  <c r="C2328"/>
  <c r="M2327"/>
  <c r="E2327"/>
  <c r="F2327"/>
  <c r="G2327"/>
  <c r="H2327"/>
  <c r="J2327"/>
  <c r="L2327"/>
  <c r="C2327"/>
  <c r="M2326"/>
  <c r="E2326"/>
  <c r="F2326"/>
  <c r="G2326"/>
  <c r="H2326"/>
  <c r="J2326"/>
  <c r="L2326"/>
  <c r="C2326"/>
  <c r="M2325"/>
  <c r="E2325"/>
  <c r="F2325"/>
  <c r="G2325"/>
  <c r="H2325"/>
  <c r="J2325"/>
  <c r="L2325"/>
  <c r="C2325"/>
  <c r="M2324"/>
  <c r="E2324"/>
  <c r="F2324"/>
  <c r="G2324"/>
  <c r="H2324"/>
  <c r="J2324"/>
  <c r="L2324"/>
  <c r="C2324"/>
  <c r="M2323"/>
  <c r="E2323"/>
  <c r="F2323"/>
  <c r="G2323"/>
  <c r="H2323"/>
  <c r="J2323"/>
  <c r="L2323"/>
  <c r="C2323"/>
  <c r="E2322"/>
  <c r="F2322"/>
  <c r="G2322"/>
  <c r="H2322"/>
  <c r="J2322"/>
  <c r="L2322"/>
  <c r="H2320"/>
  <c r="H2319"/>
  <c r="H2318"/>
  <c r="H2317"/>
  <c r="H2316"/>
  <c r="H2315"/>
  <c r="K2313"/>
  <c r="K2312"/>
  <c r="D2311"/>
  <c r="D2310"/>
  <c r="J2276"/>
  <c r="DX73" i="15"/>
  <c r="H2300" i="22"/>
  <c r="F2300"/>
  <c r="C2300"/>
  <c r="DO73" i="15"/>
  <c r="H2299" i="22"/>
  <c r="F2299"/>
  <c r="C2299"/>
  <c r="K2298"/>
  <c r="DF73" i="15"/>
  <c r="H2298" i="22"/>
  <c r="F2298"/>
  <c r="C2298"/>
  <c r="EB73" i="15"/>
  <c r="ED73"/>
  <c r="EI73"/>
  <c r="K2297" i="22"/>
  <c r="L2296"/>
  <c r="K2296"/>
  <c r="K2295"/>
  <c r="Z73" i="15"/>
  <c r="EJ73"/>
  <c r="AO73"/>
  <c r="EK73"/>
  <c r="BD73"/>
  <c r="EL73"/>
  <c r="BS73"/>
  <c r="EM73"/>
  <c r="CH73"/>
  <c r="EN73"/>
  <c r="CW73"/>
  <c r="EO73"/>
  <c r="EF73"/>
  <c r="EG73"/>
  <c r="EH73"/>
  <c r="M2294" i="22"/>
  <c r="L2294"/>
  <c r="EE73" i="15"/>
  <c r="K2294" i="22"/>
  <c r="J2294"/>
  <c r="H2294"/>
  <c r="F2294"/>
  <c r="M2292"/>
  <c r="E2292"/>
  <c r="F2292"/>
  <c r="G2292"/>
  <c r="H2292"/>
  <c r="J2292"/>
  <c r="L2292"/>
  <c r="C2292"/>
  <c r="M2291"/>
  <c r="E2291"/>
  <c r="F2291"/>
  <c r="G2291"/>
  <c r="H2291"/>
  <c r="J2291"/>
  <c r="L2291"/>
  <c r="C2291"/>
  <c r="M2290"/>
  <c r="E2290"/>
  <c r="F2290"/>
  <c r="G2290"/>
  <c r="H2290"/>
  <c r="J2290"/>
  <c r="L2290"/>
  <c r="C2290"/>
  <c r="M2289"/>
  <c r="E2289"/>
  <c r="F2289"/>
  <c r="G2289"/>
  <c r="H2289"/>
  <c r="J2289"/>
  <c r="L2289"/>
  <c r="C2289"/>
  <c r="M2288"/>
  <c r="E2288"/>
  <c r="F2288"/>
  <c r="G2288"/>
  <c r="H2288"/>
  <c r="J2288"/>
  <c r="L2288"/>
  <c r="C2288"/>
  <c r="M2287"/>
  <c r="E2287"/>
  <c r="F2287"/>
  <c r="G2287"/>
  <c r="H2287"/>
  <c r="J2287"/>
  <c r="L2287"/>
  <c r="C2287"/>
  <c r="E2286"/>
  <c r="F2286"/>
  <c r="G2286"/>
  <c r="H2286"/>
  <c r="J2286"/>
  <c r="L2286"/>
  <c r="H2284"/>
  <c r="H2283"/>
  <c r="H2282"/>
  <c r="H2281"/>
  <c r="H2280"/>
  <c r="H2279"/>
  <c r="K2277"/>
  <c r="K2276"/>
  <c r="D2275"/>
  <c r="D2274"/>
  <c r="J2241"/>
  <c r="DX72" i="15"/>
  <c r="H2265" i="22"/>
  <c r="F2265"/>
  <c r="C2265"/>
  <c r="DO72" i="15"/>
  <c r="H2264" i="22"/>
  <c r="F2264"/>
  <c r="C2264"/>
  <c r="K2263"/>
  <c r="DF72" i="15"/>
  <c r="H2263" i="22"/>
  <c r="F2263"/>
  <c r="C2263"/>
  <c r="EB72" i="15"/>
  <c r="ED72"/>
  <c r="EI72"/>
  <c r="K2262" i="22"/>
  <c r="L2261"/>
  <c r="K2261"/>
  <c r="K2260"/>
  <c r="Z72" i="15"/>
  <c r="EJ72"/>
  <c r="AO72"/>
  <c r="EK72"/>
  <c r="BD72"/>
  <c r="EL72"/>
  <c r="BS72"/>
  <c r="EM72"/>
  <c r="CH72"/>
  <c r="EN72"/>
  <c r="CW72"/>
  <c r="EO72"/>
  <c r="EF72"/>
  <c r="EG72"/>
  <c r="EH72"/>
  <c r="M2259" i="22"/>
  <c r="L2259"/>
  <c r="EE72" i="15"/>
  <c r="K2259" i="22"/>
  <c r="J2259"/>
  <c r="H2259"/>
  <c r="F2259"/>
  <c r="M2257"/>
  <c r="E2257"/>
  <c r="F2257"/>
  <c r="G2257"/>
  <c r="H2257"/>
  <c r="J2257"/>
  <c r="L2257"/>
  <c r="C2257"/>
  <c r="M2256"/>
  <c r="E2256"/>
  <c r="F2256"/>
  <c r="G2256"/>
  <c r="H2256"/>
  <c r="J2256"/>
  <c r="L2256"/>
  <c r="C2256"/>
  <c r="M2255"/>
  <c r="E2255"/>
  <c r="F2255"/>
  <c r="G2255"/>
  <c r="H2255"/>
  <c r="J2255"/>
  <c r="L2255"/>
  <c r="C2255"/>
  <c r="M2254"/>
  <c r="E2254"/>
  <c r="F2254"/>
  <c r="G2254"/>
  <c r="H2254"/>
  <c r="J2254"/>
  <c r="L2254"/>
  <c r="C2254"/>
  <c r="M2253"/>
  <c r="E2253"/>
  <c r="F2253"/>
  <c r="G2253"/>
  <c r="H2253"/>
  <c r="J2253"/>
  <c r="L2253"/>
  <c r="C2253"/>
  <c r="M2252"/>
  <c r="E2252"/>
  <c r="F2252"/>
  <c r="G2252"/>
  <c r="H2252"/>
  <c r="J2252"/>
  <c r="L2252"/>
  <c r="C2252"/>
  <c r="E2251"/>
  <c r="F2251"/>
  <c r="G2251"/>
  <c r="H2251"/>
  <c r="J2251"/>
  <c r="L2251"/>
  <c r="H2249"/>
  <c r="H2248"/>
  <c r="H2247"/>
  <c r="H2246"/>
  <c r="H2245"/>
  <c r="H2244"/>
  <c r="K2242"/>
  <c r="K2241"/>
  <c r="D2240"/>
  <c r="D2239"/>
  <c r="J2205"/>
  <c r="DX71" i="15"/>
  <c r="H2229" i="22"/>
  <c r="F2229"/>
  <c r="C2229"/>
  <c r="DO71" i="15"/>
  <c r="H2228" i="22"/>
  <c r="F2228"/>
  <c r="C2228"/>
  <c r="K2227"/>
  <c r="DF71" i="15"/>
  <c r="H2227" i="22"/>
  <c r="F2227"/>
  <c r="C2227"/>
  <c r="EB71" i="15"/>
  <c r="ED71"/>
  <c r="EI71"/>
  <c r="K2226" i="22"/>
  <c r="L2225"/>
  <c r="K2225"/>
  <c r="K2224"/>
  <c r="Z71" i="15"/>
  <c r="EJ71"/>
  <c r="AO71"/>
  <c r="EK71"/>
  <c r="BD71"/>
  <c r="EL71"/>
  <c r="BS71"/>
  <c r="EM71"/>
  <c r="CH71"/>
  <c r="EN71"/>
  <c r="CW71"/>
  <c r="EO71"/>
  <c r="EF71"/>
  <c r="EG71"/>
  <c r="EH71"/>
  <c r="M2223" i="22"/>
  <c r="L2223"/>
  <c r="EE71" i="15"/>
  <c r="K2223" i="22"/>
  <c r="J2223"/>
  <c r="H2223"/>
  <c r="F2223"/>
  <c r="M2221"/>
  <c r="E2221"/>
  <c r="F2221"/>
  <c r="G2221"/>
  <c r="H2221"/>
  <c r="J2221"/>
  <c r="L2221"/>
  <c r="C2221"/>
  <c r="M2220"/>
  <c r="E2220"/>
  <c r="F2220"/>
  <c r="G2220"/>
  <c r="H2220"/>
  <c r="J2220"/>
  <c r="L2220"/>
  <c r="C2220"/>
  <c r="M2219"/>
  <c r="E2219"/>
  <c r="F2219"/>
  <c r="G2219"/>
  <c r="H2219"/>
  <c r="J2219"/>
  <c r="L2219"/>
  <c r="C2219"/>
  <c r="M2218"/>
  <c r="E2218"/>
  <c r="F2218"/>
  <c r="G2218"/>
  <c r="H2218"/>
  <c r="J2218"/>
  <c r="L2218"/>
  <c r="C2218"/>
  <c r="M2217"/>
  <c r="E2217"/>
  <c r="F2217"/>
  <c r="G2217"/>
  <c r="H2217"/>
  <c r="J2217"/>
  <c r="L2217"/>
  <c r="C2217"/>
  <c r="M2216"/>
  <c r="E2216"/>
  <c r="F2216"/>
  <c r="G2216"/>
  <c r="H2216"/>
  <c r="J2216"/>
  <c r="L2216"/>
  <c r="C2216"/>
  <c r="E2215"/>
  <c r="F2215"/>
  <c r="G2215"/>
  <c r="H2215"/>
  <c r="J2215"/>
  <c r="L2215"/>
  <c r="H2213"/>
  <c r="H2212"/>
  <c r="H2211"/>
  <c r="H2210"/>
  <c r="H2209"/>
  <c r="H2208"/>
  <c r="K2206"/>
  <c r="K2205"/>
  <c r="D2204"/>
  <c r="D2203"/>
  <c r="J2170"/>
  <c r="DX70" i="15"/>
  <c r="H2194" i="22"/>
  <c r="F2194"/>
  <c r="C2194"/>
  <c r="DO70" i="15"/>
  <c r="H2193" i="22"/>
  <c r="F2193"/>
  <c r="C2193"/>
  <c r="K2192"/>
  <c r="DF70" i="15"/>
  <c r="H2192" i="22"/>
  <c r="F2192"/>
  <c r="C2192"/>
  <c r="EB70" i="15"/>
  <c r="ED70"/>
  <c r="EI70"/>
  <c r="K2191" i="22"/>
  <c r="L2190"/>
  <c r="K2190"/>
  <c r="K2189"/>
  <c r="Z70" i="15"/>
  <c r="EJ70"/>
  <c r="AO70"/>
  <c r="EK70"/>
  <c r="BD70"/>
  <c r="EL70"/>
  <c r="BS70"/>
  <c r="EM70"/>
  <c r="CH70"/>
  <c r="EN70"/>
  <c r="CW70"/>
  <c r="EO70"/>
  <c r="EF70"/>
  <c r="EG70"/>
  <c r="EH70"/>
  <c r="M2188" i="22"/>
  <c r="L2188"/>
  <c r="EE70" i="15"/>
  <c r="K2188" i="22"/>
  <c r="J2188"/>
  <c r="H2188"/>
  <c r="F2188"/>
  <c r="M2186"/>
  <c r="E2186"/>
  <c r="F2186"/>
  <c r="G2186"/>
  <c r="H2186"/>
  <c r="J2186"/>
  <c r="L2186"/>
  <c r="C2186"/>
  <c r="M2185"/>
  <c r="E2185"/>
  <c r="F2185"/>
  <c r="G2185"/>
  <c r="H2185"/>
  <c r="J2185"/>
  <c r="L2185"/>
  <c r="C2185"/>
  <c r="M2184"/>
  <c r="E2184"/>
  <c r="F2184"/>
  <c r="G2184"/>
  <c r="H2184"/>
  <c r="J2184"/>
  <c r="L2184"/>
  <c r="C2184"/>
  <c r="M2183"/>
  <c r="E2183"/>
  <c r="F2183"/>
  <c r="G2183"/>
  <c r="H2183"/>
  <c r="J2183"/>
  <c r="L2183"/>
  <c r="C2183"/>
  <c r="M2182"/>
  <c r="E2182"/>
  <c r="F2182"/>
  <c r="G2182"/>
  <c r="H2182"/>
  <c r="J2182"/>
  <c r="L2182"/>
  <c r="C2182"/>
  <c r="M2181"/>
  <c r="E2181"/>
  <c r="F2181"/>
  <c r="G2181"/>
  <c r="H2181"/>
  <c r="J2181"/>
  <c r="L2181"/>
  <c r="C2181"/>
  <c r="E2180"/>
  <c r="F2180"/>
  <c r="G2180"/>
  <c r="H2180"/>
  <c r="J2180"/>
  <c r="L2180"/>
  <c r="H2178"/>
  <c r="H2177"/>
  <c r="H2176"/>
  <c r="H2175"/>
  <c r="H2174"/>
  <c r="H2173"/>
  <c r="K2171"/>
  <c r="K2170"/>
  <c r="D2169"/>
  <c r="D2168"/>
  <c r="J2134"/>
  <c r="DX69" i="15"/>
  <c r="H2158" i="22"/>
  <c r="F2158"/>
  <c r="C2158"/>
  <c r="DO69" i="15"/>
  <c r="H2157" i="22"/>
  <c r="F2157"/>
  <c r="C2157"/>
  <c r="K2156"/>
  <c r="DF69" i="15"/>
  <c r="H2156" i="22"/>
  <c r="F2156"/>
  <c r="C2156"/>
  <c r="EB69" i="15"/>
  <c r="ED69"/>
  <c r="EI69"/>
  <c r="K2155" i="22"/>
  <c r="L2154"/>
  <c r="K2154"/>
  <c r="K2153"/>
  <c r="Z69" i="15"/>
  <c r="EJ69"/>
  <c r="AO69"/>
  <c r="EK69"/>
  <c r="BD69"/>
  <c r="EL69"/>
  <c r="BS69"/>
  <c r="EM69"/>
  <c r="CH69"/>
  <c r="EN69"/>
  <c r="CW69"/>
  <c r="EO69"/>
  <c r="EF69"/>
  <c r="EG69"/>
  <c r="EH69"/>
  <c r="M2152" i="22"/>
  <c r="L2152"/>
  <c r="EE69" i="15"/>
  <c r="K2152" i="22"/>
  <c r="J2152"/>
  <c r="H2152"/>
  <c r="F2152"/>
  <c r="M2150"/>
  <c r="E2150"/>
  <c r="F2150"/>
  <c r="G2150"/>
  <c r="H2150"/>
  <c r="J2150"/>
  <c r="L2150"/>
  <c r="C2150"/>
  <c r="M2149"/>
  <c r="E2149"/>
  <c r="F2149"/>
  <c r="G2149"/>
  <c r="H2149"/>
  <c r="J2149"/>
  <c r="L2149"/>
  <c r="C2149"/>
  <c r="M2148"/>
  <c r="E2148"/>
  <c r="F2148"/>
  <c r="G2148"/>
  <c r="H2148"/>
  <c r="J2148"/>
  <c r="L2148"/>
  <c r="C2148"/>
  <c r="M2147"/>
  <c r="E2147"/>
  <c r="F2147"/>
  <c r="G2147"/>
  <c r="H2147"/>
  <c r="J2147"/>
  <c r="L2147"/>
  <c r="C2147"/>
  <c r="M2146"/>
  <c r="E2146"/>
  <c r="F2146"/>
  <c r="G2146"/>
  <c r="H2146"/>
  <c r="J2146"/>
  <c r="L2146"/>
  <c r="C2146"/>
  <c r="M2145"/>
  <c r="E2145"/>
  <c r="F2145"/>
  <c r="G2145"/>
  <c r="H2145"/>
  <c r="J2145"/>
  <c r="L2145"/>
  <c r="C2145"/>
  <c r="E2144"/>
  <c r="F2144"/>
  <c r="G2144"/>
  <c r="H2144"/>
  <c r="J2144"/>
  <c r="L2144"/>
  <c r="H2142"/>
  <c r="H2141"/>
  <c r="H2140"/>
  <c r="H2139"/>
  <c r="H2138"/>
  <c r="H2137"/>
  <c r="K2135"/>
  <c r="K2134"/>
  <c r="D2133"/>
  <c r="D2132"/>
  <c r="J2099"/>
  <c r="DX68" i="15"/>
  <c r="H2123" i="22"/>
  <c r="F2123"/>
  <c r="C2123"/>
  <c r="DO68" i="15"/>
  <c r="H2122" i="22"/>
  <c r="F2122"/>
  <c r="C2122"/>
  <c r="K2121"/>
  <c r="DF68" i="15"/>
  <c r="H2121" i="22"/>
  <c r="F2121"/>
  <c r="C2121"/>
  <c r="EB68" i="15"/>
  <c r="ED68"/>
  <c r="EI68"/>
  <c r="K2120" i="22"/>
  <c r="L2119"/>
  <c r="K2119"/>
  <c r="K2118"/>
  <c r="Z68" i="15"/>
  <c r="EJ68"/>
  <c r="AO68"/>
  <c r="EK68"/>
  <c r="BD68"/>
  <c r="EL68"/>
  <c r="BS68"/>
  <c r="EM68"/>
  <c r="CH68"/>
  <c r="EN68"/>
  <c r="CW68"/>
  <c r="EO68"/>
  <c r="EF68"/>
  <c r="EG68"/>
  <c r="EH68"/>
  <c r="M2117" i="22"/>
  <c r="L2117"/>
  <c r="EE68" i="15"/>
  <c r="K2117" i="22"/>
  <c r="J2117"/>
  <c r="H2117"/>
  <c r="F2117"/>
  <c r="M2115"/>
  <c r="E2115"/>
  <c r="F2115"/>
  <c r="G2115"/>
  <c r="H2115"/>
  <c r="J2115"/>
  <c r="L2115"/>
  <c r="C2115"/>
  <c r="M2114"/>
  <c r="E2114"/>
  <c r="F2114"/>
  <c r="G2114"/>
  <c r="H2114"/>
  <c r="J2114"/>
  <c r="L2114"/>
  <c r="C2114"/>
  <c r="M2113"/>
  <c r="E2113"/>
  <c r="F2113"/>
  <c r="G2113"/>
  <c r="H2113"/>
  <c r="J2113"/>
  <c r="L2113"/>
  <c r="C2113"/>
  <c r="M2112"/>
  <c r="E2112"/>
  <c r="F2112"/>
  <c r="G2112"/>
  <c r="H2112"/>
  <c r="J2112"/>
  <c r="L2112"/>
  <c r="C2112"/>
  <c r="M2111"/>
  <c r="E2111"/>
  <c r="F2111"/>
  <c r="G2111"/>
  <c r="H2111"/>
  <c r="J2111"/>
  <c r="L2111"/>
  <c r="C2111"/>
  <c r="M2110"/>
  <c r="E2110"/>
  <c r="F2110"/>
  <c r="G2110"/>
  <c r="H2110"/>
  <c r="J2110"/>
  <c r="L2110"/>
  <c r="C2110"/>
  <c r="E2109"/>
  <c r="F2109"/>
  <c r="G2109"/>
  <c r="H2109"/>
  <c r="J2109"/>
  <c r="L2109"/>
  <c r="H2107"/>
  <c r="H2106"/>
  <c r="H2105"/>
  <c r="H2104"/>
  <c r="H2103"/>
  <c r="H2102"/>
  <c r="K2100"/>
  <c r="K2099"/>
  <c r="D2098"/>
  <c r="D2097"/>
  <c r="J2063"/>
  <c r="DX67" i="15"/>
  <c r="H2087" i="22"/>
  <c r="F2087"/>
  <c r="C2087"/>
  <c r="DO67" i="15"/>
  <c r="H2086" i="22"/>
  <c r="F2086"/>
  <c r="C2086"/>
  <c r="K2085"/>
  <c r="DF67" i="15"/>
  <c r="H2085" i="22"/>
  <c r="F2085"/>
  <c r="C2085"/>
  <c r="EB67" i="15"/>
  <c r="ED67"/>
  <c r="EI67"/>
  <c r="K2084" i="22"/>
  <c r="L2083"/>
  <c r="K2083"/>
  <c r="K2082"/>
  <c r="Z67" i="15"/>
  <c r="EJ67"/>
  <c r="AO67"/>
  <c r="EK67"/>
  <c r="BD67"/>
  <c r="EL67"/>
  <c r="BS67"/>
  <c r="EM67"/>
  <c r="CH67"/>
  <c r="EN67"/>
  <c r="CW67"/>
  <c r="EO67"/>
  <c r="EF67"/>
  <c r="EG67"/>
  <c r="EH67"/>
  <c r="M2081" i="22"/>
  <c r="L2081"/>
  <c r="EE67" i="15"/>
  <c r="K2081" i="22"/>
  <c r="J2081"/>
  <c r="H2081"/>
  <c r="F2081"/>
  <c r="M2079"/>
  <c r="E2079"/>
  <c r="F2079"/>
  <c r="G2079"/>
  <c r="H2079"/>
  <c r="J2079"/>
  <c r="L2079"/>
  <c r="C2079"/>
  <c r="M2078"/>
  <c r="E2078"/>
  <c r="F2078"/>
  <c r="G2078"/>
  <c r="H2078"/>
  <c r="J2078"/>
  <c r="L2078"/>
  <c r="C2078"/>
  <c r="M2077"/>
  <c r="E2077"/>
  <c r="F2077"/>
  <c r="G2077"/>
  <c r="H2077"/>
  <c r="J2077"/>
  <c r="L2077"/>
  <c r="C2077"/>
  <c r="M2076"/>
  <c r="E2076"/>
  <c r="F2076"/>
  <c r="G2076"/>
  <c r="H2076"/>
  <c r="J2076"/>
  <c r="L2076"/>
  <c r="C2076"/>
  <c r="M2075"/>
  <c r="E2075"/>
  <c r="F2075"/>
  <c r="G2075"/>
  <c r="H2075"/>
  <c r="J2075"/>
  <c r="L2075"/>
  <c r="C2075"/>
  <c r="M2074"/>
  <c r="E2074"/>
  <c r="F2074"/>
  <c r="G2074"/>
  <c r="H2074"/>
  <c r="J2074"/>
  <c r="L2074"/>
  <c r="C2074"/>
  <c r="E2073"/>
  <c r="F2073"/>
  <c r="G2073"/>
  <c r="H2073"/>
  <c r="J2073"/>
  <c r="L2073"/>
  <c r="H2071"/>
  <c r="H2070"/>
  <c r="H2069"/>
  <c r="H2068"/>
  <c r="H2067"/>
  <c r="H2066"/>
  <c r="K2064"/>
  <c r="K2063"/>
  <c r="D2062"/>
  <c r="D2061"/>
  <c r="J2028"/>
  <c r="DX66" i="15"/>
  <c r="H2052" i="22"/>
  <c r="F2052"/>
  <c r="C2052"/>
  <c r="DO66" i="15"/>
  <c r="H2051" i="22"/>
  <c r="F2051"/>
  <c r="C2051"/>
  <c r="K2050"/>
  <c r="DF66" i="15"/>
  <c r="H2050" i="22"/>
  <c r="F2050"/>
  <c r="C2050"/>
  <c r="EB66" i="15"/>
  <c r="ED66"/>
  <c r="EI66"/>
  <c r="K2049" i="22"/>
  <c r="L2048"/>
  <c r="K2048"/>
  <c r="K2047"/>
  <c r="Z66" i="15"/>
  <c r="EJ66"/>
  <c r="AO66"/>
  <c r="EK66"/>
  <c r="BD66"/>
  <c r="EL66"/>
  <c r="BS66"/>
  <c r="EM66"/>
  <c r="CH66"/>
  <c r="EN66"/>
  <c r="CW66"/>
  <c r="EO66"/>
  <c r="EF66"/>
  <c r="EG66"/>
  <c r="EH66"/>
  <c r="M2046" i="22"/>
  <c r="L2046"/>
  <c r="EE66" i="15"/>
  <c r="K2046" i="22"/>
  <c r="J2046"/>
  <c r="H2046"/>
  <c r="F2046"/>
  <c r="M2044"/>
  <c r="E2044"/>
  <c r="F2044"/>
  <c r="G2044"/>
  <c r="H2044"/>
  <c r="J2044"/>
  <c r="L2044"/>
  <c r="C2044"/>
  <c r="M2043"/>
  <c r="E2043"/>
  <c r="F2043"/>
  <c r="G2043"/>
  <c r="H2043"/>
  <c r="J2043"/>
  <c r="L2043"/>
  <c r="C2043"/>
  <c r="M2042"/>
  <c r="E2042"/>
  <c r="F2042"/>
  <c r="G2042"/>
  <c r="H2042"/>
  <c r="J2042"/>
  <c r="L2042"/>
  <c r="C2042"/>
  <c r="M2041"/>
  <c r="E2041"/>
  <c r="F2041"/>
  <c r="G2041"/>
  <c r="H2041"/>
  <c r="J2041"/>
  <c r="L2041"/>
  <c r="C2041"/>
  <c r="M2040"/>
  <c r="E2040"/>
  <c r="F2040"/>
  <c r="G2040"/>
  <c r="H2040"/>
  <c r="J2040"/>
  <c r="L2040"/>
  <c r="C2040"/>
  <c r="M2039"/>
  <c r="E2039"/>
  <c r="F2039"/>
  <c r="G2039"/>
  <c r="H2039"/>
  <c r="J2039"/>
  <c r="L2039"/>
  <c r="C2039"/>
  <c r="E2038"/>
  <c r="F2038"/>
  <c r="G2038"/>
  <c r="H2038"/>
  <c r="J2038"/>
  <c r="L2038"/>
  <c r="H2036"/>
  <c r="H2035"/>
  <c r="H2034"/>
  <c r="H2033"/>
  <c r="H2032"/>
  <c r="H2031"/>
  <c r="K2029"/>
  <c r="K2028"/>
  <c r="D2027"/>
  <c r="D2026"/>
  <c r="J1992"/>
  <c r="DX65" i="15"/>
  <c r="H2016" i="22"/>
  <c r="F2016"/>
  <c r="C2016"/>
  <c r="DO65" i="15"/>
  <c r="H2015" i="22"/>
  <c r="F2015"/>
  <c r="C2015"/>
  <c r="K2014"/>
  <c r="DF65" i="15"/>
  <c r="H2014" i="22"/>
  <c r="F2014"/>
  <c r="C2014"/>
  <c r="EB65" i="15"/>
  <c r="ED65"/>
  <c r="EI65"/>
  <c r="K2013" i="22"/>
  <c r="L2012"/>
  <c r="K2012"/>
  <c r="K2011"/>
  <c r="Z65" i="15"/>
  <c r="EJ65"/>
  <c r="AO65"/>
  <c r="EK65"/>
  <c r="BD65"/>
  <c r="EL65"/>
  <c r="BS65"/>
  <c r="EM65"/>
  <c r="CH65"/>
  <c r="EN65"/>
  <c r="CW65"/>
  <c r="EO65"/>
  <c r="EF65"/>
  <c r="EG65"/>
  <c r="EH65"/>
  <c r="M2010" i="22"/>
  <c r="L2010"/>
  <c r="EE65" i="15"/>
  <c r="K2010" i="22"/>
  <c r="J2010"/>
  <c r="H2010"/>
  <c r="F2010"/>
  <c r="M2008"/>
  <c r="E2008"/>
  <c r="F2008"/>
  <c r="G2008"/>
  <c r="H2008"/>
  <c r="J2008"/>
  <c r="L2008"/>
  <c r="C2008"/>
  <c r="M2007"/>
  <c r="E2007"/>
  <c r="F2007"/>
  <c r="G2007"/>
  <c r="H2007"/>
  <c r="J2007"/>
  <c r="L2007"/>
  <c r="C2007"/>
  <c r="M2006"/>
  <c r="E2006"/>
  <c r="F2006"/>
  <c r="G2006"/>
  <c r="H2006"/>
  <c r="J2006"/>
  <c r="L2006"/>
  <c r="C2006"/>
  <c r="M2005"/>
  <c r="E2005"/>
  <c r="F2005"/>
  <c r="G2005"/>
  <c r="H2005"/>
  <c r="J2005"/>
  <c r="L2005"/>
  <c r="C2005"/>
  <c r="M2004"/>
  <c r="E2004"/>
  <c r="F2004"/>
  <c r="G2004"/>
  <c r="H2004"/>
  <c r="J2004"/>
  <c r="L2004"/>
  <c r="C2004"/>
  <c r="M2003"/>
  <c r="E2003"/>
  <c r="F2003"/>
  <c r="G2003"/>
  <c r="H2003"/>
  <c r="J2003"/>
  <c r="L2003"/>
  <c r="C2003"/>
  <c r="E2002"/>
  <c r="F2002"/>
  <c r="G2002"/>
  <c r="H2002"/>
  <c r="J2002"/>
  <c r="L2002"/>
  <c r="H2000"/>
  <c r="H1999"/>
  <c r="H1998"/>
  <c r="H1997"/>
  <c r="H1996"/>
  <c r="H1995"/>
  <c r="K1993"/>
  <c r="K1992"/>
  <c r="D1991"/>
  <c r="D1990"/>
  <c r="J1957"/>
  <c r="DX64" i="15"/>
  <c r="H1981" i="22"/>
  <c r="F1981"/>
  <c r="C1981"/>
  <c r="DO64" i="15"/>
  <c r="H1980" i="22"/>
  <c r="F1980"/>
  <c r="C1980"/>
  <c r="K1979"/>
  <c r="DF64" i="15"/>
  <c r="H1979" i="22"/>
  <c r="F1979"/>
  <c r="C1979"/>
  <c r="EB64" i="15"/>
  <c r="ED64"/>
  <c r="EI64"/>
  <c r="K1978" i="22"/>
  <c r="L1977"/>
  <c r="K1977"/>
  <c r="K1976"/>
  <c r="Z64" i="15"/>
  <c r="EJ64"/>
  <c r="AO64"/>
  <c r="EK64"/>
  <c r="BD64"/>
  <c r="EL64"/>
  <c r="BS64"/>
  <c r="EM64"/>
  <c r="CH64"/>
  <c r="EN64"/>
  <c r="CW64"/>
  <c r="EO64"/>
  <c r="EF64"/>
  <c r="EG64"/>
  <c r="EH64"/>
  <c r="M1975" i="22"/>
  <c r="L1975"/>
  <c r="EE64" i="15"/>
  <c r="K1975" i="22"/>
  <c r="J1975"/>
  <c r="H1975"/>
  <c r="F1975"/>
  <c r="M1973"/>
  <c r="E1973"/>
  <c r="F1973"/>
  <c r="G1973"/>
  <c r="H1973"/>
  <c r="J1973"/>
  <c r="L1973"/>
  <c r="C1973"/>
  <c r="M1972"/>
  <c r="E1972"/>
  <c r="F1972"/>
  <c r="G1972"/>
  <c r="H1972"/>
  <c r="J1972"/>
  <c r="L1972"/>
  <c r="C1972"/>
  <c r="M1971"/>
  <c r="E1971"/>
  <c r="F1971"/>
  <c r="G1971"/>
  <c r="H1971"/>
  <c r="J1971"/>
  <c r="L1971"/>
  <c r="C1971"/>
  <c r="M1970"/>
  <c r="E1970"/>
  <c r="F1970"/>
  <c r="G1970"/>
  <c r="H1970"/>
  <c r="J1970"/>
  <c r="L1970"/>
  <c r="C1970"/>
  <c r="M1969"/>
  <c r="E1969"/>
  <c r="F1969"/>
  <c r="G1969"/>
  <c r="H1969"/>
  <c r="J1969"/>
  <c r="L1969"/>
  <c r="C1969"/>
  <c r="M1968"/>
  <c r="E1968"/>
  <c r="F1968"/>
  <c r="G1968"/>
  <c r="H1968"/>
  <c r="J1968"/>
  <c r="L1968"/>
  <c r="C1968"/>
  <c r="E1967"/>
  <c r="F1967"/>
  <c r="G1967"/>
  <c r="H1967"/>
  <c r="J1967"/>
  <c r="L1967"/>
  <c r="H1965"/>
  <c r="H1964"/>
  <c r="H1963"/>
  <c r="H1962"/>
  <c r="H1961"/>
  <c r="H1960"/>
  <c r="K1958"/>
  <c r="K1957"/>
  <c r="D1956"/>
  <c r="D1955"/>
  <c r="J1921"/>
  <c r="DX63" i="15"/>
  <c r="H1945" i="22"/>
  <c r="F1945"/>
  <c r="C1945"/>
  <c r="DO63" i="15"/>
  <c r="H1944" i="22"/>
  <c r="F1944"/>
  <c r="C1944"/>
  <c r="K1943"/>
  <c r="DF63" i="15"/>
  <c r="H1943" i="22"/>
  <c r="F1943"/>
  <c r="C1943"/>
  <c r="EB63" i="15"/>
  <c r="ED63"/>
  <c r="EI63"/>
  <c r="K1942" i="22"/>
  <c r="L1941"/>
  <c r="K1941"/>
  <c r="K1940"/>
  <c r="Z63" i="15"/>
  <c r="EJ63"/>
  <c r="AO63"/>
  <c r="EK63"/>
  <c r="BD63"/>
  <c r="EL63"/>
  <c r="BS63"/>
  <c r="EM63"/>
  <c r="CH63"/>
  <c r="EN63"/>
  <c r="CW63"/>
  <c r="EO63"/>
  <c r="EF63"/>
  <c r="EG63"/>
  <c r="EH63"/>
  <c r="M1939" i="22"/>
  <c r="L1939"/>
  <c r="EE63" i="15"/>
  <c r="K1939" i="22"/>
  <c r="J1939"/>
  <c r="H1939"/>
  <c r="F1939"/>
  <c r="M1937"/>
  <c r="E1937"/>
  <c r="F1937"/>
  <c r="G1937"/>
  <c r="H1937"/>
  <c r="J1937"/>
  <c r="L1937"/>
  <c r="C1937"/>
  <c r="M1936"/>
  <c r="E1936"/>
  <c r="F1936"/>
  <c r="G1936"/>
  <c r="H1936"/>
  <c r="J1936"/>
  <c r="L1936"/>
  <c r="C1936"/>
  <c r="M1935"/>
  <c r="E1935"/>
  <c r="F1935"/>
  <c r="G1935"/>
  <c r="H1935"/>
  <c r="J1935"/>
  <c r="L1935"/>
  <c r="C1935"/>
  <c r="M1934"/>
  <c r="E1934"/>
  <c r="F1934"/>
  <c r="G1934"/>
  <c r="H1934"/>
  <c r="J1934"/>
  <c r="L1934"/>
  <c r="C1934"/>
  <c r="M1933"/>
  <c r="E1933"/>
  <c r="F1933"/>
  <c r="G1933"/>
  <c r="H1933"/>
  <c r="J1933"/>
  <c r="L1933"/>
  <c r="C1933"/>
  <c r="M1932"/>
  <c r="E1932"/>
  <c r="F1932"/>
  <c r="G1932"/>
  <c r="H1932"/>
  <c r="J1932"/>
  <c r="L1932"/>
  <c r="C1932"/>
  <c r="E1931"/>
  <c r="F1931"/>
  <c r="G1931"/>
  <c r="H1931"/>
  <c r="J1931"/>
  <c r="L1931"/>
  <c r="H1929"/>
  <c r="H1928"/>
  <c r="H1927"/>
  <c r="H1926"/>
  <c r="H1925"/>
  <c r="H1924"/>
  <c r="K1922"/>
  <c r="K1921"/>
  <c r="D1920"/>
  <c r="D1919"/>
  <c r="J1886"/>
  <c r="DX62" i="15"/>
  <c r="H1910" i="22"/>
  <c r="F1910"/>
  <c r="C1910"/>
  <c r="DO62" i="15"/>
  <c r="H1909" i="22"/>
  <c r="F1909"/>
  <c r="C1909"/>
  <c r="K1908"/>
  <c r="DF62" i="15"/>
  <c r="H1908" i="22"/>
  <c r="F1908"/>
  <c r="C1908"/>
  <c r="EB62" i="15"/>
  <c r="ED62"/>
  <c r="EI62"/>
  <c r="K1907" i="22"/>
  <c r="L1906"/>
  <c r="K1906"/>
  <c r="K1905"/>
  <c r="Z62" i="15"/>
  <c r="EJ62"/>
  <c r="AO62"/>
  <c r="EK62"/>
  <c r="BD62"/>
  <c r="EL62"/>
  <c r="BS62"/>
  <c r="EM62"/>
  <c r="CH62"/>
  <c r="EN62"/>
  <c r="CW62"/>
  <c r="EO62"/>
  <c r="EF62"/>
  <c r="EG62"/>
  <c r="EH62"/>
  <c r="M1904" i="22"/>
  <c r="L1904"/>
  <c r="EE62" i="15"/>
  <c r="K1904" i="22"/>
  <c r="J1904"/>
  <c r="H1904"/>
  <c r="F1904"/>
  <c r="M1902"/>
  <c r="E1902"/>
  <c r="F1902"/>
  <c r="G1902"/>
  <c r="H1902"/>
  <c r="J1902"/>
  <c r="L1902"/>
  <c r="C1902"/>
  <c r="M1901"/>
  <c r="E1901"/>
  <c r="F1901"/>
  <c r="G1901"/>
  <c r="H1901"/>
  <c r="J1901"/>
  <c r="L1901"/>
  <c r="C1901"/>
  <c r="M1900"/>
  <c r="E1900"/>
  <c r="F1900"/>
  <c r="G1900"/>
  <c r="H1900"/>
  <c r="J1900"/>
  <c r="L1900"/>
  <c r="C1900"/>
  <c r="M1899"/>
  <c r="E1899"/>
  <c r="F1899"/>
  <c r="G1899"/>
  <c r="H1899"/>
  <c r="J1899"/>
  <c r="L1899"/>
  <c r="C1899"/>
  <c r="M1898"/>
  <c r="E1898"/>
  <c r="F1898"/>
  <c r="G1898"/>
  <c r="H1898"/>
  <c r="J1898"/>
  <c r="L1898"/>
  <c r="C1898"/>
  <c r="M1897"/>
  <c r="E1897"/>
  <c r="F1897"/>
  <c r="G1897"/>
  <c r="H1897"/>
  <c r="J1897"/>
  <c r="L1897"/>
  <c r="C1897"/>
  <c r="E1896"/>
  <c r="F1896"/>
  <c r="G1896"/>
  <c r="H1896"/>
  <c r="J1896"/>
  <c r="L1896"/>
  <c r="H1894"/>
  <c r="H1893"/>
  <c r="H1892"/>
  <c r="H1891"/>
  <c r="H1890"/>
  <c r="H1889"/>
  <c r="K1887"/>
  <c r="K1886"/>
  <c r="D1885"/>
  <c r="D1884"/>
  <c r="J1850"/>
  <c r="DX61" i="15"/>
  <c r="H1874" i="22"/>
  <c r="F1874"/>
  <c r="C1874"/>
  <c r="DO61" i="15"/>
  <c r="H1873" i="22"/>
  <c r="F1873"/>
  <c r="C1873"/>
  <c r="K1872"/>
  <c r="DF61" i="15"/>
  <c r="H1872" i="22"/>
  <c r="F1872"/>
  <c r="C1872"/>
  <c r="EB61" i="15"/>
  <c r="ED61"/>
  <c r="EI61"/>
  <c r="K1871" i="22"/>
  <c r="L1870"/>
  <c r="K1870"/>
  <c r="K1869"/>
  <c r="Z61" i="15"/>
  <c r="EJ61"/>
  <c r="AO61"/>
  <c r="EK61"/>
  <c r="BD61"/>
  <c r="EL61"/>
  <c r="BS61"/>
  <c r="EM61"/>
  <c r="CH61"/>
  <c r="EN61"/>
  <c r="CW61"/>
  <c r="EO61"/>
  <c r="EF61"/>
  <c r="EG61"/>
  <c r="EH61"/>
  <c r="M1868" i="22"/>
  <c r="L1868"/>
  <c r="EE61" i="15"/>
  <c r="K1868" i="22"/>
  <c r="J1868"/>
  <c r="H1868"/>
  <c r="F1868"/>
  <c r="M1866"/>
  <c r="E1866"/>
  <c r="F1866"/>
  <c r="G1866"/>
  <c r="H1866"/>
  <c r="J1866"/>
  <c r="L1866"/>
  <c r="C1866"/>
  <c r="M1865"/>
  <c r="E1865"/>
  <c r="F1865"/>
  <c r="G1865"/>
  <c r="H1865"/>
  <c r="J1865"/>
  <c r="L1865"/>
  <c r="C1865"/>
  <c r="M1864"/>
  <c r="E1864"/>
  <c r="F1864"/>
  <c r="G1864"/>
  <c r="H1864"/>
  <c r="J1864"/>
  <c r="L1864"/>
  <c r="C1864"/>
  <c r="M1863"/>
  <c r="E1863"/>
  <c r="F1863"/>
  <c r="G1863"/>
  <c r="H1863"/>
  <c r="J1863"/>
  <c r="L1863"/>
  <c r="C1863"/>
  <c r="M1862"/>
  <c r="E1862"/>
  <c r="F1862"/>
  <c r="G1862"/>
  <c r="H1862"/>
  <c r="J1862"/>
  <c r="L1862"/>
  <c r="C1862"/>
  <c r="M1861"/>
  <c r="E1861"/>
  <c r="F1861"/>
  <c r="G1861"/>
  <c r="H1861"/>
  <c r="J1861"/>
  <c r="L1861"/>
  <c r="C1861"/>
  <c r="E1860"/>
  <c r="F1860"/>
  <c r="G1860"/>
  <c r="H1860"/>
  <c r="J1860"/>
  <c r="L1860"/>
  <c r="H1858"/>
  <c r="H1857"/>
  <c r="H1856"/>
  <c r="H1855"/>
  <c r="H1854"/>
  <c r="H1853"/>
  <c r="K1851"/>
  <c r="K1850"/>
  <c r="D1849"/>
  <c r="D1848"/>
  <c r="J1815"/>
  <c r="DX60" i="15"/>
  <c r="H1839" i="22"/>
  <c r="F1839"/>
  <c r="C1839"/>
  <c r="DO60" i="15"/>
  <c r="H1838" i="22"/>
  <c r="F1838"/>
  <c r="C1838"/>
  <c r="K1837"/>
  <c r="DF60" i="15"/>
  <c r="H1837" i="22"/>
  <c r="F1837"/>
  <c r="C1837"/>
  <c r="EB60" i="15"/>
  <c r="ED60"/>
  <c r="EI60"/>
  <c r="K1836" i="22"/>
  <c r="L1835"/>
  <c r="K1835"/>
  <c r="K1834"/>
  <c r="Z60" i="15"/>
  <c r="EJ60"/>
  <c r="AO60"/>
  <c r="EK60"/>
  <c r="BD60"/>
  <c r="EL60"/>
  <c r="BS60"/>
  <c r="EM60"/>
  <c r="CH60"/>
  <c r="EN60"/>
  <c r="CW60"/>
  <c r="EO60"/>
  <c r="EF60"/>
  <c r="EG60"/>
  <c r="EH60"/>
  <c r="M1833" i="22"/>
  <c r="L1833"/>
  <c r="EE60" i="15"/>
  <c r="K1833" i="22"/>
  <c r="J1833"/>
  <c r="H1833"/>
  <c r="F1833"/>
  <c r="M1831"/>
  <c r="E1831"/>
  <c r="F1831"/>
  <c r="G1831"/>
  <c r="H1831"/>
  <c r="J1831"/>
  <c r="L1831"/>
  <c r="C1831"/>
  <c r="M1830"/>
  <c r="E1830"/>
  <c r="F1830"/>
  <c r="G1830"/>
  <c r="H1830"/>
  <c r="J1830"/>
  <c r="L1830"/>
  <c r="C1830"/>
  <c r="M1829"/>
  <c r="E1829"/>
  <c r="F1829"/>
  <c r="G1829"/>
  <c r="H1829"/>
  <c r="J1829"/>
  <c r="L1829"/>
  <c r="C1829"/>
  <c r="M1828"/>
  <c r="E1828"/>
  <c r="F1828"/>
  <c r="G1828"/>
  <c r="H1828"/>
  <c r="J1828"/>
  <c r="L1828"/>
  <c r="C1828"/>
  <c r="M1827"/>
  <c r="E1827"/>
  <c r="F1827"/>
  <c r="G1827"/>
  <c r="H1827"/>
  <c r="J1827"/>
  <c r="L1827"/>
  <c r="C1827"/>
  <c r="M1826"/>
  <c r="E1826"/>
  <c r="F1826"/>
  <c r="G1826"/>
  <c r="H1826"/>
  <c r="J1826"/>
  <c r="L1826"/>
  <c r="C1826"/>
  <c r="E1825"/>
  <c r="F1825"/>
  <c r="G1825"/>
  <c r="H1825"/>
  <c r="J1825"/>
  <c r="L1825"/>
  <c r="H1823"/>
  <c r="H1822"/>
  <c r="H1821"/>
  <c r="H1820"/>
  <c r="H1819"/>
  <c r="H1818"/>
  <c r="K1816"/>
  <c r="K1815"/>
  <c r="D1814"/>
  <c r="D1813"/>
  <c r="J1779"/>
  <c r="DX59" i="15"/>
  <c r="H1803" i="22"/>
  <c r="F1803"/>
  <c r="C1803"/>
  <c r="DO59" i="15"/>
  <c r="H1802" i="22"/>
  <c r="F1802"/>
  <c r="C1802"/>
  <c r="K1801"/>
  <c r="DF59" i="15"/>
  <c r="H1801" i="22"/>
  <c r="F1801"/>
  <c r="C1801"/>
  <c r="EB59" i="15"/>
  <c r="ED59"/>
  <c r="EI59"/>
  <c r="K1800" i="22"/>
  <c r="L1799"/>
  <c r="K1799"/>
  <c r="K1798"/>
  <c r="Z59" i="15"/>
  <c r="EJ59"/>
  <c r="AO59"/>
  <c r="EK59"/>
  <c r="BD59"/>
  <c r="EL59"/>
  <c r="BS59"/>
  <c r="EM59"/>
  <c r="CH59"/>
  <c r="EN59"/>
  <c r="CW59"/>
  <c r="EO59"/>
  <c r="EF59"/>
  <c r="EG59"/>
  <c r="EH59"/>
  <c r="M1797" i="22"/>
  <c r="L1797"/>
  <c r="EE59" i="15"/>
  <c r="K1797" i="22"/>
  <c r="J1797"/>
  <c r="H1797"/>
  <c r="F1797"/>
  <c r="M1795"/>
  <c r="E1795"/>
  <c r="F1795"/>
  <c r="G1795"/>
  <c r="H1795"/>
  <c r="J1795"/>
  <c r="L1795"/>
  <c r="C1795"/>
  <c r="M1794"/>
  <c r="E1794"/>
  <c r="F1794"/>
  <c r="G1794"/>
  <c r="H1794"/>
  <c r="J1794"/>
  <c r="L1794"/>
  <c r="C1794"/>
  <c r="M1793"/>
  <c r="E1793"/>
  <c r="F1793"/>
  <c r="G1793"/>
  <c r="H1793"/>
  <c r="J1793"/>
  <c r="L1793"/>
  <c r="C1793"/>
  <c r="M1792"/>
  <c r="E1792"/>
  <c r="F1792"/>
  <c r="G1792"/>
  <c r="H1792"/>
  <c r="J1792"/>
  <c r="L1792"/>
  <c r="C1792"/>
  <c r="M1791"/>
  <c r="E1791"/>
  <c r="F1791"/>
  <c r="G1791"/>
  <c r="H1791"/>
  <c r="J1791"/>
  <c r="L1791"/>
  <c r="C1791"/>
  <c r="M1790"/>
  <c r="E1790"/>
  <c r="F1790"/>
  <c r="G1790"/>
  <c r="H1790"/>
  <c r="J1790"/>
  <c r="L1790"/>
  <c r="C1790"/>
  <c r="E1789"/>
  <c r="F1789"/>
  <c r="G1789"/>
  <c r="H1789"/>
  <c r="J1789"/>
  <c r="L1789"/>
  <c r="H1787"/>
  <c r="H1786"/>
  <c r="H1785"/>
  <c r="H1784"/>
  <c r="H1783"/>
  <c r="H1782"/>
  <c r="K1780"/>
  <c r="K1779"/>
  <c r="D1778"/>
  <c r="D1777"/>
  <c r="J1744"/>
  <c r="DX58" i="15"/>
  <c r="H1768" i="22"/>
  <c r="F1768"/>
  <c r="C1768"/>
  <c r="DO58" i="15"/>
  <c r="H1767" i="22"/>
  <c r="F1767"/>
  <c r="C1767"/>
  <c r="K1766"/>
  <c r="DF58" i="15"/>
  <c r="H1766" i="22"/>
  <c r="F1766"/>
  <c r="C1766"/>
  <c r="EB58" i="15"/>
  <c r="ED58"/>
  <c r="EI58"/>
  <c r="K1765" i="22"/>
  <c r="L1764"/>
  <c r="K1764"/>
  <c r="K1763"/>
  <c r="Z58" i="15"/>
  <c r="EJ58"/>
  <c r="AO58"/>
  <c r="EK58"/>
  <c r="BD58"/>
  <c r="EL58"/>
  <c r="BS58"/>
  <c r="EM58"/>
  <c r="CH58"/>
  <c r="EN58"/>
  <c r="CW58"/>
  <c r="EO58"/>
  <c r="EF58"/>
  <c r="EG58"/>
  <c r="EH58"/>
  <c r="M1762" i="22"/>
  <c r="L1762"/>
  <c r="EE58" i="15"/>
  <c r="K1762" i="22"/>
  <c r="J1762"/>
  <c r="H1762"/>
  <c r="F1762"/>
  <c r="M1760"/>
  <c r="E1760"/>
  <c r="F1760"/>
  <c r="G1760"/>
  <c r="H1760"/>
  <c r="J1760"/>
  <c r="L1760"/>
  <c r="C1760"/>
  <c r="M1759"/>
  <c r="E1759"/>
  <c r="F1759"/>
  <c r="G1759"/>
  <c r="H1759"/>
  <c r="J1759"/>
  <c r="L1759"/>
  <c r="C1759"/>
  <c r="M1758"/>
  <c r="E1758"/>
  <c r="F1758"/>
  <c r="G1758"/>
  <c r="H1758"/>
  <c r="J1758"/>
  <c r="L1758"/>
  <c r="C1758"/>
  <c r="M1757"/>
  <c r="E1757"/>
  <c r="F1757"/>
  <c r="G1757"/>
  <c r="H1757"/>
  <c r="J1757"/>
  <c r="L1757"/>
  <c r="C1757"/>
  <c r="M1756"/>
  <c r="E1756"/>
  <c r="F1756"/>
  <c r="G1756"/>
  <c r="H1756"/>
  <c r="J1756"/>
  <c r="L1756"/>
  <c r="C1756"/>
  <c r="M1755"/>
  <c r="E1755"/>
  <c r="F1755"/>
  <c r="G1755"/>
  <c r="H1755"/>
  <c r="J1755"/>
  <c r="L1755"/>
  <c r="C1755"/>
  <c r="E1754"/>
  <c r="F1754"/>
  <c r="G1754"/>
  <c r="H1754"/>
  <c r="J1754"/>
  <c r="L1754"/>
  <c r="H1752"/>
  <c r="H1751"/>
  <c r="H1750"/>
  <c r="H1749"/>
  <c r="H1748"/>
  <c r="H1747"/>
  <c r="K1745"/>
  <c r="K1744"/>
  <c r="D1743"/>
  <c r="D1742"/>
  <c r="J1708"/>
  <c r="DX57" i="15"/>
  <c r="H1732" i="22"/>
  <c r="F1732"/>
  <c r="C1732"/>
  <c r="DO57" i="15"/>
  <c r="H1731" i="22"/>
  <c r="F1731"/>
  <c r="C1731"/>
  <c r="K1730"/>
  <c r="DF57" i="15"/>
  <c r="H1730" i="22"/>
  <c r="F1730"/>
  <c r="C1730"/>
  <c r="EB57" i="15"/>
  <c r="ED57"/>
  <c r="EI57"/>
  <c r="K1729" i="22"/>
  <c r="L1728"/>
  <c r="K1728"/>
  <c r="K1727"/>
  <c r="Z57" i="15"/>
  <c r="EJ57"/>
  <c r="AO57"/>
  <c r="EK57"/>
  <c r="BD57"/>
  <c r="EL57"/>
  <c r="BS57"/>
  <c r="EM57"/>
  <c r="CH57"/>
  <c r="EN57"/>
  <c r="CW57"/>
  <c r="EO57"/>
  <c r="EF57"/>
  <c r="EG57"/>
  <c r="EH57"/>
  <c r="M1726" i="22"/>
  <c r="L1726"/>
  <c r="EE57" i="15"/>
  <c r="K1726" i="22"/>
  <c r="J1726"/>
  <c r="H1726"/>
  <c r="F1726"/>
  <c r="M1724"/>
  <c r="E1724"/>
  <c r="F1724"/>
  <c r="G1724"/>
  <c r="H1724"/>
  <c r="J1724"/>
  <c r="L1724"/>
  <c r="C1724"/>
  <c r="M1723"/>
  <c r="E1723"/>
  <c r="F1723"/>
  <c r="G1723"/>
  <c r="H1723"/>
  <c r="J1723"/>
  <c r="L1723"/>
  <c r="C1723"/>
  <c r="M1722"/>
  <c r="E1722"/>
  <c r="F1722"/>
  <c r="G1722"/>
  <c r="H1722"/>
  <c r="J1722"/>
  <c r="L1722"/>
  <c r="C1722"/>
  <c r="M1721"/>
  <c r="E1721"/>
  <c r="F1721"/>
  <c r="G1721"/>
  <c r="H1721"/>
  <c r="J1721"/>
  <c r="L1721"/>
  <c r="C1721"/>
  <c r="M1720"/>
  <c r="E1720"/>
  <c r="F1720"/>
  <c r="G1720"/>
  <c r="H1720"/>
  <c r="J1720"/>
  <c r="L1720"/>
  <c r="C1720"/>
  <c r="M1719"/>
  <c r="E1719"/>
  <c r="F1719"/>
  <c r="G1719"/>
  <c r="H1719"/>
  <c r="J1719"/>
  <c r="L1719"/>
  <c r="C1719"/>
  <c r="E1718"/>
  <c r="F1718"/>
  <c r="G1718"/>
  <c r="H1718"/>
  <c r="J1718"/>
  <c r="L1718"/>
  <c r="H1716"/>
  <c r="H1715"/>
  <c r="H1714"/>
  <c r="H1713"/>
  <c r="H1712"/>
  <c r="H1711"/>
  <c r="K1709"/>
  <c r="K1708"/>
  <c r="D1707"/>
  <c r="D1706"/>
  <c r="J1673"/>
  <c r="DX56" i="15"/>
  <c r="H1697" i="22"/>
  <c r="F1697"/>
  <c r="C1697"/>
  <c r="DO56" i="15"/>
  <c r="H1696" i="22"/>
  <c r="F1696"/>
  <c r="C1696"/>
  <c r="K1695"/>
  <c r="DF56" i="15"/>
  <c r="H1695" i="22"/>
  <c r="F1695"/>
  <c r="C1695"/>
  <c r="EB56" i="15"/>
  <c r="ED56"/>
  <c r="EI56"/>
  <c r="K1694" i="22"/>
  <c r="L1693"/>
  <c r="K1693"/>
  <c r="K1692"/>
  <c r="Z56" i="15"/>
  <c r="EJ56"/>
  <c r="AO56"/>
  <c r="EK56"/>
  <c r="BD56"/>
  <c r="EL56"/>
  <c r="BS56"/>
  <c r="EM56"/>
  <c r="CH56"/>
  <c r="EN56"/>
  <c r="CW56"/>
  <c r="EO56"/>
  <c r="EF56"/>
  <c r="EG56"/>
  <c r="EH56"/>
  <c r="M1691" i="22"/>
  <c r="L1691"/>
  <c r="EE56" i="15"/>
  <c r="K1691" i="22"/>
  <c r="J1691"/>
  <c r="H1691"/>
  <c r="F1691"/>
  <c r="M1689"/>
  <c r="E1689"/>
  <c r="F1689"/>
  <c r="G1689"/>
  <c r="H1689"/>
  <c r="J1689"/>
  <c r="L1689"/>
  <c r="C1689"/>
  <c r="M1688"/>
  <c r="E1688"/>
  <c r="F1688"/>
  <c r="G1688"/>
  <c r="H1688"/>
  <c r="J1688"/>
  <c r="L1688"/>
  <c r="C1688"/>
  <c r="M1687"/>
  <c r="E1687"/>
  <c r="F1687"/>
  <c r="G1687"/>
  <c r="H1687"/>
  <c r="J1687"/>
  <c r="L1687"/>
  <c r="C1687"/>
  <c r="M1686"/>
  <c r="E1686"/>
  <c r="F1686"/>
  <c r="G1686"/>
  <c r="H1686"/>
  <c r="J1686"/>
  <c r="L1686"/>
  <c r="C1686"/>
  <c r="M1685"/>
  <c r="E1685"/>
  <c r="F1685"/>
  <c r="G1685"/>
  <c r="H1685"/>
  <c r="J1685"/>
  <c r="L1685"/>
  <c r="C1685"/>
  <c r="M1684"/>
  <c r="E1684"/>
  <c r="F1684"/>
  <c r="G1684"/>
  <c r="H1684"/>
  <c r="J1684"/>
  <c r="L1684"/>
  <c r="C1684"/>
  <c r="E1683"/>
  <c r="F1683"/>
  <c r="G1683"/>
  <c r="H1683"/>
  <c r="J1683"/>
  <c r="L1683"/>
  <c r="H1681"/>
  <c r="H1680"/>
  <c r="H1679"/>
  <c r="H1678"/>
  <c r="H1677"/>
  <c r="H1676"/>
  <c r="K1674"/>
  <c r="K1673"/>
  <c r="D1672"/>
  <c r="D1671"/>
  <c r="J1637"/>
  <c r="DX55" i="15"/>
  <c r="H1661" i="22"/>
  <c r="F1661"/>
  <c r="C1661"/>
  <c r="DO55" i="15"/>
  <c r="H1660" i="22"/>
  <c r="F1660"/>
  <c r="C1660"/>
  <c r="K1659"/>
  <c r="DF55" i="15"/>
  <c r="H1659" i="22"/>
  <c r="F1659"/>
  <c r="C1659"/>
  <c r="EB55" i="15"/>
  <c r="ED55"/>
  <c r="EI55"/>
  <c r="K1658" i="22"/>
  <c r="L1657"/>
  <c r="K1657"/>
  <c r="K1656"/>
  <c r="Z55" i="15"/>
  <c r="EJ55"/>
  <c r="AO55"/>
  <c r="EK55"/>
  <c r="BD55"/>
  <c r="EL55"/>
  <c r="BS55"/>
  <c r="EM55"/>
  <c r="CH55"/>
  <c r="EN55"/>
  <c r="CW55"/>
  <c r="EO55"/>
  <c r="EF55"/>
  <c r="EG55"/>
  <c r="EH55"/>
  <c r="M1655" i="22"/>
  <c r="L1655"/>
  <c r="EE55" i="15"/>
  <c r="K1655" i="22"/>
  <c r="J1655"/>
  <c r="H1655"/>
  <c r="F1655"/>
  <c r="M1653"/>
  <c r="E1653"/>
  <c r="F1653"/>
  <c r="G1653"/>
  <c r="H1653"/>
  <c r="J1653"/>
  <c r="L1653"/>
  <c r="C1653"/>
  <c r="M1652"/>
  <c r="E1652"/>
  <c r="F1652"/>
  <c r="G1652"/>
  <c r="H1652"/>
  <c r="J1652"/>
  <c r="L1652"/>
  <c r="C1652"/>
  <c r="M1651"/>
  <c r="E1651"/>
  <c r="F1651"/>
  <c r="G1651"/>
  <c r="H1651"/>
  <c r="J1651"/>
  <c r="L1651"/>
  <c r="C1651"/>
  <c r="M1650"/>
  <c r="E1650"/>
  <c r="F1650"/>
  <c r="G1650"/>
  <c r="H1650"/>
  <c r="J1650"/>
  <c r="L1650"/>
  <c r="C1650"/>
  <c r="M1649"/>
  <c r="E1649"/>
  <c r="F1649"/>
  <c r="G1649"/>
  <c r="H1649"/>
  <c r="J1649"/>
  <c r="L1649"/>
  <c r="C1649"/>
  <c r="M1648"/>
  <c r="E1648"/>
  <c r="F1648"/>
  <c r="G1648"/>
  <c r="H1648"/>
  <c r="J1648"/>
  <c r="L1648"/>
  <c r="C1648"/>
  <c r="E1647"/>
  <c r="F1647"/>
  <c r="G1647"/>
  <c r="H1647"/>
  <c r="J1647"/>
  <c r="L1647"/>
  <c r="H1645"/>
  <c r="H1644"/>
  <c r="H1643"/>
  <c r="H1642"/>
  <c r="H1641"/>
  <c r="H1640"/>
  <c r="K1638"/>
  <c r="K1637"/>
  <c r="D1636"/>
  <c r="D1635"/>
  <c r="J1602"/>
  <c r="DX54" i="15"/>
  <c r="H1626" i="22"/>
  <c r="F1626"/>
  <c r="C1626"/>
  <c r="DO54" i="15"/>
  <c r="H1625" i="22"/>
  <c r="F1625"/>
  <c r="C1625"/>
  <c r="K1624"/>
  <c r="DF54" i="15"/>
  <c r="H1624" i="22"/>
  <c r="F1624"/>
  <c r="C1624"/>
  <c r="EB54" i="15"/>
  <c r="ED54"/>
  <c r="EI54"/>
  <c r="K1623" i="22"/>
  <c r="L1622"/>
  <c r="K1622"/>
  <c r="K1621"/>
  <c r="Z54" i="15"/>
  <c r="EJ54"/>
  <c r="AO54"/>
  <c r="EK54"/>
  <c r="BD54"/>
  <c r="EL54"/>
  <c r="BS54"/>
  <c r="EM54"/>
  <c r="CH54"/>
  <c r="EN54"/>
  <c r="CW54"/>
  <c r="EO54"/>
  <c r="EF54"/>
  <c r="EG54"/>
  <c r="EH54"/>
  <c r="M1620" i="22"/>
  <c r="L1620"/>
  <c r="EE54" i="15"/>
  <c r="K1620" i="22"/>
  <c r="J1620"/>
  <c r="H1620"/>
  <c r="F1620"/>
  <c r="M1618"/>
  <c r="E1618"/>
  <c r="F1618"/>
  <c r="G1618"/>
  <c r="H1618"/>
  <c r="J1618"/>
  <c r="L1618"/>
  <c r="C1618"/>
  <c r="M1617"/>
  <c r="E1617"/>
  <c r="F1617"/>
  <c r="G1617"/>
  <c r="H1617"/>
  <c r="J1617"/>
  <c r="L1617"/>
  <c r="C1617"/>
  <c r="M1616"/>
  <c r="E1616"/>
  <c r="F1616"/>
  <c r="G1616"/>
  <c r="H1616"/>
  <c r="J1616"/>
  <c r="L1616"/>
  <c r="C1616"/>
  <c r="M1615"/>
  <c r="E1615"/>
  <c r="F1615"/>
  <c r="G1615"/>
  <c r="H1615"/>
  <c r="J1615"/>
  <c r="L1615"/>
  <c r="C1615"/>
  <c r="M1614"/>
  <c r="E1614"/>
  <c r="F1614"/>
  <c r="G1614"/>
  <c r="H1614"/>
  <c r="J1614"/>
  <c r="L1614"/>
  <c r="C1614"/>
  <c r="M1613"/>
  <c r="E1613"/>
  <c r="F1613"/>
  <c r="G1613"/>
  <c r="H1613"/>
  <c r="J1613"/>
  <c r="L1613"/>
  <c r="C1613"/>
  <c r="E1612"/>
  <c r="F1612"/>
  <c r="G1612"/>
  <c r="H1612"/>
  <c r="J1612"/>
  <c r="L1612"/>
  <c r="H1610"/>
  <c r="H1609"/>
  <c r="H1608"/>
  <c r="H1607"/>
  <c r="H1606"/>
  <c r="H1605"/>
  <c r="K1603"/>
  <c r="K1602"/>
  <c r="D1601"/>
  <c r="D1600"/>
  <c r="J1566"/>
  <c r="DX53" i="15"/>
  <c r="H1590" i="22"/>
  <c r="F1590"/>
  <c r="C1590"/>
  <c r="DO53" i="15"/>
  <c r="H1589" i="22"/>
  <c r="F1589"/>
  <c r="C1589"/>
  <c r="K1588"/>
  <c r="DF53" i="15"/>
  <c r="H1588" i="22"/>
  <c r="F1588"/>
  <c r="C1588"/>
  <c r="EB53" i="15"/>
  <c r="ED53"/>
  <c r="EI53"/>
  <c r="K1587" i="22"/>
  <c r="L1586"/>
  <c r="K1586"/>
  <c r="K1585"/>
  <c r="Z53" i="15"/>
  <c r="EJ53"/>
  <c r="AO53"/>
  <c r="EK53"/>
  <c r="BD53"/>
  <c r="EL53"/>
  <c r="BS53"/>
  <c r="EM53"/>
  <c r="CH53"/>
  <c r="EN53"/>
  <c r="CW53"/>
  <c r="EO53"/>
  <c r="EF53"/>
  <c r="EG53"/>
  <c r="EH53"/>
  <c r="M1584" i="22"/>
  <c r="L1584"/>
  <c r="EE53" i="15"/>
  <c r="K1584" i="22"/>
  <c r="J1584"/>
  <c r="H1584"/>
  <c r="F1584"/>
  <c r="M1582"/>
  <c r="E1582"/>
  <c r="F1582"/>
  <c r="G1582"/>
  <c r="H1582"/>
  <c r="J1582"/>
  <c r="L1582"/>
  <c r="C1582"/>
  <c r="M1581"/>
  <c r="E1581"/>
  <c r="F1581"/>
  <c r="G1581"/>
  <c r="H1581"/>
  <c r="J1581"/>
  <c r="L1581"/>
  <c r="C1581"/>
  <c r="M1580"/>
  <c r="E1580"/>
  <c r="F1580"/>
  <c r="G1580"/>
  <c r="H1580"/>
  <c r="J1580"/>
  <c r="L1580"/>
  <c r="C1580"/>
  <c r="M1579"/>
  <c r="E1579"/>
  <c r="F1579"/>
  <c r="G1579"/>
  <c r="H1579"/>
  <c r="J1579"/>
  <c r="L1579"/>
  <c r="C1579"/>
  <c r="M1578"/>
  <c r="E1578"/>
  <c r="F1578"/>
  <c r="G1578"/>
  <c r="H1578"/>
  <c r="J1578"/>
  <c r="L1578"/>
  <c r="C1578"/>
  <c r="M1577"/>
  <c r="E1577"/>
  <c r="F1577"/>
  <c r="G1577"/>
  <c r="H1577"/>
  <c r="J1577"/>
  <c r="L1577"/>
  <c r="C1577"/>
  <c r="E1576"/>
  <c r="F1576"/>
  <c r="G1576"/>
  <c r="H1576"/>
  <c r="J1576"/>
  <c r="L1576"/>
  <c r="H1574"/>
  <c r="H1573"/>
  <c r="H1572"/>
  <c r="H1571"/>
  <c r="H1570"/>
  <c r="H1569"/>
  <c r="K1567"/>
  <c r="K1566"/>
  <c r="D1565"/>
  <c r="D1564"/>
  <c r="J1531"/>
  <c r="DX52" i="15"/>
  <c r="H1555" i="22"/>
  <c r="F1555"/>
  <c r="C1555"/>
  <c r="DO52" i="15"/>
  <c r="H1554" i="22"/>
  <c r="F1554"/>
  <c r="C1554"/>
  <c r="K1553"/>
  <c r="DF52" i="15"/>
  <c r="H1553" i="22"/>
  <c r="F1553"/>
  <c r="C1553"/>
  <c r="EB52" i="15"/>
  <c r="ED52"/>
  <c r="EI52"/>
  <c r="K1552" i="22"/>
  <c r="L1551"/>
  <c r="K1551"/>
  <c r="K1550"/>
  <c r="Z52" i="15"/>
  <c r="EJ52"/>
  <c r="AO52"/>
  <c r="EK52"/>
  <c r="BD52"/>
  <c r="EL52"/>
  <c r="BS52"/>
  <c r="EM52"/>
  <c r="CH52"/>
  <c r="EN52"/>
  <c r="CW52"/>
  <c r="EO52"/>
  <c r="EF52"/>
  <c r="EG52"/>
  <c r="EH52"/>
  <c r="M1549" i="22"/>
  <c r="L1549"/>
  <c r="EE52" i="15"/>
  <c r="K1549" i="22"/>
  <c r="J1549"/>
  <c r="H1549"/>
  <c r="F1549"/>
  <c r="M1547"/>
  <c r="E1547"/>
  <c r="F1547"/>
  <c r="G1547"/>
  <c r="H1547"/>
  <c r="J1547"/>
  <c r="L1547"/>
  <c r="C1547"/>
  <c r="M1546"/>
  <c r="E1546"/>
  <c r="F1546"/>
  <c r="G1546"/>
  <c r="H1546"/>
  <c r="J1546"/>
  <c r="L1546"/>
  <c r="C1546"/>
  <c r="M1545"/>
  <c r="E1545"/>
  <c r="F1545"/>
  <c r="G1545"/>
  <c r="H1545"/>
  <c r="J1545"/>
  <c r="L1545"/>
  <c r="C1545"/>
  <c r="M1544"/>
  <c r="E1544"/>
  <c r="F1544"/>
  <c r="G1544"/>
  <c r="H1544"/>
  <c r="J1544"/>
  <c r="L1544"/>
  <c r="C1544"/>
  <c r="M1543"/>
  <c r="E1543"/>
  <c r="F1543"/>
  <c r="G1543"/>
  <c r="H1543"/>
  <c r="J1543"/>
  <c r="L1543"/>
  <c r="C1543"/>
  <c r="M1542"/>
  <c r="E1542"/>
  <c r="F1542"/>
  <c r="G1542"/>
  <c r="H1542"/>
  <c r="J1542"/>
  <c r="L1542"/>
  <c r="C1542"/>
  <c r="E1541"/>
  <c r="F1541"/>
  <c r="G1541"/>
  <c r="H1541"/>
  <c r="J1541"/>
  <c r="L1541"/>
  <c r="H1539"/>
  <c r="H1538"/>
  <c r="H1537"/>
  <c r="H1536"/>
  <c r="H1535"/>
  <c r="H1534"/>
  <c r="K1532"/>
  <c r="K1531"/>
  <c r="D1530"/>
  <c r="D1529"/>
  <c r="J1495"/>
  <c r="DX51" i="15"/>
  <c r="H1519" i="22"/>
  <c r="F1519"/>
  <c r="C1519"/>
  <c r="DO51" i="15"/>
  <c r="H1518" i="22"/>
  <c r="F1518"/>
  <c r="C1518"/>
  <c r="K1517"/>
  <c r="DF51" i="15"/>
  <c r="H1517" i="22"/>
  <c r="F1517"/>
  <c r="C1517"/>
  <c r="EB51" i="15"/>
  <c r="ED51"/>
  <c r="EI51"/>
  <c r="K1516" i="22"/>
  <c r="L1515"/>
  <c r="K1515"/>
  <c r="K1514"/>
  <c r="Z51" i="15"/>
  <c r="EJ51"/>
  <c r="AO51"/>
  <c r="EK51"/>
  <c r="BD51"/>
  <c r="EL51"/>
  <c r="BS51"/>
  <c r="EM51"/>
  <c r="CH51"/>
  <c r="EN51"/>
  <c r="CW51"/>
  <c r="EO51"/>
  <c r="EF51"/>
  <c r="EG51"/>
  <c r="EH51"/>
  <c r="M1513" i="22"/>
  <c r="L1513"/>
  <c r="EE51" i="15"/>
  <c r="K1513" i="22"/>
  <c r="J1513"/>
  <c r="H1513"/>
  <c r="F1513"/>
  <c r="M1511"/>
  <c r="E1511"/>
  <c r="F1511"/>
  <c r="G1511"/>
  <c r="H1511"/>
  <c r="J1511"/>
  <c r="L1511"/>
  <c r="C1511"/>
  <c r="M1510"/>
  <c r="E1510"/>
  <c r="F1510"/>
  <c r="G1510"/>
  <c r="H1510"/>
  <c r="J1510"/>
  <c r="L1510"/>
  <c r="C1510"/>
  <c r="M1509"/>
  <c r="E1509"/>
  <c r="F1509"/>
  <c r="G1509"/>
  <c r="H1509"/>
  <c r="J1509"/>
  <c r="L1509"/>
  <c r="C1509"/>
  <c r="M1508"/>
  <c r="E1508"/>
  <c r="F1508"/>
  <c r="G1508"/>
  <c r="H1508"/>
  <c r="J1508"/>
  <c r="L1508"/>
  <c r="C1508"/>
  <c r="M1507"/>
  <c r="E1507"/>
  <c r="F1507"/>
  <c r="G1507"/>
  <c r="H1507"/>
  <c r="J1507"/>
  <c r="L1507"/>
  <c r="C1507"/>
  <c r="M1506"/>
  <c r="E1506"/>
  <c r="F1506"/>
  <c r="G1506"/>
  <c r="H1506"/>
  <c r="J1506"/>
  <c r="L1506"/>
  <c r="C1506"/>
  <c r="E1505"/>
  <c r="F1505"/>
  <c r="G1505"/>
  <c r="H1505"/>
  <c r="J1505"/>
  <c r="L1505"/>
  <c r="H1503"/>
  <c r="H1502"/>
  <c r="H1501"/>
  <c r="H1500"/>
  <c r="H1499"/>
  <c r="H1498"/>
  <c r="K1496"/>
  <c r="K1495"/>
  <c r="D1494"/>
  <c r="D1493"/>
  <c r="J1460"/>
  <c r="DX50" i="15"/>
  <c r="H1484" i="22"/>
  <c r="F1484"/>
  <c r="C1484"/>
  <c r="DO50" i="15"/>
  <c r="H1483" i="22"/>
  <c r="F1483"/>
  <c r="C1483"/>
  <c r="K1482"/>
  <c r="DF50" i="15"/>
  <c r="H1482" i="22"/>
  <c r="F1482"/>
  <c r="C1482"/>
  <c r="EB50" i="15"/>
  <c r="ED50"/>
  <c r="EI50"/>
  <c r="K1481" i="22"/>
  <c r="L1480"/>
  <c r="K1480"/>
  <c r="K1479"/>
  <c r="Z50" i="15"/>
  <c r="EJ50"/>
  <c r="AO50"/>
  <c r="EK50"/>
  <c r="BD50"/>
  <c r="EL50"/>
  <c r="BS50"/>
  <c r="EM50"/>
  <c r="CH50"/>
  <c r="EN50"/>
  <c r="CW50"/>
  <c r="EO50"/>
  <c r="EF50"/>
  <c r="EG50"/>
  <c r="EH50"/>
  <c r="M1478" i="22"/>
  <c r="L1478"/>
  <c r="EE50" i="15"/>
  <c r="K1478" i="22"/>
  <c r="J1478"/>
  <c r="H1478"/>
  <c r="F1478"/>
  <c r="M1476"/>
  <c r="E1476"/>
  <c r="F1476"/>
  <c r="G1476"/>
  <c r="H1476"/>
  <c r="J1476"/>
  <c r="L1476"/>
  <c r="C1476"/>
  <c r="M1475"/>
  <c r="E1475"/>
  <c r="F1475"/>
  <c r="G1475"/>
  <c r="H1475"/>
  <c r="J1475"/>
  <c r="L1475"/>
  <c r="C1475"/>
  <c r="M1474"/>
  <c r="E1474"/>
  <c r="F1474"/>
  <c r="G1474"/>
  <c r="H1474"/>
  <c r="J1474"/>
  <c r="L1474"/>
  <c r="C1474"/>
  <c r="M1473"/>
  <c r="E1473"/>
  <c r="F1473"/>
  <c r="G1473"/>
  <c r="H1473"/>
  <c r="J1473"/>
  <c r="L1473"/>
  <c r="C1473"/>
  <c r="M1472"/>
  <c r="E1472"/>
  <c r="F1472"/>
  <c r="G1472"/>
  <c r="H1472"/>
  <c r="J1472"/>
  <c r="L1472"/>
  <c r="C1472"/>
  <c r="M1471"/>
  <c r="E1471"/>
  <c r="F1471"/>
  <c r="G1471"/>
  <c r="H1471"/>
  <c r="J1471"/>
  <c r="L1471"/>
  <c r="C1471"/>
  <c r="E1470"/>
  <c r="F1470"/>
  <c r="G1470"/>
  <c r="H1470"/>
  <c r="J1470"/>
  <c r="L1470"/>
  <c r="H1468"/>
  <c r="H1467"/>
  <c r="H1466"/>
  <c r="H1465"/>
  <c r="H1464"/>
  <c r="H1463"/>
  <c r="K1461"/>
  <c r="K1460"/>
  <c r="D1459"/>
  <c r="D1458"/>
  <c r="J1424"/>
  <c r="DX49" i="15"/>
  <c r="H1448" i="22"/>
  <c r="F1448"/>
  <c r="C1448"/>
  <c r="DO49" i="15"/>
  <c r="H1447" i="22"/>
  <c r="F1447"/>
  <c r="C1447"/>
  <c r="K1446"/>
  <c r="DF49" i="15"/>
  <c r="H1446" i="22"/>
  <c r="F1446"/>
  <c r="C1446"/>
  <c r="EB49" i="15"/>
  <c r="ED49"/>
  <c r="EI49"/>
  <c r="K1445" i="22"/>
  <c r="L1444"/>
  <c r="K1444"/>
  <c r="K1443"/>
  <c r="Z49" i="15"/>
  <c r="EJ49"/>
  <c r="AO49"/>
  <c r="EK49"/>
  <c r="BD49"/>
  <c r="EL49"/>
  <c r="BS49"/>
  <c r="EM49"/>
  <c r="CH49"/>
  <c r="EN49"/>
  <c r="CW49"/>
  <c r="EO49"/>
  <c r="EF49"/>
  <c r="EG49"/>
  <c r="EH49"/>
  <c r="M1442" i="22"/>
  <c r="L1442"/>
  <c r="EE49" i="15"/>
  <c r="K1442" i="22"/>
  <c r="J1442"/>
  <c r="H1442"/>
  <c r="F1442"/>
  <c r="M1440"/>
  <c r="E1440"/>
  <c r="F1440"/>
  <c r="G1440"/>
  <c r="H1440"/>
  <c r="J1440"/>
  <c r="L1440"/>
  <c r="C1440"/>
  <c r="M1439"/>
  <c r="E1439"/>
  <c r="F1439"/>
  <c r="G1439"/>
  <c r="H1439"/>
  <c r="J1439"/>
  <c r="L1439"/>
  <c r="C1439"/>
  <c r="M1438"/>
  <c r="E1438"/>
  <c r="F1438"/>
  <c r="G1438"/>
  <c r="H1438"/>
  <c r="J1438"/>
  <c r="L1438"/>
  <c r="C1438"/>
  <c r="M1437"/>
  <c r="E1437"/>
  <c r="F1437"/>
  <c r="G1437"/>
  <c r="H1437"/>
  <c r="J1437"/>
  <c r="L1437"/>
  <c r="C1437"/>
  <c r="M1436"/>
  <c r="E1436"/>
  <c r="F1436"/>
  <c r="G1436"/>
  <c r="H1436"/>
  <c r="J1436"/>
  <c r="L1436"/>
  <c r="C1436"/>
  <c r="M1435"/>
  <c r="E1435"/>
  <c r="F1435"/>
  <c r="G1435"/>
  <c r="H1435"/>
  <c r="J1435"/>
  <c r="L1435"/>
  <c r="C1435"/>
  <c r="E1434"/>
  <c r="F1434"/>
  <c r="G1434"/>
  <c r="H1434"/>
  <c r="J1434"/>
  <c r="L1434"/>
  <c r="H1432"/>
  <c r="H1431"/>
  <c r="H1430"/>
  <c r="H1429"/>
  <c r="H1428"/>
  <c r="H1427"/>
  <c r="K1425"/>
  <c r="K1424"/>
  <c r="D1423"/>
  <c r="D1422"/>
  <c r="J1389"/>
  <c r="DX48" i="15"/>
  <c r="H1413" i="22"/>
  <c r="F1413"/>
  <c r="C1413"/>
  <c r="DO48" i="15"/>
  <c r="H1412" i="22"/>
  <c r="F1412"/>
  <c r="C1412"/>
  <c r="K1411"/>
  <c r="DF48" i="15"/>
  <c r="H1411" i="22"/>
  <c r="F1411"/>
  <c r="C1411"/>
  <c r="EB48" i="15"/>
  <c r="ED48"/>
  <c r="EI48"/>
  <c r="K1410" i="22"/>
  <c r="L1409"/>
  <c r="K1409"/>
  <c r="K1408"/>
  <c r="Z48" i="15"/>
  <c r="EJ48"/>
  <c r="AO48"/>
  <c r="EK48"/>
  <c r="BD48"/>
  <c r="EL48"/>
  <c r="BS48"/>
  <c r="EM48"/>
  <c r="CH48"/>
  <c r="EN48"/>
  <c r="CW48"/>
  <c r="EO48"/>
  <c r="EF48"/>
  <c r="EG48"/>
  <c r="EH48"/>
  <c r="M1407" i="22"/>
  <c r="L1407"/>
  <c r="EE48" i="15"/>
  <c r="K1407" i="22"/>
  <c r="J1407"/>
  <c r="H1407"/>
  <c r="F1407"/>
  <c r="M1405"/>
  <c r="E1405"/>
  <c r="F1405"/>
  <c r="G1405"/>
  <c r="H1405"/>
  <c r="J1405"/>
  <c r="L1405"/>
  <c r="C1405"/>
  <c r="M1404"/>
  <c r="E1404"/>
  <c r="F1404"/>
  <c r="G1404"/>
  <c r="H1404"/>
  <c r="J1404"/>
  <c r="L1404"/>
  <c r="C1404"/>
  <c r="M1403"/>
  <c r="E1403"/>
  <c r="F1403"/>
  <c r="G1403"/>
  <c r="H1403"/>
  <c r="J1403"/>
  <c r="L1403"/>
  <c r="C1403"/>
  <c r="M1402"/>
  <c r="E1402"/>
  <c r="F1402"/>
  <c r="G1402"/>
  <c r="H1402"/>
  <c r="J1402"/>
  <c r="L1402"/>
  <c r="C1402"/>
  <c r="M1401"/>
  <c r="E1401"/>
  <c r="F1401"/>
  <c r="G1401"/>
  <c r="H1401"/>
  <c r="J1401"/>
  <c r="L1401"/>
  <c r="C1401"/>
  <c r="M1400"/>
  <c r="E1400"/>
  <c r="F1400"/>
  <c r="G1400"/>
  <c r="H1400"/>
  <c r="J1400"/>
  <c r="L1400"/>
  <c r="C1400"/>
  <c r="E1399"/>
  <c r="F1399"/>
  <c r="G1399"/>
  <c r="H1399"/>
  <c r="J1399"/>
  <c r="L1399"/>
  <c r="H1397"/>
  <c r="H1396"/>
  <c r="H1395"/>
  <c r="H1394"/>
  <c r="H1393"/>
  <c r="H1392"/>
  <c r="K1390"/>
  <c r="K1389"/>
  <c r="D1388"/>
  <c r="D1387"/>
  <c r="J1353"/>
  <c r="DX47" i="15"/>
  <c r="H1377" i="22"/>
  <c r="F1377"/>
  <c r="C1377"/>
  <c r="DO47" i="15"/>
  <c r="H1376" i="22"/>
  <c r="F1376"/>
  <c r="C1376"/>
  <c r="K1375"/>
  <c r="DF47" i="15"/>
  <c r="H1375" i="22"/>
  <c r="F1375"/>
  <c r="C1375"/>
  <c r="EB47" i="15"/>
  <c r="ED47"/>
  <c r="EI47"/>
  <c r="K1374" i="22"/>
  <c r="L1373"/>
  <c r="K1373"/>
  <c r="K1372"/>
  <c r="Z47" i="15"/>
  <c r="EJ47"/>
  <c r="AO47"/>
  <c r="EK47"/>
  <c r="BD47"/>
  <c r="EL47"/>
  <c r="BS47"/>
  <c r="EM47"/>
  <c r="CH47"/>
  <c r="EN47"/>
  <c r="CW47"/>
  <c r="EO47"/>
  <c r="EF47"/>
  <c r="EG47"/>
  <c r="EH47"/>
  <c r="M1371" i="22"/>
  <c r="L1371"/>
  <c r="EE47" i="15"/>
  <c r="K1371" i="22"/>
  <c r="J1371"/>
  <c r="H1371"/>
  <c r="F1371"/>
  <c r="M1369"/>
  <c r="E1369"/>
  <c r="F1369"/>
  <c r="G1369"/>
  <c r="H1369"/>
  <c r="J1369"/>
  <c r="L1369"/>
  <c r="C1369"/>
  <c r="M1368"/>
  <c r="E1368"/>
  <c r="F1368"/>
  <c r="G1368"/>
  <c r="H1368"/>
  <c r="J1368"/>
  <c r="L1368"/>
  <c r="C1368"/>
  <c r="M1367"/>
  <c r="E1367"/>
  <c r="F1367"/>
  <c r="G1367"/>
  <c r="H1367"/>
  <c r="J1367"/>
  <c r="L1367"/>
  <c r="C1367"/>
  <c r="M1366"/>
  <c r="E1366"/>
  <c r="F1366"/>
  <c r="G1366"/>
  <c r="H1366"/>
  <c r="J1366"/>
  <c r="L1366"/>
  <c r="C1366"/>
  <c r="M1365"/>
  <c r="E1365"/>
  <c r="F1365"/>
  <c r="G1365"/>
  <c r="H1365"/>
  <c r="J1365"/>
  <c r="L1365"/>
  <c r="C1365"/>
  <c r="M1364"/>
  <c r="E1364"/>
  <c r="F1364"/>
  <c r="G1364"/>
  <c r="H1364"/>
  <c r="J1364"/>
  <c r="L1364"/>
  <c r="C1364"/>
  <c r="E1363"/>
  <c r="F1363"/>
  <c r="G1363"/>
  <c r="H1363"/>
  <c r="J1363"/>
  <c r="L1363"/>
  <c r="H1361"/>
  <c r="H1360"/>
  <c r="H1359"/>
  <c r="H1358"/>
  <c r="H1357"/>
  <c r="H1356"/>
  <c r="K1354"/>
  <c r="K1353"/>
  <c r="D1352"/>
  <c r="D1351"/>
  <c r="J1318"/>
  <c r="DX46" i="15"/>
  <c r="H1342" i="22"/>
  <c r="F1342"/>
  <c r="C1342"/>
  <c r="DO46" i="15"/>
  <c r="H1341" i="22"/>
  <c r="F1341"/>
  <c r="C1341"/>
  <c r="K1340"/>
  <c r="DF46" i="15"/>
  <c r="H1340" i="22"/>
  <c r="F1340"/>
  <c r="C1340"/>
  <c r="EB46" i="15"/>
  <c r="ED46"/>
  <c r="EI46"/>
  <c r="K1339" i="22"/>
  <c r="L1338"/>
  <c r="K1338"/>
  <c r="K1337"/>
  <c r="Z46" i="15"/>
  <c r="EJ46"/>
  <c r="AO46"/>
  <c r="EK46"/>
  <c r="BD46"/>
  <c r="EL46"/>
  <c r="BS46"/>
  <c r="EM46"/>
  <c r="CH46"/>
  <c r="EN46"/>
  <c r="CW46"/>
  <c r="EO46"/>
  <c r="EF46"/>
  <c r="EG46"/>
  <c r="EH46"/>
  <c r="M1336" i="22"/>
  <c r="L1336"/>
  <c r="EE46" i="15"/>
  <c r="K1336" i="22"/>
  <c r="J1336"/>
  <c r="H1336"/>
  <c r="F1336"/>
  <c r="M1334"/>
  <c r="E1334"/>
  <c r="F1334"/>
  <c r="G1334"/>
  <c r="H1334"/>
  <c r="J1334"/>
  <c r="L1334"/>
  <c r="C1334"/>
  <c r="M1333"/>
  <c r="E1333"/>
  <c r="F1333"/>
  <c r="G1333"/>
  <c r="H1333"/>
  <c r="J1333"/>
  <c r="L1333"/>
  <c r="C1333"/>
  <c r="M1332"/>
  <c r="E1332"/>
  <c r="F1332"/>
  <c r="G1332"/>
  <c r="H1332"/>
  <c r="J1332"/>
  <c r="L1332"/>
  <c r="C1332"/>
  <c r="M1331"/>
  <c r="E1331"/>
  <c r="F1331"/>
  <c r="G1331"/>
  <c r="H1331"/>
  <c r="J1331"/>
  <c r="L1331"/>
  <c r="C1331"/>
  <c r="M1330"/>
  <c r="E1330"/>
  <c r="F1330"/>
  <c r="G1330"/>
  <c r="H1330"/>
  <c r="J1330"/>
  <c r="L1330"/>
  <c r="C1330"/>
  <c r="M1329"/>
  <c r="E1329"/>
  <c r="F1329"/>
  <c r="G1329"/>
  <c r="H1329"/>
  <c r="J1329"/>
  <c r="L1329"/>
  <c r="C1329"/>
  <c r="E1328"/>
  <c r="F1328"/>
  <c r="G1328"/>
  <c r="H1328"/>
  <c r="J1328"/>
  <c r="L1328"/>
  <c r="H1326"/>
  <c r="H1325"/>
  <c r="H1324"/>
  <c r="H1323"/>
  <c r="H1322"/>
  <c r="H1321"/>
  <c r="K1319"/>
  <c r="K1318"/>
  <c r="D1317"/>
  <c r="D1316"/>
  <c r="J1282"/>
  <c r="DX45" i="15"/>
  <c r="H1306" i="22"/>
  <c r="F1306"/>
  <c r="C1306"/>
  <c r="DO45" i="15"/>
  <c r="H1305" i="22"/>
  <c r="F1305"/>
  <c r="C1305"/>
  <c r="K1304"/>
  <c r="DF45" i="15"/>
  <c r="H1304" i="22"/>
  <c r="F1304"/>
  <c r="C1304"/>
  <c r="EB45" i="15"/>
  <c r="ED45"/>
  <c r="EI45"/>
  <c r="K1303" i="22"/>
  <c r="L1302"/>
  <c r="K1302"/>
  <c r="K1301"/>
  <c r="Z45" i="15"/>
  <c r="EJ45"/>
  <c r="AO45"/>
  <c r="EK45"/>
  <c r="BD45"/>
  <c r="EL45"/>
  <c r="BS45"/>
  <c r="EM45"/>
  <c r="CH45"/>
  <c r="EN45"/>
  <c r="CW45"/>
  <c r="EO45"/>
  <c r="EF45"/>
  <c r="EG45"/>
  <c r="EH45"/>
  <c r="M1300" i="22"/>
  <c r="L1300"/>
  <c r="EE45" i="15"/>
  <c r="K1300" i="22"/>
  <c r="J1300"/>
  <c r="H1300"/>
  <c r="F1300"/>
  <c r="M1298"/>
  <c r="E1298"/>
  <c r="F1298"/>
  <c r="G1298"/>
  <c r="H1298"/>
  <c r="J1298"/>
  <c r="L1298"/>
  <c r="C1298"/>
  <c r="M1297"/>
  <c r="E1297"/>
  <c r="F1297"/>
  <c r="G1297"/>
  <c r="H1297"/>
  <c r="J1297"/>
  <c r="L1297"/>
  <c r="C1297"/>
  <c r="M1296"/>
  <c r="E1296"/>
  <c r="F1296"/>
  <c r="G1296"/>
  <c r="H1296"/>
  <c r="J1296"/>
  <c r="L1296"/>
  <c r="C1296"/>
  <c r="M1295"/>
  <c r="E1295"/>
  <c r="F1295"/>
  <c r="G1295"/>
  <c r="H1295"/>
  <c r="J1295"/>
  <c r="L1295"/>
  <c r="C1295"/>
  <c r="M1294"/>
  <c r="E1294"/>
  <c r="F1294"/>
  <c r="G1294"/>
  <c r="H1294"/>
  <c r="J1294"/>
  <c r="L1294"/>
  <c r="C1294"/>
  <c r="M1293"/>
  <c r="E1293"/>
  <c r="F1293"/>
  <c r="G1293"/>
  <c r="H1293"/>
  <c r="J1293"/>
  <c r="L1293"/>
  <c r="C1293"/>
  <c r="E1292"/>
  <c r="F1292"/>
  <c r="G1292"/>
  <c r="H1292"/>
  <c r="J1292"/>
  <c r="L1292"/>
  <c r="H1290"/>
  <c r="H1289"/>
  <c r="H1288"/>
  <c r="H1287"/>
  <c r="H1286"/>
  <c r="H1285"/>
  <c r="K1283"/>
  <c r="K1282"/>
  <c r="D1281"/>
  <c r="D1280"/>
  <c r="J1247"/>
  <c r="DX44" i="15"/>
  <c r="H1271" i="22"/>
  <c r="F1271"/>
  <c r="C1271"/>
  <c r="DO44" i="15"/>
  <c r="H1270" i="22"/>
  <c r="F1270"/>
  <c r="C1270"/>
  <c r="K1269"/>
  <c r="DF44" i="15"/>
  <c r="H1269" i="22"/>
  <c r="F1269"/>
  <c r="C1269"/>
  <c r="EB44" i="15"/>
  <c r="ED44"/>
  <c r="EI44"/>
  <c r="K1268" i="22"/>
  <c r="L1267"/>
  <c r="K1267"/>
  <c r="K1266"/>
  <c r="Z44" i="15"/>
  <c r="EJ44"/>
  <c r="AO44"/>
  <c r="EK44"/>
  <c r="BD44"/>
  <c r="EL44"/>
  <c r="BS44"/>
  <c r="EM44"/>
  <c r="CH44"/>
  <c r="EN44"/>
  <c r="CW44"/>
  <c r="EO44"/>
  <c r="EF44"/>
  <c r="EG44"/>
  <c r="EH44"/>
  <c r="M1265" i="22"/>
  <c r="L1265"/>
  <c r="EE44" i="15"/>
  <c r="K1265" i="22"/>
  <c r="J1265"/>
  <c r="H1265"/>
  <c r="F1265"/>
  <c r="M1263"/>
  <c r="E1263"/>
  <c r="F1263"/>
  <c r="G1263"/>
  <c r="H1263"/>
  <c r="J1263"/>
  <c r="L1263"/>
  <c r="C1263"/>
  <c r="M1262"/>
  <c r="E1262"/>
  <c r="F1262"/>
  <c r="G1262"/>
  <c r="H1262"/>
  <c r="J1262"/>
  <c r="L1262"/>
  <c r="C1262"/>
  <c r="M1261"/>
  <c r="E1261"/>
  <c r="F1261"/>
  <c r="G1261"/>
  <c r="H1261"/>
  <c r="J1261"/>
  <c r="L1261"/>
  <c r="C1261"/>
  <c r="M1260"/>
  <c r="E1260"/>
  <c r="F1260"/>
  <c r="G1260"/>
  <c r="H1260"/>
  <c r="J1260"/>
  <c r="L1260"/>
  <c r="C1260"/>
  <c r="M1259"/>
  <c r="E1259"/>
  <c r="F1259"/>
  <c r="G1259"/>
  <c r="H1259"/>
  <c r="J1259"/>
  <c r="L1259"/>
  <c r="C1259"/>
  <c r="M1258"/>
  <c r="E1258"/>
  <c r="F1258"/>
  <c r="G1258"/>
  <c r="H1258"/>
  <c r="J1258"/>
  <c r="L1258"/>
  <c r="C1258"/>
  <c r="E1257"/>
  <c r="F1257"/>
  <c r="G1257"/>
  <c r="H1257"/>
  <c r="J1257"/>
  <c r="L1257"/>
  <c r="H1255"/>
  <c r="H1254"/>
  <c r="H1253"/>
  <c r="H1252"/>
  <c r="H1251"/>
  <c r="H1250"/>
  <c r="K1248"/>
  <c r="K1247"/>
  <c r="D1246"/>
  <c r="D1245"/>
  <c r="J1211"/>
  <c r="DX43" i="15"/>
  <c r="H1235" i="22"/>
  <c r="F1235"/>
  <c r="C1235"/>
  <c r="DO43" i="15"/>
  <c r="H1234" i="22"/>
  <c r="F1234"/>
  <c r="C1234"/>
  <c r="K1233"/>
  <c r="DF43" i="15"/>
  <c r="H1233" i="22"/>
  <c r="F1233"/>
  <c r="C1233"/>
  <c r="EB43" i="15"/>
  <c r="ED43"/>
  <c r="EI43"/>
  <c r="K1232" i="22"/>
  <c r="L1231"/>
  <c r="K1231"/>
  <c r="K1230"/>
  <c r="Z43" i="15"/>
  <c r="EJ43"/>
  <c r="AO43"/>
  <c r="EK43"/>
  <c r="BD43"/>
  <c r="EL43"/>
  <c r="BS43"/>
  <c r="EM43"/>
  <c r="CH43"/>
  <c r="EN43"/>
  <c r="CW43"/>
  <c r="EO43"/>
  <c r="EF43"/>
  <c r="EG43"/>
  <c r="EH43"/>
  <c r="M1229" i="22"/>
  <c r="L1229"/>
  <c r="EE43" i="15"/>
  <c r="K1229" i="22"/>
  <c r="J1229"/>
  <c r="H1229"/>
  <c r="F1229"/>
  <c r="M1227"/>
  <c r="E1227"/>
  <c r="F1227"/>
  <c r="G1227"/>
  <c r="H1227"/>
  <c r="J1227"/>
  <c r="L1227"/>
  <c r="C1227"/>
  <c r="M1226"/>
  <c r="E1226"/>
  <c r="F1226"/>
  <c r="G1226"/>
  <c r="H1226"/>
  <c r="J1226"/>
  <c r="L1226"/>
  <c r="C1226"/>
  <c r="M1225"/>
  <c r="E1225"/>
  <c r="F1225"/>
  <c r="G1225"/>
  <c r="H1225"/>
  <c r="J1225"/>
  <c r="L1225"/>
  <c r="C1225"/>
  <c r="M1224"/>
  <c r="E1224"/>
  <c r="F1224"/>
  <c r="G1224"/>
  <c r="H1224"/>
  <c r="J1224"/>
  <c r="L1224"/>
  <c r="C1224"/>
  <c r="M1223"/>
  <c r="E1223"/>
  <c r="F1223"/>
  <c r="G1223"/>
  <c r="H1223"/>
  <c r="J1223"/>
  <c r="L1223"/>
  <c r="C1223"/>
  <c r="M1222"/>
  <c r="E1222"/>
  <c r="F1222"/>
  <c r="G1222"/>
  <c r="H1222"/>
  <c r="J1222"/>
  <c r="L1222"/>
  <c r="C1222"/>
  <c r="E1221"/>
  <c r="F1221"/>
  <c r="G1221"/>
  <c r="H1221"/>
  <c r="J1221"/>
  <c r="L1221"/>
  <c r="H1219"/>
  <c r="H1218"/>
  <c r="H1217"/>
  <c r="H1216"/>
  <c r="H1215"/>
  <c r="H1214"/>
  <c r="K1212"/>
  <c r="K1211"/>
  <c r="D1210"/>
  <c r="D1209"/>
  <c r="A640"/>
  <c r="A676"/>
  <c r="A711"/>
  <c r="A747"/>
  <c r="A782"/>
  <c r="A818"/>
  <c r="A853"/>
  <c r="A889"/>
  <c r="A924"/>
  <c r="A960"/>
  <c r="A995"/>
  <c r="A1031"/>
  <c r="A1066"/>
  <c r="A1102"/>
  <c r="A1137"/>
  <c r="A1173"/>
  <c r="J1176"/>
  <c r="DX42" i="15"/>
  <c r="H1200" i="22"/>
  <c r="F1200"/>
  <c r="C1200"/>
  <c r="DO42" i="15"/>
  <c r="H1199" i="22"/>
  <c r="F1199"/>
  <c r="C1199"/>
  <c r="K1198"/>
  <c r="DF42" i="15"/>
  <c r="H1198" i="22"/>
  <c r="F1198"/>
  <c r="C1198"/>
  <c r="EB42" i="15"/>
  <c r="ED42"/>
  <c r="EI42"/>
  <c r="K1197" i="22"/>
  <c r="L1196"/>
  <c r="K1196"/>
  <c r="K1195"/>
  <c r="Z42" i="15"/>
  <c r="EJ42"/>
  <c r="AO42"/>
  <c r="EK42"/>
  <c r="BD42"/>
  <c r="EL42"/>
  <c r="BS42"/>
  <c r="EM42"/>
  <c r="CH42"/>
  <c r="EN42"/>
  <c r="CW42"/>
  <c r="EO42"/>
  <c r="EF42"/>
  <c r="EG42"/>
  <c r="EH42"/>
  <c r="M1194" i="22"/>
  <c r="L1194"/>
  <c r="EE42" i="15"/>
  <c r="K1194" i="22"/>
  <c r="J1194"/>
  <c r="H1194"/>
  <c r="F1194"/>
  <c r="M1192"/>
  <c r="E1192"/>
  <c r="F1192"/>
  <c r="G1192"/>
  <c r="H1192"/>
  <c r="J1192"/>
  <c r="L1192"/>
  <c r="C1192"/>
  <c r="M1191"/>
  <c r="E1191"/>
  <c r="F1191"/>
  <c r="G1191"/>
  <c r="H1191"/>
  <c r="J1191"/>
  <c r="L1191"/>
  <c r="C1191"/>
  <c r="M1190"/>
  <c r="E1190"/>
  <c r="F1190"/>
  <c r="G1190"/>
  <c r="H1190"/>
  <c r="J1190"/>
  <c r="L1190"/>
  <c r="C1190"/>
  <c r="M1189"/>
  <c r="E1189"/>
  <c r="F1189"/>
  <c r="G1189"/>
  <c r="H1189"/>
  <c r="J1189"/>
  <c r="L1189"/>
  <c r="C1189"/>
  <c r="M1188"/>
  <c r="E1188"/>
  <c r="F1188"/>
  <c r="G1188"/>
  <c r="H1188"/>
  <c r="J1188"/>
  <c r="L1188"/>
  <c r="C1188"/>
  <c r="M1187"/>
  <c r="E1187"/>
  <c r="F1187"/>
  <c r="G1187"/>
  <c r="H1187"/>
  <c r="J1187"/>
  <c r="L1187"/>
  <c r="C1187"/>
  <c r="E1186"/>
  <c r="F1186"/>
  <c r="G1186"/>
  <c r="H1186"/>
  <c r="J1186"/>
  <c r="L1186"/>
  <c r="H1184"/>
  <c r="H1183"/>
  <c r="H1182"/>
  <c r="H1181"/>
  <c r="H1180"/>
  <c r="H1179"/>
  <c r="K1177"/>
  <c r="K1176"/>
  <c r="D1175"/>
  <c r="D1174"/>
  <c r="J1140"/>
  <c r="DX41" i="15"/>
  <c r="H1164" i="22"/>
  <c r="F1164"/>
  <c r="C1164"/>
  <c r="DO41" i="15"/>
  <c r="H1163" i="22"/>
  <c r="F1163"/>
  <c r="C1163"/>
  <c r="K1162"/>
  <c r="DF41" i="15"/>
  <c r="H1162" i="22"/>
  <c r="F1162"/>
  <c r="C1162"/>
  <c r="EB41" i="15"/>
  <c r="ED41"/>
  <c r="EI41"/>
  <c r="K1161" i="22"/>
  <c r="L1160"/>
  <c r="K1160"/>
  <c r="K1159"/>
  <c r="Z41" i="15"/>
  <c r="EJ41"/>
  <c r="AO41"/>
  <c r="EK41"/>
  <c r="BD41"/>
  <c r="EL41"/>
  <c r="BS41"/>
  <c r="EM41"/>
  <c r="CH41"/>
  <c r="EN41"/>
  <c r="CW41"/>
  <c r="EO41"/>
  <c r="EF41"/>
  <c r="EG41"/>
  <c r="EH41"/>
  <c r="M1158" i="22"/>
  <c r="L1158"/>
  <c r="EE41" i="15"/>
  <c r="K1158" i="22"/>
  <c r="J1158"/>
  <c r="H1158"/>
  <c r="F1158"/>
  <c r="M1156"/>
  <c r="E1156"/>
  <c r="F1156"/>
  <c r="G1156"/>
  <c r="H1156"/>
  <c r="J1156"/>
  <c r="L1156"/>
  <c r="C1156"/>
  <c r="M1155"/>
  <c r="E1155"/>
  <c r="F1155"/>
  <c r="G1155"/>
  <c r="H1155"/>
  <c r="J1155"/>
  <c r="L1155"/>
  <c r="C1155"/>
  <c r="M1154"/>
  <c r="E1154"/>
  <c r="F1154"/>
  <c r="G1154"/>
  <c r="H1154"/>
  <c r="J1154"/>
  <c r="L1154"/>
  <c r="C1154"/>
  <c r="M1153"/>
  <c r="E1153"/>
  <c r="F1153"/>
  <c r="G1153"/>
  <c r="H1153"/>
  <c r="J1153"/>
  <c r="L1153"/>
  <c r="C1153"/>
  <c r="M1152"/>
  <c r="E1152"/>
  <c r="F1152"/>
  <c r="G1152"/>
  <c r="H1152"/>
  <c r="J1152"/>
  <c r="L1152"/>
  <c r="C1152"/>
  <c r="M1151"/>
  <c r="E1151"/>
  <c r="F1151"/>
  <c r="G1151"/>
  <c r="H1151"/>
  <c r="J1151"/>
  <c r="L1151"/>
  <c r="C1151"/>
  <c r="E1150"/>
  <c r="F1150"/>
  <c r="G1150"/>
  <c r="H1150"/>
  <c r="J1150"/>
  <c r="L1150"/>
  <c r="H1148"/>
  <c r="H1147"/>
  <c r="H1146"/>
  <c r="H1145"/>
  <c r="H1144"/>
  <c r="H1143"/>
  <c r="K1141"/>
  <c r="K1140"/>
  <c r="D1139"/>
  <c r="D1138"/>
  <c r="J1105"/>
  <c r="DX40" i="15"/>
  <c r="H1129" i="22"/>
  <c r="F1129"/>
  <c r="C1129"/>
  <c r="DO40" i="15"/>
  <c r="H1128" i="22"/>
  <c r="F1128"/>
  <c r="C1128"/>
  <c r="K1127"/>
  <c r="DF40" i="15"/>
  <c r="H1127" i="22"/>
  <c r="F1127"/>
  <c r="C1127"/>
  <c r="EB40" i="15"/>
  <c r="ED40"/>
  <c r="EI40"/>
  <c r="K1126" i="22"/>
  <c r="L1125"/>
  <c r="K1125"/>
  <c r="K1124"/>
  <c r="Z40" i="15"/>
  <c r="EJ40"/>
  <c r="AO40"/>
  <c r="EK40"/>
  <c r="BD40"/>
  <c r="EL40"/>
  <c r="BS40"/>
  <c r="EM40"/>
  <c r="CH40"/>
  <c r="EN40"/>
  <c r="CW40"/>
  <c r="EO40"/>
  <c r="EF40"/>
  <c r="EG40"/>
  <c r="EH40"/>
  <c r="M1123" i="22"/>
  <c r="L1123"/>
  <c r="EE40" i="15"/>
  <c r="K1123" i="22"/>
  <c r="J1123"/>
  <c r="H1123"/>
  <c r="F1123"/>
  <c r="M1121"/>
  <c r="E1121"/>
  <c r="F1121"/>
  <c r="G1121"/>
  <c r="H1121"/>
  <c r="J1121"/>
  <c r="L1121"/>
  <c r="C1121"/>
  <c r="M1120"/>
  <c r="E1120"/>
  <c r="F1120"/>
  <c r="G1120"/>
  <c r="H1120"/>
  <c r="J1120"/>
  <c r="L1120"/>
  <c r="C1120"/>
  <c r="M1119"/>
  <c r="E1119"/>
  <c r="F1119"/>
  <c r="G1119"/>
  <c r="H1119"/>
  <c r="J1119"/>
  <c r="L1119"/>
  <c r="C1119"/>
  <c r="M1118"/>
  <c r="E1118"/>
  <c r="F1118"/>
  <c r="G1118"/>
  <c r="H1118"/>
  <c r="J1118"/>
  <c r="L1118"/>
  <c r="C1118"/>
  <c r="M1117"/>
  <c r="E1117"/>
  <c r="F1117"/>
  <c r="G1117"/>
  <c r="H1117"/>
  <c r="J1117"/>
  <c r="L1117"/>
  <c r="C1117"/>
  <c r="M1116"/>
  <c r="E1116"/>
  <c r="F1116"/>
  <c r="G1116"/>
  <c r="H1116"/>
  <c r="J1116"/>
  <c r="L1116"/>
  <c r="C1116"/>
  <c r="E1115"/>
  <c r="F1115"/>
  <c r="G1115"/>
  <c r="H1115"/>
  <c r="J1115"/>
  <c r="L1115"/>
  <c r="H1113"/>
  <c r="H1112"/>
  <c r="H1111"/>
  <c r="H1110"/>
  <c r="H1109"/>
  <c r="H1108"/>
  <c r="K1106"/>
  <c r="K1105"/>
  <c r="D1104"/>
  <c r="D1103"/>
  <c r="J1069"/>
  <c r="DX39" i="15"/>
  <c r="H1093" i="22"/>
  <c r="F1093"/>
  <c r="C1093"/>
  <c r="DO39" i="15"/>
  <c r="H1092" i="22"/>
  <c r="F1092"/>
  <c r="C1092"/>
  <c r="K1091"/>
  <c r="DF39" i="15"/>
  <c r="H1091" i="22"/>
  <c r="F1091"/>
  <c r="C1091"/>
  <c r="EB39" i="15"/>
  <c r="ED39"/>
  <c r="EI39"/>
  <c r="K1090" i="22"/>
  <c r="L1089"/>
  <c r="K1089"/>
  <c r="K1088"/>
  <c r="Z39" i="15"/>
  <c r="EJ39"/>
  <c r="AO39"/>
  <c r="EK39"/>
  <c r="BD39"/>
  <c r="EL39"/>
  <c r="BS39"/>
  <c r="EM39"/>
  <c r="CH39"/>
  <c r="EN39"/>
  <c r="CW39"/>
  <c r="EO39"/>
  <c r="EF39"/>
  <c r="EG39"/>
  <c r="EH39"/>
  <c r="M1087" i="22"/>
  <c r="L1087"/>
  <c r="EE39" i="15"/>
  <c r="K1087" i="22"/>
  <c r="J1087"/>
  <c r="H1087"/>
  <c r="F1087"/>
  <c r="M1085"/>
  <c r="E1085"/>
  <c r="F1085"/>
  <c r="G1085"/>
  <c r="H1085"/>
  <c r="J1085"/>
  <c r="L1085"/>
  <c r="C1085"/>
  <c r="M1084"/>
  <c r="E1084"/>
  <c r="F1084"/>
  <c r="G1084"/>
  <c r="H1084"/>
  <c r="J1084"/>
  <c r="L1084"/>
  <c r="C1084"/>
  <c r="M1083"/>
  <c r="E1083"/>
  <c r="F1083"/>
  <c r="G1083"/>
  <c r="H1083"/>
  <c r="J1083"/>
  <c r="L1083"/>
  <c r="C1083"/>
  <c r="M1082"/>
  <c r="E1082"/>
  <c r="F1082"/>
  <c r="G1082"/>
  <c r="H1082"/>
  <c r="J1082"/>
  <c r="L1082"/>
  <c r="C1082"/>
  <c r="M1081"/>
  <c r="E1081"/>
  <c r="F1081"/>
  <c r="G1081"/>
  <c r="H1081"/>
  <c r="J1081"/>
  <c r="L1081"/>
  <c r="C1081"/>
  <c r="M1080"/>
  <c r="E1080"/>
  <c r="F1080"/>
  <c r="G1080"/>
  <c r="H1080"/>
  <c r="J1080"/>
  <c r="L1080"/>
  <c r="C1080"/>
  <c r="E1079"/>
  <c r="F1079"/>
  <c r="G1079"/>
  <c r="H1079"/>
  <c r="J1079"/>
  <c r="L1079"/>
  <c r="H1077"/>
  <c r="H1076"/>
  <c r="H1075"/>
  <c r="H1074"/>
  <c r="H1073"/>
  <c r="H1072"/>
  <c r="K1070"/>
  <c r="K1069"/>
  <c r="D1068"/>
  <c r="D1067"/>
  <c r="J1034"/>
  <c r="DX38" i="15"/>
  <c r="H1058" i="22"/>
  <c r="F1058"/>
  <c r="C1058"/>
  <c r="DO38" i="15"/>
  <c r="H1057" i="22"/>
  <c r="F1057"/>
  <c r="C1057"/>
  <c r="K1056"/>
  <c r="DF38" i="15"/>
  <c r="H1056" i="22"/>
  <c r="F1056"/>
  <c r="C1056"/>
  <c r="EB38" i="15"/>
  <c r="ED38"/>
  <c r="EI38"/>
  <c r="K1055" i="22"/>
  <c r="L1054"/>
  <c r="K1054"/>
  <c r="K1053"/>
  <c r="Z38" i="15"/>
  <c r="EJ38"/>
  <c r="AO38"/>
  <c r="EK38"/>
  <c r="BD38"/>
  <c r="EL38"/>
  <c r="BS38"/>
  <c r="EM38"/>
  <c r="CH38"/>
  <c r="EN38"/>
  <c r="CW38"/>
  <c r="EO38"/>
  <c r="EF38"/>
  <c r="EG38"/>
  <c r="EH38"/>
  <c r="M1052" i="22"/>
  <c r="L1052"/>
  <c r="EE38" i="15"/>
  <c r="K1052" i="22"/>
  <c r="J1052"/>
  <c r="H1052"/>
  <c r="F1052"/>
  <c r="M1050"/>
  <c r="E1050"/>
  <c r="F1050"/>
  <c r="G1050"/>
  <c r="H1050"/>
  <c r="J1050"/>
  <c r="L1050"/>
  <c r="C1050"/>
  <c r="M1049"/>
  <c r="E1049"/>
  <c r="F1049"/>
  <c r="G1049"/>
  <c r="H1049"/>
  <c r="J1049"/>
  <c r="L1049"/>
  <c r="C1049"/>
  <c r="M1048"/>
  <c r="E1048"/>
  <c r="F1048"/>
  <c r="G1048"/>
  <c r="H1048"/>
  <c r="J1048"/>
  <c r="L1048"/>
  <c r="C1048"/>
  <c r="M1047"/>
  <c r="E1047"/>
  <c r="F1047"/>
  <c r="G1047"/>
  <c r="H1047"/>
  <c r="J1047"/>
  <c r="L1047"/>
  <c r="C1047"/>
  <c r="M1046"/>
  <c r="E1046"/>
  <c r="F1046"/>
  <c r="G1046"/>
  <c r="H1046"/>
  <c r="J1046"/>
  <c r="L1046"/>
  <c r="C1046"/>
  <c r="M1045"/>
  <c r="E1045"/>
  <c r="F1045"/>
  <c r="G1045"/>
  <c r="H1045"/>
  <c r="J1045"/>
  <c r="L1045"/>
  <c r="C1045"/>
  <c r="E1044"/>
  <c r="F1044"/>
  <c r="G1044"/>
  <c r="H1044"/>
  <c r="J1044"/>
  <c r="L1044"/>
  <c r="H1042"/>
  <c r="H1041"/>
  <c r="H1040"/>
  <c r="H1039"/>
  <c r="H1038"/>
  <c r="H1037"/>
  <c r="K1035"/>
  <c r="K1034"/>
  <c r="D1033"/>
  <c r="D1032"/>
  <c r="J998"/>
  <c r="DX37" i="15"/>
  <c r="H1022" i="22"/>
  <c r="F1022"/>
  <c r="C1022"/>
  <c r="DO37" i="15"/>
  <c r="H1021" i="22"/>
  <c r="F1021"/>
  <c r="C1021"/>
  <c r="K1020"/>
  <c r="DF37" i="15"/>
  <c r="H1020" i="22"/>
  <c r="F1020"/>
  <c r="C1020"/>
  <c r="EB37" i="15"/>
  <c r="ED37"/>
  <c r="EI37"/>
  <c r="K1019" i="22"/>
  <c r="L1018"/>
  <c r="K1018"/>
  <c r="K1017"/>
  <c r="Z37" i="15"/>
  <c r="EJ37"/>
  <c r="AO37"/>
  <c r="EK37"/>
  <c r="BD37"/>
  <c r="EL37"/>
  <c r="BS37"/>
  <c r="EM37"/>
  <c r="CH37"/>
  <c r="EN37"/>
  <c r="CW37"/>
  <c r="EO37"/>
  <c r="EF37"/>
  <c r="EG37"/>
  <c r="EH37"/>
  <c r="M1016" i="22"/>
  <c r="L1016"/>
  <c r="EE37" i="15"/>
  <c r="K1016" i="22"/>
  <c r="J1016"/>
  <c r="H1016"/>
  <c r="F1016"/>
  <c r="M1014"/>
  <c r="E1014"/>
  <c r="F1014"/>
  <c r="G1014"/>
  <c r="H1014"/>
  <c r="J1014"/>
  <c r="L1014"/>
  <c r="C1014"/>
  <c r="M1013"/>
  <c r="E1013"/>
  <c r="F1013"/>
  <c r="G1013"/>
  <c r="H1013"/>
  <c r="J1013"/>
  <c r="L1013"/>
  <c r="C1013"/>
  <c r="M1012"/>
  <c r="E1012"/>
  <c r="F1012"/>
  <c r="G1012"/>
  <c r="H1012"/>
  <c r="J1012"/>
  <c r="L1012"/>
  <c r="C1012"/>
  <c r="M1011"/>
  <c r="E1011"/>
  <c r="F1011"/>
  <c r="G1011"/>
  <c r="H1011"/>
  <c r="J1011"/>
  <c r="L1011"/>
  <c r="C1011"/>
  <c r="M1010"/>
  <c r="E1010"/>
  <c r="F1010"/>
  <c r="G1010"/>
  <c r="H1010"/>
  <c r="J1010"/>
  <c r="L1010"/>
  <c r="C1010"/>
  <c r="M1009"/>
  <c r="E1009"/>
  <c r="F1009"/>
  <c r="G1009"/>
  <c r="H1009"/>
  <c r="J1009"/>
  <c r="L1009"/>
  <c r="C1009"/>
  <c r="E1008"/>
  <c r="F1008"/>
  <c r="G1008"/>
  <c r="H1008"/>
  <c r="J1008"/>
  <c r="L1008"/>
  <c r="H1006"/>
  <c r="H1005"/>
  <c r="H1004"/>
  <c r="H1003"/>
  <c r="H1002"/>
  <c r="H1001"/>
  <c r="K999"/>
  <c r="K998"/>
  <c r="D997"/>
  <c r="D996"/>
  <c r="J963"/>
  <c r="DX36" i="15"/>
  <c r="H987" i="22"/>
  <c r="F987"/>
  <c r="C987"/>
  <c r="DO36" i="15"/>
  <c r="H986" i="22"/>
  <c r="F986"/>
  <c r="C986"/>
  <c r="K985"/>
  <c r="DF36" i="15"/>
  <c r="H985" i="22"/>
  <c r="F985"/>
  <c r="C985"/>
  <c r="EB36" i="15"/>
  <c r="ED36"/>
  <c r="EI36"/>
  <c r="K984" i="22"/>
  <c r="L983"/>
  <c r="K983"/>
  <c r="K982"/>
  <c r="Z36" i="15"/>
  <c r="EJ36"/>
  <c r="AO36"/>
  <c r="EK36"/>
  <c r="BD36"/>
  <c r="EL36"/>
  <c r="BS36"/>
  <c r="EM36"/>
  <c r="CH36"/>
  <c r="EN36"/>
  <c r="CW36"/>
  <c r="EO36"/>
  <c r="EF36"/>
  <c r="EG36"/>
  <c r="EH36"/>
  <c r="M981" i="22"/>
  <c r="L981"/>
  <c r="EE36" i="15"/>
  <c r="K981" i="22"/>
  <c r="J981"/>
  <c r="H981"/>
  <c r="F981"/>
  <c r="M979"/>
  <c r="E979"/>
  <c r="F979"/>
  <c r="G979"/>
  <c r="H979"/>
  <c r="J979"/>
  <c r="L979"/>
  <c r="C979"/>
  <c r="M978"/>
  <c r="E978"/>
  <c r="F978"/>
  <c r="G978"/>
  <c r="H978"/>
  <c r="J978"/>
  <c r="L978"/>
  <c r="C978"/>
  <c r="M977"/>
  <c r="E977"/>
  <c r="F977"/>
  <c r="G977"/>
  <c r="H977"/>
  <c r="J977"/>
  <c r="L977"/>
  <c r="C977"/>
  <c r="M976"/>
  <c r="E976"/>
  <c r="F976"/>
  <c r="G976"/>
  <c r="H976"/>
  <c r="J976"/>
  <c r="L976"/>
  <c r="C976"/>
  <c r="M975"/>
  <c r="E975"/>
  <c r="F975"/>
  <c r="G975"/>
  <c r="H975"/>
  <c r="J975"/>
  <c r="L975"/>
  <c r="C975"/>
  <c r="M974"/>
  <c r="E974"/>
  <c r="F974"/>
  <c r="G974"/>
  <c r="H974"/>
  <c r="J974"/>
  <c r="L974"/>
  <c r="C974"/>
  <c r="E973"/>
  <c r="F973"/>
  <c r="G973"/>
  <c r="H973"/>
  <c r="J973"/>
  <c r="L973"/>
  <c r="H971"/>
  <c r="H970"/>
  <c r="H969"/>
  <c r="H968"/>
  <c r="H967"/>
  <c r="H966"/>
  <c r="K964"/>
  <c r="K963"/>
  <c r="D962"/>
  <c r="D961"/>
  <c r="J927"/>
  <c r="DX35" i="15"/>
  <c r="H951" i="22"/>
  <c r="F951"/>
  <c r="C951"/>
  <c r="DO35" i="15"/>
  <c r="H950" i="22"/>
  <c r="F950"/>
  <c r="C950"/>
  <c r="K949"/>
  <c r="DF35" i="15"/>
  <c r="H949" i="22"/>
  <c r="F949"/>
  <c r="C949"/>
  <c r="EB35" i="15"/>
  <c r="ED35"/>
  <c r="EI35"/>
  <c r="K948" i="22"/>
  <c r="L947"/>
  <c r="K947"/>
  <c r="K946"/>
  <c r="Z35" i="15"/>
  <c r="EJ35"/>
  <c r="AO35"/>
  <c r="EK35"/>
  <c r="BD35"/>
  <c r="EL35"/>
  <c r="BS35"/>
  <c r="EM35"/>
  <c r="CH35"/>
  <c r="EN35"/>
  <c r="CW35"/>
  <c r="EO35"/>
  <c r="EF35"/>
  <c r="EG35"/>
  <c r="EH35"/>
  <c r="M945" i="22"/>
  <c r="L945"/>
  <c r="EE35" i="15"/>
  <c r="K945" i="22"/>
  <c r="J945"/>
  <c r="H945"/>
  <c r="F945"/>
  <c r="M943"/>
  <c r="E943"/>
  <c r="F943"/>
  <c r="G943"/>
  <c r="H943"/>
  <c r="J943"/>
  <c r="L943"/>
  <c r="C943"/>
  <c r="M942"/>
  <c r="E942"/>
  <c r="F942"/>
  <c r="G942"/>
  <c r="H942"/>
  <c r="J942"/>
  <c r="L942"/>
  <c r="C942"/>
  <c r="M941"/>
  <c r="E941"/>
  <c r="F941"/>
  <c r="G941"/>
  <c r="H941"/>
  <c r="J941"/>
  <c r="L941"/>
  <c r="C941"/>
  <c r="M940"/>
  <c r="E940"/>
  <c r="F940"/>
  <c r="G940"/>
  <c r="H940"/>
  <c r="J940"/>
  <c r="L940"/>
  <c r="C940"/>
  <c r="M939"/>
  <c r="E939"/>
  <c r="F939"/>
  <c r="G939"/>
  <c r="H939"/>
  <c r="J939"/>
  <c r="L939"/>
  <c r="C939"/>
  <c r="M938"/>
  <c r="E938"/>
  <c r="F938"/>
  <c r="G938"/>
  <c r="H938"/>
  <c r="J938"/>
  <c r="L938"/>
  <c r="C938"/>
  <c r="E937"/>
  <c r="F937"/>
  <c r="G937"/>
  <c r="H937"/>
  <c r="J937"/>
  <c r="L937"/>
  <c r="H935"/>
  <c r="H934"/>
  <c r="H933"/>
  <c r="H932"/>
  <c r="H931"/>
  <c r="H930"/>
  <c r="K928"/>
  <c r="K927"/>
  <c r="D926"/>
  <c r="D925"/>
  <c r="J892"/>
  <c r="DX34" i="15"/>
  <c r="H916" i="22"/>
  <c r="F916"/>
  <c r="C916"/>
  <c r="DO34" i="15"/>
  <c r="H915" i="22"/>
  <c r="F915"/>
  <c r="C915"/>
  <c r="K914"/>
  <c r="DF34" i="15"/>
  <c r="H914" i="22"/>
  <c r="F914"/>
  <c r="C914"/>
  <c r="EB34" i="15"/>
  <c r="ED34"/>
  <c r="EI34"/>
  <c r="K913" i="22"/>
  <c r="L912"/>
  <c r="K912"/>
  <c r="K911"/>
  <c r="Z34" i="15"/>
  <c r="EJ34"/>
  <c r="AO34"/>
  <c r="EK34"/>
  <c r="BD34"/>
  <c r="EL34"/>
  <c r="BS34"/>
  <c r="EM34"/>
  <c r="CH34"/>
  <c r="EN34"/>
  <c r="CW34"/>
  <c r="EO34"/>
  <c r="EF34"/>
  <c r="EG34"/>
  <c r="EH34"/>
  <c r="M910" i="22"/>
  <c r="L910"/>
  <c r="EE34" i="15"/>
  <c r="K910" i="22"/>
  <c r="J910"/>
  <c r="H910"/>
  <c r="F910"/>
  <c r="M908"/>
  <c r="E908"/>
  <c r="F908"/>
  <c r="G908"/>
  <c r="H908"/>
  <c r="J908"/>
  <c r="L908"/>
  <c r="C908"/>
  <c r="M907"/>
  <c r="E907"/>
  <c r="F907"/>
  <c r="G907"/>
  <c r="H907"/>
  <c r="J907"/>
  <c r="L907"/>
  <c r="C907"/>
  <c r="M906"/>
  <c r="E906"/>
  <c r="F906"/>
  <c r="G906"/>
  <c r="H906"/>
  <c r="J906"/>
  <c r="L906"/>
  <c r="C906"/>
  <c r="M905"/>
  <c r="E905"/>
  <c r="F905"/>
  <c r="G905"/>
  <c r="H905"/>
  <c r="J905"/>
  <c r="L905"/>
  <c r="C905"/>
  <c r="M904"/>
  <c r="E904"/>
  <c r="F904"/>
  <c r="G904"/>
  <c r="H904"/>
  <c r="J904"/>
  <c r="L904"/>
  <c r="C904"/>
  <c r="M903"/>
  <c r="E903"/>
  <c r="F903"/>
  <c r="G903"/>
  <c r="H903"/>
  <c r="J903"/>
  <c r="L903"/>
  <c r="C903"/>
  <c r="E902"/>
  <c r="F902"/>
  <c r="G902"/>
  <c r="H902"/>
  <c r="J902"/>
  <c r="L902"/>
  <c r="H900"/>
  <c r="H899"/>
  <c r="H898"/>
  <c r="H897"/>
  <c r="H896"/>
  <c r="H895"/>
  <c r="K893"/>
  <c r="K892"/>
  <c r="D891"/>
  <c r="D890"/>
  <c r="J856"/>
  <c r="DX33" i="15"/>
  <c r="H880" i="22"/>
  <c r="F880"/>
  <c r="C880"/>
  <c r="DO33" i="15"/>
  <c r="H879" i="22"/>
  <c r="F879"/>
  <c r="C879"/>
  <c r="K878"/>
  <c r="DF33" i="15"/>
  <c r="H878" i="22"/>
  <c r="F878"/>
  <c r="C878"/>
  <c r="EB33" i="15"/>
  <c r="ED33"/>
  <c r="EI33"/>
  <c r="K877" i="22"/>
  <c r="L876"/>
  <c r="K876"/>
  <c r="K875"/>
  <c r="Z33" i="15"/>
  <c r="EJ33"/>
  <c r="AO33"/>
  <c r="EK33"/>
  <c r="BD33"/>
  <c r="EL33"/>
  <c r="BS33"/>
  <c r="EM33"/>
  <c r="CH33"/>
  <c r="EN33"/>
  <c r="CW33"/>
  <c r="EO33"/>
  <c r="EF33"/>
  <c r="EG33"/>
  <c r="EH33"/>
  <c r="M874" i="22"/>
  <c r="L874"/>
  <c r="EE33" i="15"/>
  <c r="K874" i="22"/>
  <c r="J874"/>
  <c r="H874"/>
  <c r="F874"/>
  <c r="M872"/>
  <c r="E872"/>
  <c r="F872"/>
  <c r="G872"/>
  <c r="H872"/>
  <c r="J872"/>
  <c r="L872"/>
  <c r="C872"/>
  <c r="M871"/>
  <c r="E871"/>
  <c r="F871"/>
  <c r="G871"/>
  <c r="H871"/>
  <c r="J871"/>
  <c r="L871"/>
  <c r="C871"/>
  <c r="M870"/>
  <c r="E870"/>
  <c r="F870"/>
  <c r="G870"/>
  <c r="H870"/>
  <c r="J870"/>
  <c r="L870"/>
  <c r="C870"/>
  <c r="M869"/>
  <c r="E869"/>
  <c r="F869"/>
  <c r="G869"/>
  <c r="H869"/>
  <c r="J869"/>
  <c r="L869"/>
  <c r="C869"/>
  <c r="M868"/>
  <c r="E868"/>
  <c r="F868"/>
  <c r="G868"/>
  <c r="H868"/>
  <c r="J868"/>
  <c r="L868"/>
  <c r="C868"/>
  <c r="M867"/>
  <c r="E867"/>
  <c r="F867"/>
  <c r="G867"/>
  <c r="H867"/>
  <c r="J867"/>
  <c r="L867"/>
  <c r="C867"/>
  <c r="E866"/>
  <c r="F866"/>
  <c r="G866"/>
  <c r="H866"/>
  <c r="J866"/>
  <c r="L866"/>
  <c r="H864"/>
  <c r="H863"/>
  <c r="H862"/>
  <c r="H861"/>
  <c r="H860"/>
  <c r="H859"/>
  <c r="K857"/>
  <c r="K856"/>
  <c r="D855"/>
  <c r="D854"/>
  <c r="J821"/>
  <c r="DX32" i="15"/>
  <c r="H845" i="22"/>
  <c r="F845"/>
  <c r="C845"/>
  <c r="DO32" i="15"/>
  <c r="H844" i="22"/>
  <c r="F844"/>
  <c r="C844"/>
  <c r="K843"/>
  <c r="DF32" i="15"/>
  <c r="H843" i="22"/>
  <c r="F843"/>
  <c r="C843"/>
  <c r="EB32" i="15"/>
  <c r="ED32"/>
  <c r="EI32"/>
  <c r="K842" i="22"/>
  <c r="L841"/>
  <c r="K841"/>
  <c r="K840"/>
  <c r="Z32" i="15"/>
  <c r="EJ32"/>
  <c r="AO32"/>
  <c r="EK32"/>
  <c r="BD32"/>
  <c r="EL32"/>
  <c r="BS32"/>
  <c r="EM32"/>
  <c r="CH32"/>
  <c r="EN32"/>
  <c r="CW32"/>
  <c r="EO32"/>
  <c r="EF32"/>
  <c r="EG32"/>
  <c r="EH32"/>
  <c r="M839" i="22"/>
  <c r="L839"/>
  <c r="EE32" i="15"/>
  <c r="K839" i="22"/>
  <c r="J839"/>
  <c r="H839"/>
  <c r="F839"/>
  <c r="M837"/>
  <c r="E837"/>
  <c r="F837"/>
  <c r="G837"/>
  <c r="H837"/>
  <c r="J837"/>
  <c r="L837"/>
  <c r="C837"/>
  <c r="M836"/>
  <c r="E836"/>
  <c r="F836"/>
  <c r="G836"/>
  <c r="H836"/>
  <c r="J836"/>
  <c r="L836"/>
  <c r="C836"/>
  <c r="M835"/>
  <c r="E835"/>
  <c r="F835"/>
  <c r="G835"/>
  <c r="H835"/>
  <c r="J835"/>
  <c r="L835"/>
  <c r="C835"/>
  <c r="M834"/>
  <c r="E834"/>
  <c r="F834"/>
  <c r="G834"/>
  <c r="H834"/>
  <c r="J834"/>
  <c r="L834"/>
  <c r="C834"/>
  <c r="M833"/>
  <c r="E833"/>
  <c r="F833"/>
  <c r="G833"/>
  <c r="H833"/>
  <c r="J833"/>
  <c r="L833"/>
  <c r="C833"/>
  <c r="M832"/>
  <c r="E832"/>
  <c r="F832"/>
  <c r="G832"/>
  <c r="H832"/>
  <c r="J832"/>
  <c r="L832"/>
  <c r="C832"/>
  <c r="E831"/>
  <c r="F831"/>
  <c r="G831"/>
  <c r="H831"/>
  <c r="J831"/>
  <c r="L831"/>
  <c r="H829"/>
  <c r="H828"/>
  <c r="H827"/>
  <c r="H826"/>
  <c r="H825"/>
  <c r="H824"/>
  <c r="K822"/>
  <c r="K821"/>
  <c r="D820"/>
  <c r="D819"/>
  <c r="J785"/>
  <c r="DX31" i="15"/>
  <c r="H809" i="22"/>
  <c r="F809"/>
  <c r="C809"/>
  <c r="DO31" i="15"/>
  <c r="H808" i="22"/>
  <c r="F808"/>
  <c r="C808"/>
  <c r="K807"/>
  <c r="DF31" i="15"/>
  <c r="H807" i="22"/>
  <c r="F807"/>
  <c r="C807"/>
  <c r="EB31" i="15"/>
  <c r="ED31"/>
  <c r="EI31"/>
  <c r="K806" i="22"/>
  <c r="L805"/>
  <c r="K805"/>
  <c r="K804"/>
  <c r="Z31" i="15"/>
  <c r="EJ31"/>
  <c r="AO31"/>
  <c r="EK31"/>
  <c r="BD31"/>
  <c r="EL31"/>
  <c r="BS31"/>
  <c r="EM31"/>
  <c r="CH31"/>
  <c r="EN31"/>
  <c r="CW31"/>
  <c r="EO31"/>
  <c r="EF31"/>
  <c r="EG31"/>
  <c r="EH31"/>
  <c r="M803" i="22"/>
  <c r="L803"/>
  <c r="EE31" i="15"/>
  <c r="K803" i="22"/>
  <c r="J803"/>
  <c r="H803"/>
  <c r="F803"/>
  <c r="M801"/>
  <c r="E801"/>
  <c r="F801"/>
  <c r="G801"/>
  <c r="H801"/>
  <c r="J801"/>
  <c r="L801"/>
  <c r="C801"/>
  <c r="M800"/>
  <c r="E800"/>
  <c r="F800"/>
  <c r="G800"/>
  <c r="H800"/>
  <c r="J800"/>
  <c r="L800"/>
  <c r="C800"/>
  <c r="M799"/>
  <c r="E799"/>
  <c r="F799"/>
  <c r="G799"/>
  <c r="H799"/>
  <c r="J799"/>
  <c r="L799"/>
  <c r="C799"/>
  <c r="M798"/>
  <c r="E798"/>
  <c r="F798"/>
  <c r="G798"/>
  <c r="H798"/>
  <c r="J798"/>
  <c r="L798"/>
  <c r="C798"/>
  <c r="M797"/>
  <c r="E797"/>
  <c r="F797"/>
  <c r="G797"/>
  <c r="H797"/>
  <c r="J797"/>
  <c r="L797"/>
  <c r="C797"/>
  <c r="M796"/>
  <c r="E796"/>
  <c r="F796"/>
  <c r="G796"/>
  <c r="H796"/>
  <c r="J796"/>
  <c r="L796"/>
  <c r="C796"/>
  <c r="E795"/>
  <c r="F795"/>
  <c r="G795"/>
  <c r="H795"/>
  <c r="J795"/>
  <c r="L795"/>
  <c r="H793"/>
  <c r="H792"/>
  <c r="H791"/>
  <c r="H790"/>
  <c r="H789"/>
  <c r="H788"/>
  <c r="K786"/>
  <c r="K785"/>
  <c r="D784"/>
  <c r="D783"/>
  <c r="J750"/>
  <c r="DX30" i="15"/>
  <c r="H774" i="22"/>
  <c r="F774"/>
  <c r="C774"/>
  <c r="DO30" i="15"/>
  <c r="H773" i="22"/>
  <c r="F773"/>
  <c r="C773"/>
  <c r="K772"/>
  <c r="DF30" i="15"/>
  <c r="H772" i="22"/>
  <c r="F772"/>
  <c r="C772"/>
  <c r="EB30" i="15"/>
  <c r="ED30"/>
  <c r="EI30"/>
  <c r="K771" i="22"/>
  <c r="L770"/>
  <c r="K770"/>
  <c r="K769"/>
  <c r="Z30" i="15"/>
  <c r="EJ30"/>
  <c r="AO30"/>
  <c r="EK30"/>
  <c r="BD30"/>
  <c r="EL30"/>
  <c r="BS30"/>
  <c r="EM30"/>
  <c r="CH30"/>
  <c r="EN30"/>
  <c r="CW30"/>
  <c r="EO30"/>
  <c r="EF30"/>
  <c r="EG30"/>
  <c r="EH30"/>
  <c r="M768" i="22"/>
  <c r="L768"/>
  <c r="EE30" i="15"/>
  <c r="K768" i="22"/>
  <c r="J768"/>
  <c r="H768"/>
  <c r="F768"/>
  <c r="M766"/>
  <c r="E766"/>
  <c r="F766"/>
  <c r="G766"/>
  <c r="H766"/>
  <c r="J766"/>
  <c r="L766"/>
  <c r="C766"/>
  <c r="M765"/>
  <c r="E765"/>
  <c r="F765"/>
  <c r="G765"/>
  <c r="H765"/>
  <c r="J765"/>
  <c r="L765"/>
  <c r="C765"/>
  <c r="M764"/>
  <c r="E764"/>
  <c r="F764"/>
  <c r="G764"/>
  <c r="H764"/>
  <c r="J764"/>
  <c r="L764"/>
  <c r="C764"/>
  <c r="M763"/>
  <c r="E763"/>
  <c r="F763"/>
  <c r="G763"/>
  <c r="H763"/>
  <c r="J763"/>
  <c r="L763"/>
  <c r="C763"/>
  <c r="M762"/>
  <c r="E762"/>
  <c r="F762"/>
  <c r="G762"/>
  <c r="H762"/>
  <c r="J762"/>
  <c r="L762"/>
  <c r="C762"/>
  <c r="M761"/>
  <c r="E761"/>
  <c r="F761"/>
  <c r="G761"/>
  <c r="H761"/>
  <c r="J761"/>
  <c r="L761"/>
  <c r="C761"/>
  <c r="E760"/>
  <c r="F760"/>
  <c r="G760"/>
  <c r="H760"/>
  <c r="J760"/>
  <c r="L760"/>
  <c r="H758"/>
  <c r="H757"/>
  <c r="H756"/>
  <c r="H755"/>
  <c r="H754"/>
  <c r="H753"/>
  <c r="K751"/>
  <c r="K750"/>
  <c r="D749"/>
  <c r="D748"/>
  <c r="J714"/>
  <c r="DX29" i="15"/>
  <c r="H738" i="22"/>
  <c r="F738"/>
  <c r="C738"/>
  <c r="DO29" i="15"/>
  <c r="H737" i="22"/>
  <c r="F737"/>
  <c r="C737"/>
  <c r="K736"/>
  <c r="DF29" i="15"/>
  <c r="H736" i="22"/>
  <c r="F736"/>
  <c r="C736"/>
  <c r="EB29" i="15"/>
  <c r="ED29"/>
  <c r="EI29"/>
  <c r="K735" i="22"/>
  <c r="L734"/>
  <c r="K734"/>
  <c r="K733"/>
  <c r="Z29" i="15"/>
  <c r="EJ29"/>
  <c r="AO29"/>
  <c r="EK29"/>
  <c r="BD29"/>
  <c r="EL29"/>
  <c r="BS29"/>
  <c r="EM29"/>
  <c r="CH29"/>
  <c r="EN29"/>
  <c r="CW29"/>
  <c r="EO29"/>
  <c r="EF29"/>
  <c r="EG29"/>
  <c r="EH29"/>
  <c r="M732" i="22"/>
  <c r="L732"/>
  <c r="EE29" i="15"/>
  <c r="K732" i="22"/>
  <c r="J732"/>
  <c r="H732"/>
  <c r="F732"/>
  <c r="M730"/>
  <c r="E730"/>
  <c r="F730"/>
  <c r="G730"/>
  <c r="H730"/>
  <c r="J730"/>
  <c r="L730"/>
  <c r="C730"/>
  <c r="M729"/>
  <c r="E729"/>
  <c r="F729"/>
  <c r="G729"/>
  <c r="H729"/>
  <c r="J729"/>
  <c r="L729"/>
  <c r="C729"/>
  <c r="M728"/>
  <c r="E728"/>
  <c r="F728"/>
  <c r="G728"/>
  <c r="H728"/>
  <c r="J728"/>
  <c r="L728"/>
  <c r="C728"/>
  <c r="M727"/>
  <c r="E727"/>
  <c r="F727"/>
  <c r="G727"/>
  <c r="H727"/>
  <c r="J727"/>
  <c r="L727"/>
  <c r="C727"/>
  <c r="M726"/>
  <c r="E726"/>
  <c r="F726"/>
  <c r="G726"/>
  <c r="H726"/>
  <c r="J726"/>
  <c r="L726"/>
  <c r="C726"/>
  <c r="M725"/>
  <c r="E725"/>
  <c r="F725"/>
  <c r="G725"/>
  <c r="H725"/>
  <c r="J725"/>
  <c r="L725"/>
  <c r="C725"/>
  <c r="E724"/>
  <c r="F724"/>
  <c r="G724"/>
  <c r="H724"/>
  <c r="J724"/>
  <c r="L724"/>
  <c r="H722"/>
  <c r="H721"/>
  <c r="H720"/>
  <c r="H719"/>
  <c r="H718"/>
  <c r="H717"/>
  <c r="K715"/>
  <c r="K714"/>
  <c r="D713"/>
  <c r="D712"/>
  <c r="J679"/>
  <c r="DX28" i="15"/>
  <c r="H703" i="22"/>
  <c r="F703"/>
  <c r="C703"/>
  <c r="DO28" i="15"/>
  <c r="H702" i="22"/>
  <c r="F702"/>
  <c r="C702"/>
  <c r="K701"/>
  <c r="DF28" i="15"/>
  <c r="H701" i="22"/>
  <c r="F701"/>
  <c r="C701"/>
  <c r="EB28" i="15"/>
  <c r="ED28"/>
  <c r="EI28"/>
  <c r="K700" i="22"/>
  <c r="L699"/>
  <c r="K699"/>
  <c r="K698"/>
  <c r="Z28" i="15"/>
  <c r="EJ28"/>
  <c r="AO28"/>
  <c r="EK28"/>
  <c r="BD28"/>
  <c r="EL28"/>
  <c r="BS28"/>
  <c r="EM28"/>
  <c r="CH28"/>
  <c r="EN28"/>
  <c r="CW28"/>
  <c r="EO28"/>
  <c r="EF28"/>
  <c r="EG28"/>
  <c r="EH28"/>
  <c r="M697" i="22"/>
  <c r="L697"/>
  <c r="EE28" i="15"/>
  <c r="K697" i="22"/>
  <c r="J697"/>
  <c r="H697"/>
  <c r="F697"/>
  <c r="M695"/>
  <c r="E695"/>
  <c r="F695"/>
  <c r="G695"/>
  <c r="H695"/>
  <c r="J695"/>
  <c r="L695"/>
  <c r="C695"/>
  <c r="M694"/>
  <c r="E694"/>
  <c r="F694"/>
  <c r="G694"/>
  <c r="H694"/>
  <c r="J694"/>
  <c r="L694"/>
  <c r="C694"/>
  <c r="M693"/>
  <c r="E693"/>
  <c r="F693"/>
  <c r="G693"/>
  <c r="H693"/>
  <c r="J693"/>
  <c r="L693"/>
  <c r="C693"/>
  <c r="M692"/>
  <c r="E692"/>
  <c r="F692"/>
  <c r="G692"/>
  <c r="H692"/>
  <c r="J692"/>
  <c r="L692"/>
  <c r="C692"/>
  <c r="M691"/>
  <c r="E691"/>
  <c r="F691"/>
  <c r="G691"/>
  <c r="H691"/>
  <c r="J691"/>
  <c r="L691"/>
  <c r="C691"/>
  <c r="M690"/>
  <c r="E690"/>
  <c r="F690"/>
  <c r="G690"/>
  <c r="H690"/>
  <c r="J690"/>
  <c r="L690"/>
  <c r="C690"/>
  <c r="E689"/>
  <c r="F689"/>
  <c r="G689"/>
  <c r="H689"/>
  <c r="J689"/>
  <c r="L689"/>
  <c r="H687"/>
  <c r="H686"/>
  <c r="H685"/>
  <c r="H684"/>
  <c r="H683"/>
  <c r="H682"/>
  <c r="K680"/>
  <c r="K679"/>
  <c r="D678"/>
  <c r="D677"/>
  <c r="J643"/>
  <c r="DX27" i="15"/>
  <c r="H667" i="22"/>
  <c r="F667"/>
  <c r="C667"/>
  <c r="DO27" i="15"/>
  <c r="H666" i="22"/>
  <c r="F666"/>
  <c r="C666"/>
  <c r="K665"/>
  <c r="DF27" i="15"/>
  <c r="H665" i="22"/>
  <c r="F665"/>
  <c r="C665"/>
  <c r="EB27" i="15"/>
  <c r="ED27"/>
  <c r="EI27"/>
  <c r="K664" i="22"/>
  <c r="L663"/>
  <c r="K663"/>
  <c r="K662"/>
  <c r="Z27" i="15"/>
  <c r="EJ27"/>
  <c r="AO27"/>
  <c r="EK27"/>
  <c r="BD27"/>
  <c r="EL27"/>
  <c r="BS27"/>
  <c r="EM27"/>
  <c r="CH27"/>
  <c r="EN27"/>
  <c r="CW27"/>
  <c r="EO27"/>
  <c r="EF27"/>
  <c r="EG27"/>
  <c r="EH27"/>
  <c r="M661" i="22"/>
  <c r="L661"/>
  <c r="EE27" i="15"/>
  <c r="K661" i="22"/>
  <c r="J661"/>
  <c r="H661"/>
  <c r="F661"/>
  <c r="M659"/>
  <c r="E659"/>
  <c r="F659"/>
  <c r="G659"/>
  <c r="H659"/>
  <c r="J659"/>
  <c r="L659"/>
  <c r="C659"/>
  <c r="M658"/>
  <c r="E658"/>
  <c r="F658"/>
  <c r="G658"/>
  <c r="H658"/>
  <c r="J658"/>
  <c r="L658"/>
  <c r="C658"/>
  <c r="M657"/>
  <c r="E657"/>
  <c r="F657"/>
  <c r="G657"/>
  <c r="H657"/>
  <c r="J657"/>
  <c r="L657"/>
  <c r="C657"/>
  <c r="M656"/>
  <c r="E656"/>
  <c r="F656"/>
  <c r="G656"/>
  <c r="H656"/>
  <c r="J656"/>
  <c r="L656"/>
  <c r="C656"/>
  <c r="M655"/>
  <c r="E655"/>
  <c r="F655"/>
  <c r="G655"/>
  <c r="H655"/>
  <c r="J655"/>
  <c r="L655"/>
  <c r="C655"/>
  <c r="M654"/>
  <c r="E654"/>
  <c r="F654"/>
  <c r="G654"/>
  <c r="H654"/>
  <c r="J654"/>
  <c r="L654"/>
  <c r="C654"/>
  <c r="E653"/>
  <c r="F653"/>
  <c r="G653"/>
  <c r="H653"/>
  <c r="J653"/>
  <c r="L653"/>
  <c r="H651"/>
  <c r="H650"/>
  <c r="H649"/>
  <c r="H648"/>
  <c r="H647"/>
  <c r="H646"/>
  <c r="K644"/>
  <c r="K643"/>
  <c r="D642"/>
  <c r="D641"/>
  <c r="A356"/>
  <c r="A392"/>
  <c r="A427"/>
  <c r="A463"/>
  <c r="A498"/>
  <c r="A534"/>
  <c r="A569"/>
  <c r="A605"/>
  <c r="J608"/>
  <c r="DX26" i="15"/>
  <c r="H632" i="22"/>
  <c r="F632"/>
  <c r="C632"/>
  <c r="DO26" i="15"/>
  <c r="H631" i="22"/>
  <c r="F631"/>
  <c r="C631"/>
  <c r="K630"/>
  <c r="DF26" i="15"/>
  <c r="H630" i="22"/>
  <c r="F630"/>
  <c r="C630"/>
  <c r="EB26" i="15"/>
  <c r="ED26"/>
  <c r="EI26"/>
  <c r="K629" i="22"/>
  <c r="L628"/>
  <c r="K628"/>
  <c r="K627"/>
  <c r="Z26" i="15"/>
  <c r="EJ26"/>
  <c r="AO26"/>
  <c r="EK26"/>
  <c r="BD26"/>
  <c r="EL26"/>
  <c r="BS26"/>
  <c r="EM26"/>
  <c r="CH26"/>
  <c r="EN26"/>
  <c r="CW26"/>
  <c r="EO26"/>
  <c r="EF26"/>
  <c r="EG26"/>
  <c r="EH26"/>
  <c r="M626" i="22"/>
  <c r="L626"/>
  <c r="EE26" i="15"/>
  <c r="K626" i="22"/>
  <c r="J626"/>
  <c r="H626"/>
  <c r="F626"/>
  <c r="M624"/>
  <c r="E624"/>
  <c r="F624"/>
  <c r="G624"/>
  <c r="H624"/>
  <c r="J624"/>
  <c r="L624"/>
  <c r="C624"/>
  <c r="M623"/>
  <c r="E623"/>
  <c r="F623"/>
  <c r="G623"/>
  <c r="H623"/>
  <c r="J623"/>
  <c r="L623"/>
  <c r="C623"/>
  <c r="M622"/>
  <c r="E622"/>
  <c r="F622"/>
  <c r="G622"/>
  <c r="H622"/>
  <c r="J622"/>
  <c r="L622"/>
  <c r="C622"/>
  <c r="M621"/>
  <c r="E621"/>
  <c r="F621"/>
  <c r="G621"/>
  <c r="H621"/>
  <c r="J621"/>
  <c r="L621"/>
  <c r="C621"/>
  <c r="M620"/>
  <c r="E620"/>
  <c r="F620"/>
  <c r="G620"/>
  <c r="H620"/>
  <c r="J620"/>
  <c r="L620"/>
  <c r="C620"/>
  <c r="M619"/>
  <c r="E619"/>
  <c r="F619"/>
  <c r="G619"/>
  <c r="H619"/>
  <c r="J619"/>
  <c r="L619"/>
  <c r="C619"/>
  <c r="E618"/>
  <c r="F618"/>
  <c r="G618"/>
  <c r="H618"/>
  <c r="J618"/>
  <c r="L618"/>
  <c r="H616"/>
  <c r="H615"/>
  <c r="H614"/>
  <c r="H613"/>
  <c r="H612"/>
  <c r="H611"/>
  <c r="K609"/>
  <c r="K608"/>
  <c r="D607"/>
  <c r="D606"/>
  <c r="J572"/>
  <c r="DX25" i="15"/>
  <c r="H596" i="22"/>
  <c r="F596"/>
  <c r="C596"/>
  <c r="DO25" i="15"/>
  <c r="H595" i="22"/>
  <c r="F595"/>
  <c r="C595"/>
  <c r="K594"/>
  <c r="DF25" i="15"/>
  <c r="H594" i="22"/>
  <c r="F594"/>
  <c r="C594"/>
  <c r="EB25" i="15"/>
  <c r="ED25"/>
  <c r="EI25"/>
  <c r="K593" i="22"/>
  <c r="L592"/>
  <c r="K592"/>
  <c r="K591"/>
  <c r="Z25" i="15"/>
  <c r="EJ25"/>
  <c r="AO25"/>
  <c r="EK25"/>
  <c r="BD25"/>
  <c r="EL25"/>
  <c r="BS25"/>
  <c r="EM25"/>
  <c r="CH25"/>
  <c r="EN25"/>
  <c r="CW25"/>
  <c r="EO25"/>
  <c r="EF25"/>
  <c r="EG25"/>
  <c r="EH25"/>
  <c r="M590" i="22"/>
  <c r="L590"/>
  <c r="EE25" i="15"/>
  <c r="K590" i="22"/>
  <c r="J590"/>
  <c r="H590"/>
  <c r="F590"/>
  <c r="M588"/>
  <c r="E588"/>
  <c r="F588"/>
  <c r="G588"/>
  <c r="H588"/>
  <c r="J588"/>
  <c r="L588"/>
  <c r="C588"/>
  <c r="M587"/>
  <c r="E587"/>
  <c r="F587"/>
  <c r="G587"/>
  <c r="H587"/>
  <c r="J587"/>
  <c r="L587"/>
  <c r="C587"/>
  <c r="M586"/>
  <c r="E586"/>
  <c r="F586"/>
  <c r="G586"/>
  <c r="H586"/>
  <c r="J586"/>
  <c r="L586"/>
  <c r="C586"/>
  <c r="M585"/>
  <c r="E585"/>
  <c r="F585"/>
  <c r="G585"/>
  <c r="H585"/>
  <c r="J585"/>
  <c r="L585"/>
  <c r="C585"/>
  <c r="M584"/>
  <c r="E584"/>
  <c r="F584"/>
  <c r="G584"/>
  <c r="H584"/>
  <c r="J584"/>
  <c r="L584"/>
  <c r="C584"/>
  <c r="M583"/>
  <c r="E583"/>
  <c r="F583"/>
  <c r="G583"/>
  <c r="H583"/>
  <c r="J583"/>
  <c r="L583"/>
  <c r="C583"/>
  <c r="E582"/>
  <c r="F582"/>
  <c r="G582"/>
  <c r="H582"/>
  <c r="J582"/>
  <c r="L582"/>
  <c r="H580"/>
  <c r="H579"/>
  <c r="H578"/>
  <c r="H577"/>
  <c r="H576"/>
  <c r="H575"/>
  <c r="K573"/>
  <c r="K572"/>
  <c r="D571"/>
  <c r="D570"/>
  <c r="J537"/>
  <c r="DX24" i="15"/>
  <c r="H561" i="22"/>
  <c r="F561"/>
  <c r="C561"/>
  <c r="DO24" i="15"/>
  <c r="H560" i="22"/>
  <c r="F560"/>
  <c r="C560"/>
  <c r="K559"/>
  <c r="DF24" i="15"/>
  <c r="H559" i="22"/>
  <c r="F559"/>
  <c r="C559"/>
  <c r="EB24" i="15"/>
  <c r="ED24"/>
  <c r="EI24"/>
  <c r="K558" i="22"/>
  <c r="L557"/>
  <c r="K557"/>
  <c r="K556"/>
  <c r="Z24" i="15"/>
  <c r="EJ24"/>
  <c r="AO24"/>
  <c r="EK24"/>
  <c r="BD24"/>
  <c r="EL24"/>
  <c r="BS24"/>
  <c r="EM24"/>
  <c r="CH24"/>
  <c r="EN24"/>
  <c r="CW24"/>
  <c r="EO24"/>
  <c r="EF24"/>
  <c r="EG24"/>
  <c r="EH24"/>
  <c r="M555" i="22"/>
  <c r="L555"/>
  <c r="EE24" i="15"/>
  <c r="K555" i="22"/>
  <c r="J555"/>
  <c r="H555"/>
  <c r="F555"/>
  <c r="M553"/>
  <c r="E553"/>
  <c r="F553"/>
  <c r="G553"/>
  <c r="H553"/>
  <c r="J553"/>
  <c r="L553"/>
  <c r="C553"/>
  <c r="M552"/>
  <c r="E552"/>
  <c r="F552"/>
  <c r="G552"/>
  <c r="H552"/>
  <c r="J552"/>
  <c r="L552"/>
  <c r="C552"/>
  <c r="M551"/>
  <c r="E551"/>
  <c r="F551"/>
  <c r="G551"/>
  <c r="H551"/>
  <c r="J551"/>
  <c r="L551"/>
  <c r="C551"/>
  <c r="M550"/>
  <c r="E550"/>
  <c r="F550"/>
  <c r="G550"/>
  <c r="H550"/>
  <c r="J550"/>
  <c r="L550"/>
  <c r="C550"/>
  <c r="M549"/>
  <c r="E549"/>
  <c r="F549"/>
  <c r="G549"/>
  <c r="H549"/>
  <c r="J549"/>
  <c r="L549"/>
  <c r="C549"/>
  <c r="M548"/>
  <c r="E548"/>
  <c r="F548"/>
  <c r="G548"/>
  <c r="H548"/>
  <c r="J548"/>
  <c r="L548"/>
  <c r="C548"/>
  <c r="E547"/>
  <c r="F547"/>
  <c r="G547"/>
  <c r="H547"/>
  <c r="J547"/>
  <c r="L547"/>
  <c r="H545"/>
  <c r="H544"/>
  <c r="H543"/>
  <c r="H542"/>
  <c r="H541"/>
  <c r="H540"/>
  <c r="K538"/>
  <c r="K537"/>
  <c r="D536"/>
  <c r="D535"/>
  <c r="J501"/>
  <c r="DX23" i="15"/>
  <c r="H525" i="22"/>
  <c r="F525"/>
  <c r="C525"/>
  <c r="DO23" i="15"/>
  <c r="H524" i="22"/>
  <c r="F524"/>
  <c r="C524"/>
  <c r="K523"/>
  <c r="DF23" i="15"/>
  <c r="H523" i="22"/>
  <c r="F523"/>
  <c r="C523"/>
  <c r="EB23" i="15"/>
  <c r="ED23"/>
  <c r="EI23"/>
  <c r="K522" i="22"/>
  <c r="L521"/>
  <c r="K521"/>
  <c r="K520"/>
  <c r="Z23" i="15"/>
  <c r="EJ23"/>
  <c r="AO23"/>
  <c r="EK23"/>
  <c r="BD23"/>
  <c r="EL23"/>
  <c r="BS23"/>
  <c r="EM23"/>
  <c r="CH23"/>
  <c r="EN23"/>
  <c r="CW23"/>
  <c r="EO23"/>
  <c r="EF23"/>
  <c r="EG23"/>
  <c r="EH23"/>
  <c r="M519" i="22"/>
  <c r="L519"/>
  <c r="EE23" i="15"/>
  <c r="K519" i="22"/>
  <c r="J519"/>
  <c r="H519"/>
  <c r="F519"/>
  <c r="M517"/>
  <c r="E517"/>
  <c r="F517"/>
  <c r="G517"/>
  <c r="H517"/>
  <c r="J517"/>
  <c r="L517"/>
  <c r="C517"/>
  <c r="M516"/>
  <c r="E516"/>
  <c r="F516"/>
  <c r="G516"/>
  <c r="H516"/>
  <c r="J516"/>
  <c r="L516"/>
  <c r="C516"/>
  <c r="M515"/>
  <c r="E515"/>
  <c r="F515"/>
  <c r="G515"/>
  <c r="H515"/>
  <c r="J515"/>
  <c r="L515"/>
  <c r="C515"/>
  <c r="M514"/>
  <c r="E514"/>
  <c r="F514"/>
  <c r="G514"/>
  <c r="H514"/>
  <c r="J514"/>
  <c r="L514"/>
  <c r="C514"/>
  <c r="M513"/>
  <c r="E513"/>
  <c r="F513"/>
  <c r="G513"/>
  <c r="H513"/>
  <c r="J513"/>
  <c r="L513"/>
  <c r="C513"/>
  <c r="M512"/>
  <c r="E512"/>
  <c r="F512"/>
  <c r="G512"/>
  <c r="H512"/>
  <c r="J512"/>
  <c r="L512"/>
  <c r="C512"/>
  <c r="E511"/>
  <c r="F511"/>
  <c r="G511"/>
  <c r="H511"/>
  <c r="J511"/>
  <c r="L511"/>
  <c r="H509"/>
  <c r="H508"/>
  <c r="H507"/>
  <c r="H506"/>
  <c r="H505"/>
  <c r="H504"/>
  <c r="K502"/>
  <c r="K501"/>
  <c r="D500"/>
  <c r="D499"/>
  <c r="J466"/>
  <c r="DX22" i="15"/>
  <c r="H490" i="22"/>
  <c r="F490"/>
  <c r="C490"/>
  <c r="DO22" i="15"/>
  <c r="H489" i="22"/>
  <c r="F489"/>
  <c r="C489"/>
  <c r="K488"/>
  <c r="DF22" i="15"/>
  <c r="H488" i="22"/>
  <c r="F488"/>
  <c r="C488"/>
  <c r="EB22" i="15"/>
  <c r="ED22"/>
  <c r="EI22"/>
  <c r="K487" i="22"/>
  <c r="L486"/>
  <c r="K486"/>
  <c r="K485"/>
  <c r="Z22" i="15"/>
  <c r="EJ22"/>
  <c r="AO22"/>
  <c r="EK22"/>
  <c r="BD22"/>
  <c r="EL22"/>
  <c r="BS22"/>
  <c r="EM22"/>
  <c r="CH22"/>
  <c r="EN22"/>
  <c r="CW22"/>
  <c r="EO22"/>
  <c r="EF22"/>
  <c r="EG22"/>
  <c r="EH22"/>
  <c r="M484" i="22"/>
  <c r="L484"/>
  <c r="EE22" i="15"/>
  <c r="K484" i="22"/>
  <c r="J484"/>
  <c r="H484"/>
  <c r="F484"/>
  <c r="M482"/>
  <c r="E482"/>
  <c r="F482"/>
  <c r="G482"/>
  <c r="H482"/>
  <c r="J482"/>
  <c r="L482"/>
  <c r="C482"/>
  <c r="M481"/>
  <c r="E481"/>
  <c r="F481"/>
  <c r="G481"/>
  <c r="H481"/>
  <c r="J481"/>
  <c r="L481"/>
  <c r="C481"/>
  <c r="M480"/>
  <c r="E480"/>
  <c r="F480"/>
  <c r="G480"/>
  <c r="H480"/>
  <c r="J480"/>
  <c r="L480"/>
  <c r="C480"/>
  <c r="M479"/>
  <c r="E479"/>
  <c r="F479"/>
  <c r="G479"/>
  <c r="H479"/>
  <c r="J479"/>
  <c r="L479"/>
  <c r="C479"/>
  <c r="M478"/>
  <c r="E478"/>
  <c r="F478"/>
  <c r="G478"/>
  <c r="H478"/>
  <c r="J478"/>
  <c r="L478"/>
  <c r="C478"/>
  <c r="M477"/>
  <c r="E477"/>
  <c r="F477"/>
  <c r="G477"/>
  <c r="H477"/>
  <c r="J477"/>
  <c r="L477"/>
  <c r="C477"/>
  <c r="E476"/>
  <c r="F476"/>
  <c r="G476"/>
  <c r="H476"/>
  <c r="J476"/>
  <c r="L476"/>
  <c r="H474"/>
  <c r="H473"/>
  <c r="H472"/>
  <c r="H471"/>
  <c r="H470"/>
  <c r="H469"/>
  <c r="K467"/>
  <c r="K466"/>
  <c r="D465"/>
  <c r="D464"/>
  <c r="J430"/>
  <c r="DX21" i="15"/>
  <c r="H454" i="22"/>
  <c r="F454"/>
  <c r="C454"/>
  <c r="DO21" i="15"/>
  <c r="H453" i="22"/>
  <c r="F453"/>
  <c r="C453"/>
  <c r="K452"/>
  <c r="DF21" i="15"/>
  <c r="H452" i="22"/>
  <c r="F452"/>
  <c r="C452"/>
  <c r="EB21" i="15"/>
  <c r="ED21"/>
  <c r="EI21"/>
  <c r="K451" i="22"/>
  <c r="L450"/>
  <c r="K450"/>
  <c r="K449"/>
  <c r="Z21" i="15"/>
  <c r="EJ21"/>
  <c r="AO21"/>
  <c r="EK21"/>
  <c r="BD21"/>
  <c r="EL21"/>
  <c r="BS21"/>
  <c r="EM21"/>
  <c r="CH21"/>
  <c r="EN21"/>
  <c r="CW21"/>
  <c r="EO21"/>
  <c r="EF21"/>
  <c r="EG21"/>
  <c r="EH21"/>
  <c r="M448" i="22"/>
  <c r="L448"/>
  <c r="EE21" i="15"/>
  <c r="K448" i="22"/>
  <c r="J448"/>
  <c r="H448"/>
  <c r="F448"/>
  <c r="M446"/>
  <c r="E446"/>
  <c r="F446"/>
  <c r="G446"/>
  <c r="H446"/>
  <c r="J446"/>
  <c r="L446"/>
  <c r="C446"/>
  <c r="M445"/>
  <c r="E445"/>
  <c r="F445"/>
  <c r="G445"/>
  <c r="H445"/>
  <c r="J445"/>
  <c r="L445"/>
  <c r="C445"/>
  <c r="M444"/>
  <c r="E444"/>
  <c r="F444"/>
  <c r="G444"/>
  <c r="H444"/>
  <c r="J444"/>
  <c r="L444"/>
  <c r="C444"/>
  <c r="M443"/>
  <c r="E443"/>
  <c r="F443"/>
  <c r="G443"/>
  <c r="H443"/>
  <c r="J443"/>
  <c r="L443"/>
  <c r="C443"/>
  <c r="M442"/>
  <c r="E442"/>
  <c r="F442"/>
  <c r="G442"/>
  <c r="H442"/>
  <c r="J442"/>
  <c r="L442"/>
  <c r="C442"/>
  <c r="M441"/>
  <c r="E441"/>
  <c r="F441"/>
  <c r="G441"/>
  <c r="H441"/>
  <c r="J441"/>
  <c r="L441"/>
  <c r="C441"/>
  <c r="E440"/>
  <c r="F440"/>
  <c r="G440"/>
  <c r="H440"/>
  <c r="J440"/>
  <c r="L440"/>
  <c r="H438"/>
  <c r="H437"/>
  <c r="H436"/>
  <c r="H435"/>
  <c r="H434"/>
  <c r="H433"/>
  <c r="K431"/>
  <c r="K430"/>
  <c r="D429"/>
  <c r="D428"/>
  <c r="J395"/>
  <c r="DX20" i="15"/>
  <c r="H419" i="22"/>
  <c r="F419"/>
  <c r="C419"/>
  <c r="DO20" i="15"/>
  <c r="H418" i="22"/>
  <c r="F418"/>
  <c r="C418"/>
  <c r="K417"/>
  <c r="DF20" i="15"/>
  <c r="H417" i="22"/>
  <c r="F417"/>
  <c r="C417"/>
  <c r="EB20" i="15"/>
  <c r="ED20"/>
  <c r="EI20"/>
  <c r="K416" i="22"/>
  <c r="L415"/>
  <c r="K415"/>
  <c r="K414"/>
  <c r="Z20" i="15"/>
  <c r="EJ20"/>
  <c r="AO20"/>
  <c r="EK20"/>
  <c r="BD20"/>
  <c r="EL20"/>
  <c r="BS20"/>
  <c r="EM20"/>
  <c r="CH20"/>
  <c r="EN20"/>
  <c r="CW20"/>
  <c r="EO20"/>
  <c r="EF20"/>
  <c r="EG20"/>
  <c r="EH20"/>
  <c r="M413" i="22"/>
  <c r="L413"/>
  <c r="EE20" i="15"/>
  <c r="K413" i="22"/>
  <c r="J413"/>
  <c r="H413"/>
  <c r="F413"/>
  <c r="M411"/>
  <c r="E411"/>
  <c r="F411"/>
  <c r="G411"/>
  <c r="H411"/>
  <c r="J411"/>
  <c r="L411"/>
  <c r="C411"/>
  <c r="M410"/>
  <c r="E410"/>
  <c r="F410"/>
  <c r="G410"/>
  <c r="H410"/>
  <c r="J410"/>
  <c r="L410"/>
  <c r="C410"/>
  <c r="M409"/>
  <c r="E409"/>
  <c r="F409"/>
  <c r="G409"/>
  <c r="H409"/>
  <c r="J409"/>
  <c r="L409"/>
  <c r="C409"/>
  <c r="M408"/>
  <c r="E408"/>
  <c r="F408"/>
  <c r="G408"/>
  <c r="H408"/>
  <c r="J408"/>
  <c r="L408"/>
  <c r="C408"/>
  <c r="M407"/>
  <c r="E407"/>
  <c r="F407"/>
  <c r="G407"/>
  <c r="H407"/>
  <c r="J407"/>
  <c r="L407"/>
  <c r="C407"/>
  <c r="M406"/>
  <c r="E406"/>
  <c r="F406"/>
  <c r="G406"/>
  <c r="H406"/>
  <c r="J406"/>
  <c r="L406"/>
  <c r="C406"/>
  <c r="E405"/>
  <c r="F405"/>
  <c r="G405"/>
  <c r="H405"/>
  <c r="J405"/>
  <c r="L405"/>
  <c r="H403"/>
  <c r="H402"/>
  <c r="H401"/>
  <c r="H400"/>
  <c r="H399"/>
  <c r="H398"/>
  <c r="K396"/>
  <c r="K395"/>
  <c r="D394"/>
  <c r="D393"/>
  <c r="J359"/>
  <c r="DX19" i="15"/>
  <c r="H383" i="22"/>
  <c r="F383"/>
  <c r="C383"/>
  <c r="DO19" i="15"/>
  <c r="H382" i="22"/>
  <c r="F382"/>
  <c r="C382"/>
  <c r="K381"/>
  <c r="DF19" i="15"/>
  <c r="H381" i="22"/>
  <c r="F381"/>
  <c r="C381"/>
  <c r="EB19" i="15"/>
  <c r="ED19"/>
  <c r="EI19"/>
  <c r="K380" i="22"/>
  <c r="L379"/>
  <c r="K379"/>
  <c r="K378"/>
  <c r="Z19" i="15"/>
  <c r="EJ19"/>
  <c r="AO19"/>
  <c r="EK19"/>
  <c r="BD19"/>
  <c r="EL19"/>
  <c r="BS19"/>
  <c r="EM19"/>
  <c r="CH19"/>
  <c r="EN19"/>
  <c r="CW19"/>
  <c r="EO19"/>
  <c r="EF19"/>
  <c r="EG19"/>
  <c r="EH19"/>
  <c r="M377" i="22"/>
  <c r="L377"/>
  <c r="EE19" i="15"/>
  <c r="K377" i="22"/>
  <c r="J377"/>
  <c r="H377"/>
  <c r="F377"/>
  <c r="M375"/>
  <c r="E375"/>
  <c r="F375"/>
  <c r="G375"/>
  <c r="H375"/>
  <c r="J375"/>
  <c r="L375"/>
  <c r="C375"/>
  <c r="M374"/>
  <c r="E374"/>
  <c r="F374"/>
  <c r="G374"/>
  <c r="H374"/>
  <c r="J374"/>
  <c r="L374"/>
  <c r="C374"/>
  <c r="M373"/>
  <c r="E373"/>
  <c r="F373"/>
  <c r="G373"/>
  <c r="H373"/>
  <c r="J373"/>
  <c r="L373"/>
  <c r="C373"/>
  <c r="M372"/>
  <c r="E372"/>
  <c r="F372"/>
  <c r="G372"/>
  <c r="H372"/>
  <c r="J372"/>
  <c r="L372"/>
  <c r="C372"/>
  <c r="M371"/>
  <c r="E371"/>
  <c r="F371"/>
  <c r="G371"/>
  <c r="H371"/>
  <c r="J371"/>
  <c r="L371"/>
  <c r="C371"/>
  <c r="M370"/>
  <c r="E370"/>
  <c r="F370"/>
  <c r="G370"/>
  <c r="H370"/>
  <c r="J370"/>
  <c r="L370"/>
  <c r="C370"/>
  <c r="E369"/>
  <c r="F369"/>
  <c r="G369"/>
  <c r="H369"/>
  <c r="J369"/>
  <c r="L369"/>
  <c r="H367"/>
  <c r="H366"/>
  <c r="H365"/>
  <c r="H364"/>
  <c r="H363"/>
  <c r="H362"/>
  <c r="K360"/>
  <c r="K359"/>
  <c r="D358"/>
  <c r="D357"/>
  <c r="A214"/>
  <c r="A250"/>
  <c r="A285"/>
  <c r="A321"/>
  <c r="J324"/>
  <c r="DX18" i="15"/>
  <c r="H348" i="22"/>
  <c r="F348"/>
  <c r="C348"/>
  <c r="DO18" i="15"/>
  <c r="H347" i="22"/>
  <c r="F347"/>
  <c r="C347"/>
  <c r="K346"/>
  <c r="DF18" i="15"/>
  <c r="H346" i="22"/>
  <c r="F346"/>
  <c r="C346"/>
  <c r="EB18" i="15"/>
  <c r="ED18"/>
  <c r="EI18"/>
  <c r="K345" i="22"/>
  <c r="L344"/>
  <c r="K344"/>
  <c r="K343"/>
  <c r="Z18" i="15"/>
  <c r="EJ18"/>
  <c r="AO18"/>
  <c r="EK18"/>
  <c r="BD18"/>
  <c r="EL18"/>
  <c r="BS18"/>
  <c r="EM18"/>
  <c r="CH18"/>
  <c r="EN18"/>
  <c r="CW18"/>
  <c r="EO18"/>
  <c r="EF18"/>
  <c r="EG18"/>
  <c r="EH18"/>
  <c r="M342" i="22"/>
  <c r="L342"/>
  <c r="EE18" i="15"/>
  <c r="K342" i="22"/>
  <c r="J342"/>
  <c r="H342"/>
  <c r="F342"/>
  <c r="M340"/>
  <c r="E340"/>
  <c r="F340"/>
  <c r="G340"/>
  <c r="H340"/>
  <c r="J340"/>
  <c r="L340"/>
  <c r="C340"/>
  <c r="M339"/>
  <c r="E339"/>
  <c r="F339"/>
  <c r="G339"/>
  <c r="H339"/>
  <c r="J339"/>
  <c r="L339"/>
  <c r="C339"/>
  <c r="M338"/>
  <c r="E338"/>
  <c r="F338"/>
  <c r="G338"/>
  <c r="H338"/>
  <c r="J338"/>
  <c r="L338"/>
  <c r="C338"/>
  <c r="M337"/>
  <c r="E337"/>
  <c r="F337"/>
  <c r="G337"/>
  <c r="H337"/>
  <c r="J337"/>
  <c r="L337"/>
  <c r="C337"/>
  <c r="M336"/>
  <c r="E336"/>
  <c r="F336"/>
  <c r="G336"/>
  <c r="H336"/>
  <c r="J336"/>
  <c r="L336"/>
  <c r="C336"/>
  <c r="M335"/>
  <c r="E335"/>
  <c r="F335"/>
  <c r="G335"/>
  <c r="H335"/>
  <c r="J335"/>
  <c r="L335"/>
  <c r="C335"/>
  <c r="E334"/>
  <c r="F334"/>
  <c r="G334"/>
  <c r="H334"/>
  <c r="J334"/>
  <c r="L334"/>
  <c r="H332"/>
  <c r="H331"/>
  <c r="H330"/>
  <c r="H329"/>
  <c r="H328"/>
  <c r="H327"/>
  <c r="K325"/>
  <c r="K324"/>
  <c r="D323"/>
  <c r="D322"/>
  <c r="J288"/>
  <c r="DX17" i="15"/>
  <c r="H312" i="22"/>
  <c r="F312"/>
  <c r="C312"/>
  <c r="DO17" i="15"/>
  <c r="H311" i="22"/>
  <c r="F311"/>
  <c r="C311"/>
  <c r="K310"/>
  <c r="DF17" i="15"/>
  <c r="H310" i="22"/>
  <c r="F310"/>
  <c r="C310"/>
  <c r="EB17" i="15"/>
  <c r="ED17"/>
  <c r="EI17"/>
  <c r="K309" i="22"/>
  <c r="L308"/>
  <c r="K308"/>
  <c r="K307"/>
  <c r="Z17" i="15"/>
  <c r="EJ17"/>
  <c r="AO17"/>
  <c r="EK17"/>
  <c r="BD17"/>
  <c r="EL17"/>
  <c r="BS17"/>
  <c r="EM17"/>
  <c r="CH17"/>
  <c r="EN17"/>
  <c r="CW17"/>
  <c r="EO17"/>
  <c r="EF17"/>
  <c r="EG17"/>
  <c r="EH17"/>
  <c r="M306" i="22"/>
  <c r="L306"/>
  <c r="EE17" i="15"/>
  <c r="K306" i="22"/>
  <c r="J306"/>
  <c r="H306"/>
  <c r="F306"/>
  <c r="M304"/>
  <c r="E304"/>
  <c r="F304"/>
  <c r="G304"/>
  <c r="H304"/>
  <c r="J304"/>
  <c r="L304"/>
  <c r="C304"/>
  <c r="M303"/>
  <c r="E303"/>
  <c r="F303"/>
  <c r="G303"/>
  <c r="H303"/>
  <c r="J303"/>
  <c r="L303"/>
  <c r="C303"/>
  <c r="M302"/>
  <c r="E302"/>
  <c r="F302"/>
  <c r="G302"/>
  <c r="H302"/>
  <c r="J302"/>
  <c r="L302"/>
  <c r="C302"/>
  <c r="M301"/>
  <c r="E301"/>
  <c r="F301"/>
  <c r="G301"/>
  <c r="H301"/>
  <c r="J301"/>
  <c r="L301"/>
  <c r="C301"/>
  <c r="M300"/>
  <c r="E300"/>
  <c r="F300"/>
  <c r="G300"/>
  <c r="H300"/>
  <c r="J300"/>
  <c r="L300"/>
  <c r="C300"/>
  <c r="M299"/>
  <c r="E299"/>
  <c r="F299"/>
  <c r="G299"/>
  <c r="H299"/>
  <c r="J299"/>
  <c r="L299"/>
  <c r="C299"/>
  <c r="E298"/>
  <c r="F298"/>
  <c r="G298"/>
  <c r="H298"/>
  <c r="J298"/>
  <c r="L298"/>
  <c r="H296"/>
  <c r="H295"/>
  <c r="H294"/>
  <c r="H293"/>
  <c r="H292"/>
  <c r="H291"/>
  <c r="K289"/>
  <c r="K288"/>
  <c r="D287"/>
  <c r="D286"/>
  <c r="J253"/>
  <c r="DX16" i="15"/>
  <c r="H277" i="22"/>
  <c r="F277"/>
  <c r="C277"/>
  <c r="DO16" i="15"/>
  <c r="H276" i="22"/>
  <c r="F276"/>
  <c r="C276"/>
  <c r="K275"/>
  <c r="DF16" i="15"/>
  <c r="H275" i="22"/>
  <c r="F275"/>
  <c r="C275"/>
  <c r="EB16" i="15"/>
  <c r="ED16"/>
  <c r="EI16"/>
  <c r="K274" i="22"/>
  <c r="L273"/>
  <c r="K273"/>
  <c r="K272"/>
  <c r="Z16" i="15"/>
  <c r="EJ16"/>
  <c r="AO16"/>
  <c r="EK16"/>
  <c r="BD16"/>
  <c r="EL16"/>
  <c r="BS16"/>
  <c r="EM16"/>
  <c r="CH16"/>
  <c r="EN16"/>
  <c r="CW16"/>
  <c r="EO16"/>
  <c r="EF16"/>
  <c r="EG16"/>
  <c r="EH16"/>
  <c r="M271" i="22"/>
  <c r="L271"/>
  <c r="EE16" i="15"/>
  <c r="K271" i="22"/>
  <c r="J271"/>
  <c r="H271"/>
  <c r="F271"/>
  <c r="M269"/>
  <c r="E269"/>
  <c r="F269"/>
  <c r="G269"/>
  <c r="H269"/>
  <c r="J269"/>
  <c r="L269"/>
  <c r="C269"/>
  <c r="M268"/>
  <c r="E268"/>
  <c r="F268"/>
  <c r="G268"/>
  <c r="H268"/>
  <c r="J268"/>
  <c r="L268"/>
  <c r="C268"/>
  <c r="M267"/>
  <c r="E267"/>
  <c r="F267"/>
  <c r="G267"/>
  <c r="H267"/>
  <c r="J267"/>
  <c r="L267"/>
  <c r="C267"/>
  <c r="M266"/>
  <c r="E266"/>
  <c r="F266"/>
  <c r="G266"/>
  <c r="H266"/>
  <c r="J266"/>
  <c r="L266"/>
  <c r="C266"/>
  <c r="M265"/>
  <c r="E265"/>
  <c r="F265"/>
  <c r="G265"/>
  <c r="H265"/>
  <c r="J265"/>
  <c r="L265"/>
  <c r="C265"/>
  <c r="M264"/>
  <c r="E264"/>
  <c r="F264"/>
  <c r="G264"/>
  <c r="H264"/>
  <c r="J264"/>
  <c r="L264"/>
  <c r="C264"/>
  <c r="E263"/>
  <c r="F263"/>
  <c r="G263"/>
  <c r="H263"/>
  <c r="J263"/>
  <c r="L263"/>
  <c r="H261"/>
  <c r="H260"/>
  <c r="H259"/>
  <c r="H258"/>
  <c r="H257"/>
  <c r="H256"/>
  <c r="K254"/>
  <c r="K253"/>
  <c r="D252"/>
  <c r="D251"/>
  <c r="J217"/>
  <c r="H241"/>
  <c r="F241"/>
  <c r="C241"/>
  <c r="H240"/>
  <c r="F240"/>
  <c r="C240"/>
  <c r="K239"/>
  <c r="H239"/>
  <c r="F239"/>
  <c r="C239"/>
  <c r="K238"/>
  <c r="L237"/>
  <c r="K237"/>
  <c r="K236"/>
  <c r="Z15" i="15"/>
  <c r="EJ15"/>
  <c r="AO15"/>
  <c r="EK15"/>
  <c r="BD15"/>
  <c r="EL15"/>
  <c r="BS15"/>
  <c r="EM15"/>
  <c r="CH15"/>
  <c r="EN15"/>
  <c r="CW15"/>
  <c r="EO15"/>
  <c r="EF15"/>
  <c r="EG15"/>
  <c r="EH15"/>
  <c r="M235" i="22"/>
  <c r="L235"/>
  <c r="EE15" i="15"/>
  <c r="K235" i="22"/>
  <c r="J235"/>
  <c r="H235"/>
  <c r="F235"/>
  <c r="M233"/>
  <c r="E233"/>
  <c r="F233"/>
  <c r="G233"/>
  <c r="H233"/>
  <c r="J233"/>
  <c r="L233"/>
  <c r="C233"/>
  <c r="M232"/>
  <c r="E232"/>
  <c r="F232"/>
  <c r="G232"/>
  <c r="H232"/>
  <c r="J232"/>
  <c r="L232"/>
  <c r="C232"/>
  <c r="M231"/>
  <c r="E231"/>
  <c r="F231"/>
  <c r="G231"/>
  <c r="H231"/>
  <c r="J231"/>
  <c r="L231"/>
  <c r="C231"/>
  <c r="M230"/>
  <c r="E230"/>
  <c r="F230"/>
  <c r="G230"/>
  <c r="H230"/>
  <c r="J230"/>
  <c r="L230"/>
  <c r="C230"/>
  <c r="M229"/>
  <c r="E229"/>
  <c r="F229"/>
  <c r="G229"/>
  <c r="H229"/>
  <c r="J229"/>
  <c r="L229"/>
  <c r="C229"/>
  <c r="M228"/>
  <c r="E228"/>
  <c r="F228"/>
  <c r="G228"/>
  <c r="H228"/>
  <c r="J228"/>
  <c r="L228"/>
  <c r="C228"/>
  <c r="E227"/>
  <c r="F227"/>
  <c r="G227"/>
  <c r="H227"/>
  <c r="J227"/>
  <c r="L227"/>
  <c r="H225"/>
  <c r="H224"/>
  <c r="H223"/>
  <c r="H222"/>
  <c r="H221"/>
  <c r="H220"/>
  <c r="K218"/>
  <c r="K217"/>
  <c r="D216"/>
  <c r="D215"/>
  <c r="A179"/>
  <c r="A108"/>
  <c r="J182"/>
  <c r="H206"/>
  <c r="F206"/>
  <c r="C206"/>
  <c r="H205"/>
  <c r="F205"/>
  <c r="C205"/>
  <c r="K204"/>
  <c r="H204"/>
  <c r="F204"/>
  <c r="C204"/>
  <c r="K203"/>
  <c r="L202"/>
  <c r="K202"/>
  <c r="K201"/>
  <c r="Z14" i="15"/>
  <c r="EJ14"/>
  <c r="AO14"/>
  <c r="EK14"/>
  <c r="BD14"/>
  <c r="EL14"/>
  <c r="BS14"/>
  <c r="EM14"/>
  <c r="CH14"/>
  <c r="EN14"/>
  <c r="CW14"/>
  <c r="EO14"/>
  <c r="EF14"/>
  <c r="EG14"/>
  <c r="EH14"/>
  <c r="M200" i="22"/>
  <c r="L200"/>
  <c r="EE14" i="15"/>
  <c r="K200" i="22"/>
  <c r="J200"/>
  <c r="H200"/>
  <c r="F200"/>
  <c r="M198"/>
  <c r="E198"/>
  <c r="F198"/>
  <c r="G198"/>
  <c r="H198"/>
  <c r="J198"/>
  <c r="L198"/>
  <c r="C198"/>
  <c r="M197"/>
  <c r="E197"/>
  <c r="F197"/>
  <c r="G197"/>
  <c r="H197"/>
  <c r="J197"/>
  <c r="L197"/>
  <c r="C197"/>
  <c r="M196"/>
  <c r="E196"/>
  <c r="F196"/>
  <c r="G196"/>
  <c r="H196"/>
  <c r="J196"/>
  <c r="L196"/>
  <c r="C196"/>
  <c r="M195"/>
  <c r="E195"/>
  <c r="F195"/>
  <c r="G195"/>
  <c r="H195"/>
  <c r="J195"/>
  <c r="L195"/>
  <c r="C195"/>
  <c r="M194"/>
  <c r="E194"/>
  <c r="F194"/>
  <c r="G194"/>
  <c r="H194"/>
  <c r="J194"/>
  <c r="L194"/>
  <c r="C194"/>
  <c r="M193"/>
  <c r="E193"/>
  <c r="F193"/>
  <c r="G193"/>
  <c r="H193"/>
  <c r="J193"/>
  <c r="L193"/>
  <c r="C193"/>
  <c r="E192"/>
  <c r="F192"/>
  <c r="G192"/>
  <c r="H192"/>
  <c r="J192"/>
  <c r="L192"/>
  <c r="H190"/>
  <c r="H189"/>
  <c r="H188"/>
  <c r="H187"/>
  <c r="H186"/>
  <c r="H185"/>
  <c r="K183"/>
  <c r="K182"/>
  <c r="D181"/>
  <c r="D180"/>
  <c r="A143"/>
  <c r="J146"/>
  <c r="H170"/>
  <c r="F170"/>
  <c r="C170"/>
  <c r="H169"/>
  <c r="F169"/>
  <c r="C169"/>
  <c r="K168"/>
  <c r="H168"/>
  <c r="F168"/>
  <c r="C168"/>
  <c r="K167"/>
  <c r="L166"/>
  <c r="K166"/>
  <c r="K165"/>
  <c r="Z13" i="15"/>
  <c r="EJ13"/>
  <c r="AO13"/>
  <c r="EK13"/>
  <c r="BD13"/>
  <c r="EL13"/>
  <c r="BS13"/>
  <c r="EM13"/>
  <c r="CH13"/>
  <c r="EN13"/>
  <c r="CW13"/>
  <c r="EO13"/>
  <c r="EF13"/>
  <c r="EG13"/>
  <c r="EH13"/>
  <c r="M164" i="22"/>
  <c r="L164"/>
  <c r="EE13" i="15"/>
  <c r="K164" i="22"/>
  <c r="J164"/>
  <c r="H164"/>
  <c r="F164"/>
  <c r="M162"/>
  <c r="E162"/>
  <c r="F162"/>
  <c r="G162"/>
  <c r="H162"/>
  <c r="J162"/>
  <c r="L162"/>
  <c r="C162"/>
  <c r="M161"/>
  <c r="E161"/>
  <c r="F161"/>
  <c r="G161"/>
  <c r="H161"/>
  <c r="J161"/>
  <c r="L161"/>
  <c r="C161"/>
  <c r="M160"/>
  <c r="E160"/>
  <c r="F160"/>
  <c r="G160"/>
  <c r="H160"/>
  <c r="J160"/>
  <c r="L160"/>
  <c r="C160"/>
  <c r="M159"/>
  <c r="E159"/>
  <c r="F159"/>
  <c r="G159"/>
  <c r="H159"/>
  <c r="J159"/>
  <c r="L159"/>
  <c r="C159"/>
  <c r="M158"/>
  <c r="E158"/>
  <c r="F158"/>
  <c r="G158"/>
  <c r="H158"/>
  <c r="J158"/>
  <c r="L158"/>
  <c r="C158"/>
  <c r="M157"/>
  <c r="E157"/>
  <c r="F157"/>
  <c r="G157"/>
  <c r="H157"/>
  <c r="J157"/>
  <c r="L157"/>
  <c r="C157"/>
  <c r="E156"/>
  <c r="F156"/>
  <c r="G156"/>
  <c r="H156"/>
  <c r="J156"/>
  <c r="L156"/>
  <c r="H154"/>
  <c r="H153"/>
  <c r="H152"/>
  <c r="H151"/>
  <c r="H150"/>
  <c r="H149"/>
  <c r="K147"/>
  <c r="K146"/>
  <c r="D145"/>
  <c r="D144"/>
  <c r="A37"/>
  <c r="A72"/>
  <c r="J111"/>
  <c r="H135"/>
  <c r="F135"/>
  <c r="C135"/>
  <c r="H134"/>
  <c r="F134"/>
  <c r="C134"/>
  <c r="K133"/>
  <c r="H133"/>
  <c r="F133"/>
  <c r="C133"/>
  <c r="K132"/>
  <c r="L131"/>
  <c r="K131"/>
  <c r="K130"/>
  <c r="Z12" i="15"/>
  <c r="EJ12"/>
  <c r="AO12"/>
  <c r="EK12"/>
  <c r="BD12"/>
  <c r="EL12"/>
  <c r="BS12"/>
  <c r="EM12"/>
  <c r="CH12"/>
  <c r="EN12"/>
  <c r="CW12"/>
  <c r="EO12"/>
  <c r="EF12"/>
  <c r="L129" i="22"/>
  <c r="EE12" i="15"/>
  <c r="K129" i="22"/>
  <c r="J129"/>
  <c r="H129"/>
  <c r="F129"/>
  <c r="M127"/>
  <c r="E127"/>
  <c r="F127"/>
  <c r="G127"/>
  <c r="H127"/>
  <c r="J127"/>
  <c r="L127"/>
  <c r="C127"/>
  <c r="M126"/>
  <c r="E126"/>
  <c r="F126"/>
  <c r="G126"/>
  <c r="H126"/>
  <c r="J126"/>
  <c r="L126"/>
  <c r="C126"/>
  <c r="M125"/>
  <c r="E125"/>
  <c r="F125"/>
  <c r="G125"/>
  <c r="H125"/>
  <c r="J125"/>
  <c r="L125"/>
  <c r="C125"/>
  <c r="M124"/>
  <c r="E124"/>
  <c r="F124"/>
  <c r="G124"/>
  <c r="H124"/>
  <c r="J124"/>
  <c r="L124"/>
  <c r="C124"/>
  <c r="M123"/>
  <c r="E123"/>
  <c r="F123"/>
  <c r="G123"/>
  <c r="H123"/>
  <c r="J123"/>
  <c r="L123"/>
  <c r="C123"/>
  <c r="M122"/>
  <c r="E122"/>
  <c r="F122"/>
  <c r="G122"/>
  <c r="H122"/>
  <c r="J122"/>
  <c r="L122"/>
  <c r="C122"/>
  <c r="E121"/>
  <c r="F121"/>
  <c r="G121"/>
  <c r="H121"/>
  <c r="J121"/>
  <c r="L121"/>
  <c r="H119"/>
  <c r="H118"/>
  <c r="H117"/>
  <c r="H116"/>
  <c r="H115"/>
  <c r="H114"/>
  <c r="K112"/>
  <c r="K111"/>
  <c r="D110"/>
  <c r="D109"/>
  <c r="J75"/>
  <c r="H99"/>
  <c r="F99"/>
  <c r="C99"/>
  <c r="H98"/>
  <c r="F98"/>
  <c r="C98"/>
  <c r="K97"/>
  <c r="H97"/>
  <c r="F97"/>
  <c r="C97"/>
  <c r="K96"/>
  <c r="L95"/>
  <c r="K95"/>
  <c r="K94"/>
  <c r="Z11" i="15"/>
  <c r="EJ11"/>
  <c r="AO11"/>
  <c r="EK11"/>
  <c r="BD11"/>
  <c r="EL11"/>
  <c r="BS11"/>
  <c r="EM11"/>
  <c r="CH11"/>
  <c r="EN11"/>
  <c r="CW11"/>
  <c r="EO11"/>
  <c r="EF11"/>
  <c r="EG11"/>
  <c r="EH11"/>
  <c r="M93" i="22"/>
  <c r="L93"/>
  <c r="EE11" i="15"/>
  <c r="K93" i="22"/>
  <c r="J93"/>
  <c r="H93"/>
  <c r="F93"/>
  <c r="M91"/>
  <c r="E91"/>
  <c r="F91"/>
  <c r="G91"/>
  <c r="H91"/>
  <c r="J91"/>
  <c r="L91"/>
  <c r="C91"/>
  <c r="M90"/>
  <c r="E90"/>
  <c r="F90"/>
  <c r="G90"/>
  <c r="H90"/>
  <c r="J90"/>
  <c r="L90"/>
  <c r="C90"/>
  <c r="M89"/>
  <c r="E89"/>
  <c r="F89"/>
  <c r="G89"/>
  <c r="H89"/>
  <c r="J89"/>
  <c r="L89"/>
  <c r="C89"/>
  <c r="M88"/>
  <c r="E88"/>
  <c r="F88"/>
  <c r="G88"/>
  <c r="H88"/>
  <c r="J88"/>
  <c r="L88"/>
  <c r="C88"/>
  <c r="M87"/>
  <c r="E87"/>
  <c r="F87"/>
  <c r="G87"/>
  <c r="H87"/>
  <c r="J87"/>
  <c r="L87"/>
  <c r="C87"/>
  <c r="M86"/>
  <c r="E86"/>
  <c r="F86"/>
  <c r="G86"/>
  <c r="H86"/>
  <c r="J86"/>
  <c r="L86"/>
  <c r="C86"/>
  <c r="E85"/>
  <c r="F85"/>
  <c r="G85"/>
  <c r="H85"/>
  <c r="J85"/>
  <c r="L85"/>
  <c r="H83"/>
  <c r="H82"/>
  <c r="H81"/>
  <c r="H80"/>
  <c r="H79"/>
  <c r="H78"/>
  <c r="K76"/>
  <c r="K75"/>
  <c r="D74"/>
  <c r="D73"/>
  <c r="J40"/>
  <c r="H64"/>
  <c r="F64"/>
  <c r="C64"/>
  <c r="H63"/>
  <c r="F63"/>
  <c r="C63"/>
  <c r="K62"/>
  <c r="H62"/>
  <c r="F62"/>
  <c r="C62"/>
  <c r="K61"/>
  <c r="L60"/>
  <c r="K60"/>
  <c r="K59"/>
  <c r="Z10" i="15"/>
  <c r="EJ10"/>
  <c r="AO10"/>
  <c r="EK10"/>
  <c r="BD10"/>
  <c r="EL10"/>
  <c r="BS10"/>
  <c r="EM10"/>
  <c r="CH10"/>
  <c r="EN10"/>
  <c r="CW10"/>
  <c r="EO10"/>
  <c r="EF10"/>
  <c r="L58" i="22"/>
  <c r="EE10" i="15"/>
  <c r="K58" i="22"/>
  <c r="J58"/>
  <c r="H58"/>
  <c r="F58"/>
  <c r="M56"/>
  <c r="E56"/>
  <c r="F56"/>
  <c r="G56"/>
  <c r="H56"/>
  <c r="J56"/>
  <c r="L56"/>
  <c r="C56"/>
  <c r="M55"/>
  <c r="E55"/>
  <c r="F55"/>
  <c r="G55"/>
  <c r="H55"/>
  <c r="J55"/>
  <c r="L55"/>
  <c r="C55"/>
  <c r="M54"/>
  <c r="E54"/>
  <c r="F54"/>
  <c r="G54"/>
  <c r="H54"/>
  <c r="J54"/>
  <c r="L54"/>
  <c r="C54"/>
  <c r="M53"/>
  <c r="E53"/>
  <c r="F53"/>
  <c r="G53"/>
  <c r="H53"/>
  <c r="J53"/>
  <c r="L53"/>
  <c r="C53"/>
  <c r="M52"/>
  <c r="E52"/>
  <c r="F52"/>
  <c r="G52"/>
  <c r="H52"/>
  <c r="J52"/>
  <c r="L52"/>
  <c r="C52"/>
  <c r="M51"/>
  <c r="E51"/>
  <c r="F51"/>
  <c r="G51"/>
  <c r="H51"/>
  <c r="J51"/>
  <c r="L51"/>
  <c r="C51"/>
  <c r="E50"/>
  <c r="F50"/>
  <c r="G50"/>
  <c r="H50"/>
  <c r="J50"/>
  <c r="L50"/>
  <c r="H48"/>
  <c r="H47"/>
  <c r="H46"/>
  <c r="H45"/>
  <c r="H44"/>
  <c r="H43"/>
  <c r="K41"/>
  <c r="K40"/>
  <c r="D39"/>
  <c r="D38"/>
  <c r="J4"/>
  <c r="E20"/>
  <c r="F20"/>
  <c r="G20"/>
  <c r="H20"/>
  <c r="J20"/>
  <c r="L20"/>
  <c r="E19"/>
  <c r="F19"/>
  <c r="G19"/>
  <c r="H19"/>
  <c r="J19"/>
  <c r="L19"/>
  <c r="E18"/>
  <c r="F18"/>
  <c r="G18"/>
  <c r="H18"/>
  <c r="J18"/>
  <c r="L18"/>
  <c r="E17"/>
  <c r="F17"/>
  <c r="G17"/>
  <c r="H17"/>
  <c r="J17"/>
  <c r="L17"/>
  <c r="E16"/>
  <c r="F16"/>
  <c r="G16"/>
  <c r="H16"/>
  <c r="J16"/>
  <c r="L16"/>
  <c r="E15"/>
  <c r="F15"/>
  <c r="G15"/>
  <c r="H15"/>
  <c r="J15"/>
  <c r="L15"/>
  <c r="DW10" i="15"/>
  <c r="DW11"/>
  <c r="DW12"/>
  <c r="DW13"/>
  <c r="DU14"/>
  <c r="DV14"/>
  <c r="DW14"/>
  <c r="DW15"/>
  <c r="DW16"/>
  <c r="DW17"/>
  <c r="DW18"/>
  <c r="DW19"/>
  <c r="DW20"/>
  <c r="DW21"/>
  <c r="DW22"/>
  <c r="DW23"/>
  <c r="DW24"/>
  <c r="DW25"/>
  <c r="DW26"/>
  <c r="DW27"/>
  <c r="DW28"/>
  <c r="DW29"/>
  <c r="DW30"/>
  <c r="DW31"/>
  <c r="DW32"/>
  <c r="DW33"/>
  <c r="DW34"/>
  <c r="DW35"/>
  <c r="DW36"/>
  <c r="DW37"/>
  <c r="DW38"/>
  <c r="DW39"/>
  <c r="DW40"/>
  <c r="DW41"/>
  <c r="DW42"/>
  <c r="DW43"/>
  <c r="DW44"/>
  <c r="DW45"/>
  <c r="DW46"/>
  <c r="DW47"/>
  <c r="DW48"/>
  <c r="DW49"/>
  <c r="DW50"/>
  <c r="DW51"/>
  <c r="DW52"/>
  <c r="DW53"/>
  <c r="DW54"/>
  <c r="DW55"/>
  <c r="DW56"/>
  <c r="DW57"/>
  <c r="DW58"/>
  <c r="DW59"/>
  <c r="DW60"/>
  <c r="DW61"/>
  <c r="DW62"/>
  <c r="DW63"/>
  <c r="DW64"/>
  <c r="DW65"/>
  <c r="DW66"/>
  <c r="DW67"/>
  <c r="DW68"/>
  <c r="DW69"/>
  <c r="DW70"/>
  <c r="DW71"/>
  <c r="DW72"/>
  <c r="DW73"/>
  <c r="DW74"/>
  <c r="DW75"/>
  <c r="DW76"/>
  <c r="DW77"/>
  <c r="DW78"/>
  <c r="DW79"/>
  <c r="DW80"/>
  <c r="DW81"/>
  <c r="DW82"/>
  <c r="DW83"/>
  <c r="DW84"/>
  <c r="DW85"/>
  <c r="DW86"/>
  <c r="DW87"/>
  <c r="DW88"/>
  <c r="DW89"/>
  <c r="DW90"/>
  <c r="DW91"/>
  <c r="DW92"/>
  <c r="DW93"/>
  <c r="DW94"/>
  <c r="DW95"/>
  <c r="DW96"/>
  <c r="DW97"/>
  <c r="DW98"/>
  <c r="DW99"/>
  <c r="DW100"/>
  <c r="DW101"/>
  <c r="DW102"/>
  <c r="DW103"/>
  <c r="DW104"/>
  <c r="DW105"/>
  <c r="DW106"/>
  <c r="DW107"/>
  <c r="DW108"/>
  <c r="DW109"/>
  <c r="DV10"/>
  <c r="DV11"/>
  <c r="DV12"/>
  <c r="DV13"/>
  <c r="DV15"/>
  <c r="DV16"/>
  <c r="DV17"/>
  <c r="DV18"/>
  <c r="DV19"/>
  <c r="DV20"/>
  <c r="DV21"/>
  <c r="DV22"/>
  <c r="DV23"/>
  <c r="DV24"/>
  <c r="DV25"/>
  <c r="DV26"/>
  <c r="DV27"/>
  <c r="DV28"/>
  <c r="DV29"/>
  <c r="DV30"/>
  <c r="DV31"/>
  <c r="DV32"/>
  <c r="DV33"/>
  <c r="DV34"/>
  <c r="DV35"/>
  <c r="DV36"/>
  <c r="DV37"/>
  <c r="DV38"/>
  <c r="DV39"/>
  <c r="DV40"/>
  <c r="DV41"/>
  <c r="DV42"/>
  <c r="DV43"/>
  <c r="DV44"/>
  <c r="DV45"/>
  <c r="DV46"/>
  <c r="DV47"/>
  <c r="DV48"/>
  <c r="DV49"/>
  <c r="DV50"/>
  <c r="DV51"/>
  <c r="DV52"/>
  <c r="DV53"/>
  <c r="DV54"/>
  <c r="DV55"/>
  <c r="DV56"/>
  <c r="DV57"/>
  <c r="DV58"/>
  <c r="DV59"/>
  <c r="DV60"/>
  <c r="DV61"/>
  <c r="DV62"/>
  <c r="DV63"/>
  <c r="DV64"/>
  <c r="DV65"/>
  <c r="DV66"/>
  <c r="DV67"/>
  <c r="DV68"/>
  <c r="DV69"/>
  <c r="DV70"/>
  <c r="DV71"/>
  <c r="DV72"/>
  <c r="DV73"/>
  <c r="DV74"/>
  <c r="DV75"/>
  <c r="DV76"/>
  <c r="DV77"/>
  <c r="DV78"/>
  <c r="DV79"/>
  <c r="DV80"/>
  <c r="DV81"/>
  <c r="DV82"/>
  <c r="DV83"/>
  <c r="DV84"/>
  <c r="DV85"/>
  <c r="DV86"/>
  <c r="DV87"/>
  <c r="DV88"/>
  <c r="DV89"/>
  <c r="DV90"/>
  <c r="DV91"/>
  <c r="DV92"/>
  <c r="DV93"/>
  <c r="DV94"/>
  <c r="DV95"/>
  <c r="DV96"/>
  <c r="DV97"/>
  <c r="DV98"/>
  <c r="DV99"/>
  <c r="DV100"/>
  <c r="DV101"/>
  <c r="DV102"/>
  <c r="DV103"/>
  <c r="DV104"/>
  <c r="DV105"/>
  <c r="DV106"/>
  <c r="DV107"/>
  <c r="DV108"/>
  <c r="DV109"/>
  <c r="DV9"/>
  <c r="DW9"/>
  <c r="DN10"/>
  <c r="DN11"/>
  <c r="DN12"/>
  <c r="DN13"/>
  <c r="DN14"/>
  <c r="DN15"/>
  <c r="DN16"/>
  <c r="DN17"/>
  <c r="DN18"/>
  <c r="DN19"/>
  <c r="DN20"/>
  <c r="DN21"/>
  <c r="DN22"/>
  <c r="DN23"/>
  <c r="DN24"/>
  <c r="DN25"/>
  <c r="DN26"/>
  <c r="DN27"/>
  <c r="DN28"/>
  <c r="DN29"/>
  <c r="DN30"/>
  <c r="DN31"/>
  <c r="DN32"/>
  <c r="DN33"/>
  <c r="DN34"/>
  <c r="DN35"/>
  <c r="DN36"/>
  <c r="DN37"/>
  <c r="DN38"/>
  <c r="DN39"/>
  <c r="DN40"/>
  <c r="DN41"/>
  <c r="DN42"/>
  <c r="DN43"/>
  <c r="DN44"/>
  <c r="DN45"/>
  <c r="DN46"/>
  <c r="DN47"/>
  <c r="DN48"/>
  <c r="DN49"/>
  <c r="DN50"/>
  <c r="DN51"/>
  <c r="DN52"/>
  <c r="DN53"/>
  <c r="DN54"/>
  <c r="DN55"/>
  <c r="DN56"/>
  <c r="DN57"/>
  <c r="DN58"/>
  <c r="DN59"/>
  <c r="DN60"/>
  <c r="DN61"/>
  <c r="DN62"/>
  <c r="DN63"/>
  <c r="DN64"/>
  <c r="DN65"/>
  <c r="DN66"/>
  <c r="DN67"/>
  <c r="DN68"/>
  <c r="DN69"/>
  <c r="DN70"/>
  <c r="DN71"/>
  <c r="DN72"/>
  <c r="DN73"/>
  <c r="DN74"/>
  <c r="DN75"/>
  <c r="DN76"/>
  <c r="DN77"/>
  <c r="DN78"/>
  <c r="DN79"/>
  <c r="DN80"/>
  <c r="DN81"/>
  <c r="DN82"/>
  <c r="DN83"/>
  <c r="DN84"/>
  <c r="DN85"/>
  <c r="DN86"/>
  <c r="DN87"/>
  <c r="DN88"/>
  <c r="DN89"/>
  <c r="DN90"/>
  <c r="DN91"/>
  <c r="DN92"/>
  <c r="DN93"/>
  <c r="DN94"/>
  <c r="DN95"/>
  <c r="DN96"/>
  <c r="DN97"/>
  <c r="DN98"/>
  <c r="DN99"/>
  <c r="DN100"/>
  <c r="DN101"/>
  <c r="DN102"/>
  <c r="DN103"/>
  <c r="DN104"/>
  <c r="DN105"/>
  <c r="DN106"/>
  <c r="DN107"/>
  <c r="DN108"/>
  <c r="DN109"/>
  <c r="DM10"/>
  <c r="DM11"/>
  <c r="DM12"/>
  <c r="DM13"/>
  <c r="DM14"/>
  <c r="DM15"/>
  <c r="DM16"/>
  <c r="DM17"/>
  <c r="DM18"/>
  <c r="DM19"/>
  <c r="DM20"/>
  <c r="DM21"/>
  <c r="DM22"/>
  <c r="DM23"/>
  <c r="DM24"/>
  <c r="DM25"/>
  <c r="DM26"/>
  <c r="DM27"/>
  <c r="DM28"/>
  <c r="DM29"/>
  <c r="DM30"/>
  <c r="DM31"/>
  <c r="DM32"/>
  <c r="DM33"/>
  <c r="DM34"/>
  <c r="DM35"/>
  <c r="DM36"/>
  <c r="DM37"/>
  <c r="DM38"/>
  <c r="DM39"/>
  <c r="DM40"/>
  <c r="DM41"/>
  <c r="DM42"/>
  <c r="DM43"/>
  <c r="DM44"/>
  <c r="DM45"/>
  <c r="DM46"/>
  <c r="DM47"/>
  <c r="DM48"/>
  <c r="DM49"/>
  <c r="DM50"/>
  <c r="DM51"/>
  <c r="DM52"/>
  <c r="DM53"/>
  <c r="DM54"/>
  <c r="DM55"/>
  <c r="DM56"/>
  <c r="DM57"/>
  <c r="DM58"/>
  <c r="DM59"/>
  <c r="DM60"/>
  <c r="DM61"/>
  <c r="DM62"/>
  <c r="DM63"/>
  <c r="DM64"/>
  <c r="DM65"/>
  <c r="DM66"/>
  <c r="DM67"/>
  <c r="DM68"/>
  <c r="DM69"/>
  <c r="DM70"/>
  <c r="DM71"/>
  <c r="DM72"/>
  <c r="DM73"/>
  <c r="DM74"/>
  <c r="DM75"/>
  <c r="DM76"/>
  <c r="DM77"/>
  <c r="DM78"/>
  <c r="DM79"/>
  <c r="DM80"/>
  <c r="DM81"/>
  <c r="DM82"/>
  <c r="DM83"/>
  <c r="DM84"/>
  <c r="DM85"/>
  <c r="DM86"/>
  <c r="DM87"/>
  <c r="DM88"/>
  <c r="DM89"/>
  <c r="DM90"/>
  <c r="DM91"/>
  <c r="DM92"/>
  <c r="DM93"/>
  <c r="DM94"/>
  <c r="DM95"/>
  <c r="DM96"/>
  <c r="DM97"/>
  <c r="DM98"/>
  <c r="DM99"/>
  <c r="DM100"/>
  <c r="DM101"/>
  <c r="DM102"/>
  <c r="DM103"/>
  <c r="DM104"/>
  <c r="DM105"/>
  <c r="DM106"/>
  <c r="DM107"/>
  <c r="DM108"/>
  <c r="DM109"/>
  <c r="DM9"/>
  <c r="DN9"/>
  <c r="DD109"/>
  <c r="DD108"/>
  <c r="DD107"/>
  <c r="DD106"/>
  <c r="DD105"/>
  <c r="DD104"/>
  <c r="DD103"/>
  <c r="DD102"/>
  <c r="DD101"/>
  <c r="DD100"/>
  <c r="DD99"/>
  <c r="DD98"/>
  <c r="DD97"/>
  <c r="DD96"/>
  <c r="DD95"/>
  <c r="DD94"/>
  <c r="DD93"/>
  <c r="DD92"/>
  <c r="DD91"/>
  <c r="DD90"/>
  <c r="DD89"/>
  <c r="DD88"/>
  <c r="DD87"/>
  <c r="DD86"/>
  <c r="DD85"/>
  <c r="DD84"/>
  <c r="DD83"/>
  <c r="DD82"/>
  <c r="DD81"/>
  <c r="DD80"/>
  <c r="DD79"/>
  <c r="DD78"/>
  <c r="DD77"/>
  <c r="DD76"/>
  <c r="DD75"/>
  <c r="DD74"/>
  <c r="DD73"/>
  <c r="DD72"/>
  <c r="DD71"/>
  <c r="DD70"/>
  <c r="DD69"/>
  <c r="DD68"/>
  <c r="DD67"/>
  <c r="DD66"/>
  <c r="DD65"/>
  <c r="DD64"/>
  <c r="DD63"/>
  <c r="DD62"/>
  <c r="DD61"/>
  <c r="DD60"/>
  <c r="DD59"/>
  <c r="DD58"/>
  <c r="DD57"/>
  <c r="DD56"/>
  <c r="DD55"/>
  <c r="DD54"/>
  <c r="DD53"/>
  <c r="DD52"/>
  <c r="DD51"/>
  <c r="DD50"/>
  <c r="DD49"/>
  <c r="DD48"/>
  <c r="DD47"/>
  <c r="DD46"/>
  <c r="DD45"/>
  <c r="DD44"/>
  <c r="DD43"/>
  <c r="DD42"/>
  <c r="DD41"/>
  <c r="DD40"/>
  <c r="DD39"/>
  <c r="DD38"/>
  <c r="DD37"/>
  <c r="DD36"/>
  <c r="DD35"/>
  <c r="DD34"/>
  <c r="DD33"/>
  <c r="DD32"/>
  <c r="DD31"/>
  <c r="DD30"/>
  <c r="DD29"/>
  <c r="DD28"/>
  <c r="DD27"/>
  <c r="DD26"/>
  <c r="DD25"/>
  <c r="DD24"/>
  <c r="DD23"/>
  <c r="DD22"/>
  <c r="DD21"/>
  <c r="DD20"/>
  <c r="DD19"/>
  <c r="DD18"/>
  <c r="DD17"/>
  <c r="DD16"/>
  <c r="DD15"/>
  <c r="DD14"/>
  <c r="DD13"/>
  <c r="DD12"/>
  <c r="DD11"/>
  <c r="DD10"/>
  <c r="DD9"/>
  <c r="CU109"/>
  <c r="CU108"/>
  <c r="CU107"/>
  <c r="CU106"/>
  <c r="CU105"/>
  <c r="CU104"/>
  <c r="CU103"/>
  <c r="CU102"/>
  <c r="CU101"/>
  <c r="CU100"/>
  <c r="CU99"/>
  <c r="CU98"/>
  <c r="CU97"/>
  <c r="CU96"/>
  <c r="CU95"/>
  <c r="CU94"/>
  <c r="CU93"/>
  <c r="CU92"/>
  <c r="CU91"/>
  <c r="CU90"/>
  <c r="CU89"/>
  <c r="CU88"/>
  <c r="CU87"/>
  <c r="CU86"/>
  <c r="CU85"/>
  <c r="CU84"/>
  <c r="CU83"/>
  <c r="CU82"/>
  <c r="CU81"/>
  <c r="CU80"/>
  <c r="CU79"/>
  <c r="CU78"/>
  <c r="CU77"/>
  <c r="CU76"/>
  <c r="CU75"/>
  <c r="CU74"/>
  <c r="CU73"/>
  <c r="CU72"/>
  <c r="CU71"/>
  <c r="CU70"/>
  <c r="CU69"/>
  <c r="CU68"/>
  <c r="CU67"/>
  <c r="CU66"/>
  <c r="CU65"/>
  <c r="CU64"/>
  <c r="CU63"/>
  <c r="CU62"/>
  <c r="CU61"/>
  <c r="CU60"/>
  <c r="CU59"/>
  <c r="CU58"/>
  <c r="CU57"/>
  <c r="CU56"/>
  <c r="CU55"/>
  <c r="CU54"/>
  <c r="CU53"/>
  <c r="CU52"/>
  <c r="CU51"/>
  <c r="CU50"/>
  <c r="CU49"/>
  <c r="CU48"/>
  <c r="CU47"/>
  <c r="CU46"/>
  <c r="CU45"/>
  <c r="CU44"/>
  <c r="CU43"/>
  <c r="CU42"/>
  <c r="CU41"/>
  <c r="CU40"/>
  <c r="CU39"/>
  <c r="CU38"/>
  <c r="CU37"/>
  <c r="CU36"/>
  <c r="CU35"/>
  <c r="CU34"/>
  <c r="CU33"/>
  <c r="CU32"/>
  <c r="CU31"/>
  <c r="CU30"/>
  <c r="CU29"/>
  <c r="CU28"/>
  <c r="CU27"/>
  <c r="CU26"/>
  <c r="CU25"/>
  <c r="CU24"/>
  <c r="CU23"/>
  <c r="CU22"/>
  <c r="CU21"/>
  <c r="CU20"/>
  <c r="CU19"/>
  <c r="CU18"/>
  <c r="CU17"/>
  <c r="CU16"/>
  <c r="CU15"/>
  <c r="CU14"/>
  <c r="CU13"/>
  <c r="CU12"/>
  <c r="CU11"/>
  <c r="CU10"/>
  <c r="CU9"/>
  <c r="CF109"/>
  <c r="CF108"/>
  <c r="CF107"/>
  <c r="CF106"/>
  <c r="CF105"/>
  <c r="CF104"/>
  <c r="CF103"/>
  <c r="CF102"/>
  <c r="CF101"/>
  <c r="CF100"/>
  <c r="CF99"/>
  <c r="CF98"/>
  <c r="CF97"/>
  <c r="CF96"/>
  <c r="CF95"/>
  <c r="CF94"/>
  <c r="CF93"/>
  <c r="CF92"/>
  <c r="CF91"/>
  <c r="CF90"/>
  <c r="CF89"/>
  <c r="CF88"/>
  <c r="CF87"/>
  <c r="CF86"/>
  <c r="CF85"/>
  <c r="CF84"/>
  <c r="CF83"/>
  <c r="CF82"/>
  <c r="CF81"/>
  <c r="CF80"/>
  <c r="CF79"/>
  <c r="CF78"/>
  <c r="CF77"/>
  <c r="CF76"/>
  <c r="CF75"/>
  <c r="CF74"/>
  <c r="CF73"/>
  <c r="CF72"/>
  <c r="CF71"/>
  <c r="CF70"/>
  <c r="CF69"/>
  <c r="CF68"/>
  <c r="CF67"/>
  <c r="CF66"/>
  <c r="CF65"/>
  <c r="CF64"/>
  <c r="CF63"/>
  <c r="CF62"/>
  <c r="CF61"/>
  <c r="CF60"/>
  <c r="CF59"/>
  <c r="CF58"/>
  <c r="CF57"/>
  <c r="CF56"/>
  <c r="CF55"/>
  <c r="CF54"/>
  <c r="CF53"/>
  <c r="CF52"/>
  <c r="CF51"/>
  <c r="CF50"/>
  <c r="CF49"/>
  <c r="CF48"/>
  <c r="CF47"/>
  <c r="CF46"/>
  <c r="CF45"/>
  <c r="CF44"/>
  <c r="CF43"/>
  <c r="CF42"/>
  <c r="CF41"/>
  <c r="CF40"/>
  <c r="CF39"/>
  <c r="CF38"/>
  <c r="CF37"/>
  <c r="CF36"/>
  <c r="CF35"/>
  <c r="CF34"/>
  <c r="CF33"/>
  <c r="CF32"/>
  <c r="CF31"/>
  <c r="CF30"/>
  <c r="CF29"/>
  <c r="CF28"/>
  <c r="CF27"/>
  <c r="CF26"/>
  <c r="CF25"/>
  <c r="CF24"/>
  <c r="CF23"/>
  <c r="CF22"/>
  <c r="CF21"/>
  <c r="CF20"/>
  <c r="CF19"/>
  <c r="CF18"/>
  <c r="CF17"/>
  <c r="CF16"/>
  <c r="CF15"/>
  <c r="CF14"/>
  <c r="CF13"/>
  <c r="CF12"/>
  <c r="CF11"/>
  <c r="CF10"/>
  <c r="CF9"/>
  <c r="BQ109"/>
  <c r="BQ108"/>
  <c r="BQ107"/>
  <c r="BQ106"/>
  <c r="BQ105"/>
  <c r="BQ104"/>
  <c r="BQ103"/>
  <c r="BQ102"/>
  <c r="BQ101"/>
  <c r="BQ100"/>
  <c r="BQ99"/>
  <c r="BQ98"/>
  <c r="BQ97"/>
  <c r="BQ96"/>
  <c r="BQ95"/>
  <c r="BQ94"/>
  <c r="BQ93"/>
  <c r="BQ92"/>
  <c r="BQ91"/>
  <c r="BQ90"/>
  <c r="BQ89"/>
  <c r="BQ88"/>
  <c r="BQ87"/>
  <c r="BQ86"/>
  <c r="BQ85"/>
  <c r="BQ84"/>
  <c r="BQ83"/>
  <c r="BQ82"/>
  <c r="BQ81"/>
  <c r="BQ80"/>
  <c r="BQ79"/>
  <c r="BQ78"/>
  <c r="BQ77"/>
  <c r="BQ76"/>
  <c r="BQ75"/>
  <c r="BQ74"/>
  <c r="BQ73"/>
  <c r="BQ72"/>
  <c r="BQ71"/>
  <c r="BQ70"/>
  <c r="BQ69"/>
  <c r="BQ68"/>
  <c r="BQ67"/>
  <c r="BQ66"/>
  <c r="BQ65"/>
  <c r="BQ64"/>
  <c r="BQ63"/>
  <c r="BQ62"/>
  <c r="BQ61"/>
  <c r="BQ60"/>
  <c r="BQ59"/>
  <c r="BQ58"/>
  <c r="BQ57"/>
  <c r="BQ56"/>
  <c r="BQ55"/>
  <c r="BQ54"/>
  <c r="BQ53"/>
  <c r="BQ52"/>
  <c r="BQ51"/>
  <c r="BQ50"/>
  <c r="BQ49"/>
  <c r="BQ48"/>
  <c r="BQ47"/>
  <c r="BQ46"/>
  <c r="BQ45"/>
  <c r="BQ44"/>
  <c r="BQ43"/>
  <c r="BQ42"/>
  <c r="BQ41"/>
  <c r="BQ40"/>
  <c r="BQ39"/>
  <c r="BQ38"/>
  <c r="BQ37"/>
  <c r="BQ36"/>
  <c r="BQ35"/>
  <c r="BQ34"/>
  <c r="BQ33"/>
  <c r="BQ32"/>
  <c r="BQ31"/>
  <c r="BQ30"/>
  <c r="BQ29"/>
  <c r="BQ28"/>
  <c r="BQ27"/>
  <c r="BQ26"/>
  <c r="BQ25"/>
  <c r="BQ24"/>
  <c r="BQ23"/>
  <c r="BQ22"/>
  <c r="BQ21"/>
  <c r="BQ20"/>
  <c r="BQ19"/>
  <c r="BQ18"/>
  <c r="BQ17"/>
  <c r="BQ16"/>
  <c r="BQ15"/>
  <c r="BQ14"/>
  <c r="BQ13"/>
  <c r="BQ12"/>
  <c r="BQ11"/>
  <c r="BQ10"/>
  <c r="BQ9"/>
  <c r="BB109"/>
  <c r="BB108"/>
  <c r="BB107"/>
  <c r="BB106"/>
  <c r="BB105"/>
  <c r="BB104"/>
  <c r="BB103"/>
  <c r="BB102"/>
  <c r="BB101"/>
  <c r="BB100"/>
  <c r="BB99"/>
  <c r="BB98"/>
  <c r="BB97"/>
  <c r="BB96"/>
  <c r="BB95"/>
  <c r="BB94"/>
  <c r="BB93"/>
  <c r="BB92"/>
  <c r="BB91"/>
  <c r="BB90"/>
  <c r="BB89"/>
  <c r="BB88"/>
  <c r="BB87"/>
  <c r="BB86"/>
  <c r="BB85"/>
  <c r="BB84"/>
  <c r="BB83"/>
  <c r="BB82"/>
  <c r="BB81"/>
  <c r="BB80"/>
  <c r="BB79"/>
  <c r="BB78"/>
  <c r="BB77"/>
  <c r="BB76"/>
  <c r="BB75"/>
  <c r="BB74"/>
  <c r="BB73"/>
  <c r="BB72"/>
  <c r="BB71"/>
  <c r="BB70"/>
  <c r="BB69"/>
  <c r="BB68"/>
  <c r="BB67"/>
  <c r="BB66"/>
  <c r="BB65"/>
  <c r="BB64"/>
  <c r="BB63"/>
  <c r="BB62"/>
  <c r="BB61"/>
  <c r="BB60"/>
  <c r="BB59"/>
  <c r="BB58"/>
  <c r="BB57"/>
  <c r="BB56"/>
  <c r="BB55"/>
  <c r="BB54"/>
  <c r="BB53"/>
  <c r="BB52"/>
  <c r="BB51"/>
  <c r="BB50"/>
  <c r="BB49"/>
  <c r="BB48"/>
  <c r="BB47"/>
  <c r="BB46"/>
  <c r="BB45"/>
  <c r="BB44"/>
  <c r="BB43"/>
  <c r="BB42"/>
  <c r="BB41"/>
  <c r="BB40"/>
  <c r="BB39"/>
  <c r="BB38"/>
  <c r="BB37"/>
  <c r="BB36"/>
  <c r="BB35"/>
  <c r="BB34"/>
  <c r="BB33"/>
  <c r="BB32"/>
  <c r="BB31"/>
  <c r="BB30"/>
  <c r="BB29"/>
  <c r="BB28"/>
  <c r="BB27"/>
  <c r="BB26"/>
  <c r="BB25"/>
  <c r="BB24"/>
  <c r="BB23"/>
  <c r="BB22"/>
  <c r="BB21"/>
  <c r="BB20"/>
  <c r="BB19"/>
  <c r="BB18"/>
  <c r="BB17"/>
  <c r="BB16"/>
  <c r="BB15"/>
  <c r="BB14"/>
  <c r="BB13"/>
  <c r="BB12"/>
  <c r="BB11"/>
  <c r="BB10"/>
  <c r="BB9"/>
  <c r="AM109"/>
  <c r="AM108"/>
  <c r="AM107"/>
  <c r="AM106"/>
  <c r="AM105"/>
  <c r="AM104"/>
  <c r="AM103"/>
  <c r="AM102"/>
  <c r="AM101"/>
  <c r="AM100"/>
  <c r="AM99"/>
  <c r="AM98"/>
  <c r="AM97"/>
  <c r="AM96"/>
  <c r="AM95"/>
  <c r="AM94"/>
  <c r="AM93"/>
  <c r="AM92"/>
  <c r="AM91"/>
  <c r="AM90"/>
  <c r="AM89"/>
  <c r="AM88"/>
  <c r="AM87"/>
  <c r="AM86"/>
  <c r="AM85"/>
  <c r="AM84"/>
  <c r="AM83"/>
  <c r="AM82"/>
  <c r="AM81"/>
  <c r="AM80"/>
  <c r="AM79"/>
  <c r="AM78"/>
  <c r="AM77"/>
  <c r="AM76"/>
  <c r="AM75"/>
  <c r="AM74"/>
  <c r="AM73"/>
  <c r="AM72"/>
  <c r="AM71"/>
  <c r="AM70"/>
  <c r="AM69"/>
  <c r="AM68"/>
  <c r="AM67"/>
  <c r="AM66"/>
  <c r="AM65"/>
  <c r="AM64"/>
  <c r="AM63"/>
  <c r="AM62"/>
  <c r="AM61"/>
  <c r="AM60"/>
  <c r="AM59"/>
  <c r="AM58"/>
  <c r="AM57"/>
  <c r="AM56"/>
  <c r="AM55"/>
  <c r="AM54"/>
  <c r="AM53"/>
  <c r="AM52"/>
  <c r="AM51"/>
  <c r="AM50"/>
  <c r="AM49"/>
  <c r="AM48"/>
  <c r="AM47"/>
  <c r="AM46"/>
  <c r="AM45"/>
  <c r="AM44"/>
  <c r="AM43"/>
  <c r="AM42"/>
  <c r="AM41"/>
  <c r="AM40"/>
  <c r="AM39"/>
  <c r="AM38"/>
  <c r="AM37"/>
  <c r="AM36"/>
  <c r="AM35"/>
  <c r="AM34"/>
  <c r="AM33"/>
  <c r="AM32"/>
  <c r="AM31"/>
  <c r="AM30"/>
  <c r="AM29"/>
  <c r="AM28"/>
  <c r="AM27"/>
  <c r="AM26"/>
  <c r="AM25"/>
  <c r="AM24"/>
  <c r="AM23"/>
  <c r="AM22"/>
  <c r="AM21"/>
  <c r="AM20"/>
  <c r="AM19"/>
  <c r="AM18"/>
  <c r="AM17"/>
  <c r="AM16"/>
  <c r="AM15"/>
  <c r="AM14"/>
  <c r="AM13"/>
  <c r="AM12"/>
  <c r="AM11"/>
  <c r="AM10"/>
  <c r="AM9"/>
  <c r="X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6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78"/>
  <c r="X79"/>
  <c r="X80"/>
  <c r="X81"/>
  <c r="X82"/>
  <c r="X83"/>
  <c r="X84"/>
  <c r="X85"/>
  <c r="X86"/>
  <c r="X87"/>
  <c r="X88"/>
  <c r="X89"/>
  <c r="X90"/>
  <c r="X91"/>
  <c r="X92"/>
  <c r="X93"/>
  <c r="X94"/>
  <c r="X95"/>
  <c r="X96"/>
  <c r="X97"/>
  <c r="X98"/>
  <c r="X99"/>
  <c r="X100"/>
  <c r="X101"/>
  <c r="X102"/>
  <c r="X103"/>
  <c r="X104"/>
  <c r="X105"/>
  <c r="X106"/>
  <c r="X107"/>
  <c r="X108"/>
  <c r="X109"/>
  <c r="X9"/>
  <c r="DE9"/>
  <c r="V10"/>
  <c r="N10"/>
  <c r="R10"/>
  <c r="W10"/>
  <c r="N7"/>
  <c r="R7"/>
  <c r="V7"/>
  <c r="W7"/>
  <c r="AK10"/>
  <c r="AC10"/>
  <c r="AG10"/>
  <c r="AL10"/>
  <c r="AC7"/>
  <c r="AG7"/>
  <c r="AK7"/>
  <c r="AL7"/>
  <c r="AZ10"/>
  <c r="AR10"/>
  <c r="AV10"/>
  <c r="BA10"/>
  <c r="AR7"/>
  <c r="AV7"/>
  <c r="AZ7"/>
  <c r="BA7"/>
  <c r="BO10"/>
  <c r="BG10"/>
  <c r="BK10"/>
  <c r="BP10"/>
  <c r="BG7"/>
  <c r="BK7"/>
  <c r="BO7"/>
  <c r="BP7"/>
  <c r="CD10"/>
  <c r="BV10"/>
  <c r="BZ10"/>
  <c r="CE10"/>
  <c r="BV7"/>
  <c r="BZ7"/>
  <c r="CD7"/>
  <c r="CE7"/>
  <c r="CS10"/>
  <c r="CK10"/>
  <c r="CO10"/>
  <c r="CT10"/>
  <c r="CK7"/>
  <c r="CO7"/>
  <c r="CS7"/>
  <c r="CT7"/>
  <c r="T11"/>
  <c r="V11"/>
  <c r="N11"/>
  <c r="R11"/>
  <c r="W11"/>
  <c r="AI11"/>
  <c r="AK11"/>
  <c r="AC11"/>
  <c r="AG11"/>
  <c r="AL11"/>
  <c r="AZ11"/>
  <c r="AR11"/>
  <c r="AV11"/>
  <c r="BA11"/>
  <c r="BO11"/>
  <c r="BG11"/>
  <c r="BK11"/>
  <c r="BP11"/>
  <c r="CD11"/>
  <c r="BV11"/>
  <c r="BZ11"/>
  <c r="CE11"/>
  <c r="CR11"/>
  <c r="CS11"/>
  <c r="CK11"/>
  <c r="CO11"/>
  <c r="CT11"/>
  <c r="T12"/>
  <c r="V12"/>
  <c r="N12"/>
  <c r="R12"/>
  <c r="W12"/>
  <c r="AI12"/>
  <c r="AK12"/>
  <c r="AC12"/>
  <c r="AG12"/>
  <c r="AL12"/>
  <c r="AZ12"/>
  <c r="AR12"/>
  <c r="AV12"/>
  <c r="BA12"/>
  <c r="BO12"/>
  <c r="BG12"/>
  <c r="BK12"/>
  <c r="BP12"/>
  <c r="CD12"/>
  <c r="BV12"/>
  <c r="BZ12"/>
  <c r="CE12"/>
  <c r="CR12"/>
  <c r="CS12"/>
  <c r="CK12"/>
  <c r="CO12"/>
  <c r="CT12"/>
  <c r="T13"/>
  <c r="V13"/>
  <c r="N13"/>
  <c r="R13"/>
  <c r="W13"/>
  <c r="AI13"/>
  <c r="AK13"/>
  <c r="AC13"/>
  <c r="AG13"/>
  <c r="AL13"/>
  <c r="AZ13"/>
  <c r="AR13"/>
  <c r="AV13"/>
  <c r="BA13"/>
  <c r="BO13"/>
  <c r="BG13"/>
  <c r="BK13"/>
  <c r="BP13"/>
  <c r="CD13"/>
  <c r="BV13"/>
  <c r="BZ13"/>
  <c r="CE13"/>
  <c r="CR13"/>
  <c r="CS13"/>
  <c r="CK13"/>
  <c r="CO13"/>
  <c r="CT13"/>
  <c r="T14"/>
  <c r="V14"/>
  <c r="N14"/>
  <c r="R14"/>
  <c r="W14"/>
  <c r="AI14"/>
  <c r="AK14"/>
  <c r="AC14"/>
  <c r="AG14"/>
  <c r="AL14"/>
  <c r="AZ14"/>
  <c r="AR14"/>
  <c r="AV14"/>
  <c r="BA14"/>
  <c r="BO14"/>
  <c r="BG14"/>
  <c r="BK14"/>
  <c r="BP14"/>
  <c r="CD14"/>
  <c r="BV14"/>
  <c r="BZ14"/>
  <c r="CE14"/>
  <c r="CR14"/>
  <c r="CS14"/>
  <c r="CK14"/>
  <c r="CO14"/>
  <c r="CT14"/>
  <c r="T15"/>
  <c r="V15"/>
  <c r="N15"/>
  <c r="R15"/>
  <c r="W15"/>
  <c r="AI15"/>
  <c r="AK15"/>
  <c r="AC15"/>
  <c r="AG15"/>
  <c r="AL15"/>
  <c r="AZ15"/>
  <c r="AR15"/>
  <c r="AV15"/>
  <c r="BA15"/>
  <c r="BO15"/>
  <c r="BG15"/>
  <c r="BK15"/>
  <c r="BP15"/>
  <c r="CD15"/>
  <c r="BV15"/>
  <c r="BZ15"/>
  <c r="CE15"/>
  <c r="CR15"/>
  <c r="CS15"/>
  <c r="CK15"/>
  <c r="CO15"/>
  <c r="CT15"/>
  <c r="V9"/>
  <c r="N9"/>
  <c r="R9"/>
  <c r="W9"/>
  <c r="Z9"/>
  <c r="EJ9"/>
  <c r="AK9"/>
  <c r="AC9"/>
  <c r="AG9"/>
  <c r="AL9"/>
  <c r="AO9"/>
  <c r="EK9"/>
  <c r="AZ9"/>
  <c r="AR9"/>
  <c r="AV9"/>
  <c r="BA9"/>
  <c r="BD9"/>
  <c r="EL9"/>
  <c r="BO9"/>
  <c r="BG9"/>
  <c r="BK9"/>
  <c r="BP9"/>
  <c r="BS9"/>
  <c r="EM9"/>
  <c r="CD9"/>
  <c r="BV9"/>
  <c r="BZ9"/>
  <c r="CE9"/>
  <c r="CH9"/>
  <c r="EN9"/>
  <c r="CS9"/>
  <c r="CK9"/>
  <c r="CO9"/>
  <c r="CT9"/>
  <c r="CW9"/>
  <c r="EO9"/>
  <c r="DU108"/>
  <c r="DC7"/>
  <c r="DU7"/>
  <c r="DU107"/>
  <c r="DU106"/>
  <c r="DU105"/>
  <c r="DU104"/>
  <c r="DU103"/>
  <c r="DU102"/>
  <c r="DU101"/>
  <c r="DU100"/>
  <c r="DU99"/>
  <c r="DU98"/>
  <c r="DU97"/>
  <c r="DU96"/>
  <c r="DU95"/>
  <c r="DU94"/>
  <c r="DU93"/>
  <c r="DU92"/>
  <c r="DU91"/>
  <c r="DU90"/>
  <c r="DU89"/>
  <c r="DU88"/>
  <c r="DU87"/>
  <c r="DU86"/>
  <c r="DU85"/>
  <c r="DU84"/>
  <c r="DU83"/>
  <c r="DU82"/>
  <c r="DU81"/>
  <c r="DU80"/>
  <c r="DU79"/>
  <c r="DU78"/>
  <c r="DU77"/>
  <c r="DU76"/>
  <c r="DU75"/>
  <c r="DU74"/>
  <c r="DU73"/>
  <c r="DU72"/>
  <c r="DU71"/>
  <c r="DU70"/>
  <c r="DU69"/>
  <c r="DU68"/>
  <c r="DU67"/>
  <c r="DU66"/>
  <c r="DU65"/>
  <c r="DU64"/>
  <c r="DU63"/>
  <c r="DU62"/>
  <c r="DU61"/>
  <c r="DU60"/>
  <c r="DU59"/>
  <c r="DU58"/>
  <c r="DU57"/>
  <c r="DU56"/>
  <c r="DU55"/>
  <c r="DU54"/>
  <c r="DU53"/>
  <c r="DU52"/>
  <c r="DU51"/>
  <c r="DU50"/>
  <c r="DU49"/>
  <c r="DU48"/>
  <c r="DU47"/>
  <c r="DU46"/>
  <c r="DU45"/>
  <c r="DU44"/>
  <c r="DU43"/>
  <c r="DU42"/>
  <c r="DU41"/>
  <c r="DU40"/>
  <c r="DU39"/>
  <c r="DU38"/>
  <c r="DU37"/>
  <c r="DU36"/>
  <c r="DU35"/>
  <c r="DU34"/>
  <c r="DU33"/>
  <c r="DU32"/>
  <c r="DU31"/>
  <c r="DU30"/>
  <c r="DU29"/>
  <c r="DU28"/>
  <c r="DU27"/>
  <c r="DU26"/>
  <c r="DU25"/>
  <c r="DU24"/>
  <c r="DU23"/>
  <c r="DU22"/>
  <c r="DU21"/>
  <c r="DU20"/>
  <c r="DU19"/>
  <c r="DU18"/>
  <c r="DU17"/>
  <c r="DU16"/>
  <c r="DU15"/>
  <c r="DU13"/>
  <c r="DU12"/>
  <c r="DU11"/>
  <c r="DU10"/>
  <c r="DU9"/>
  <c r="DL108"/>
  <c r="DL7"/>
  <c r="DL107"/>
  <c r="DL106"/>
  <c r="DL105"/>
  <c r="DL104"/>
  <c r="DL103"/>
  <c r="DL102"/>
  <c r="DL101"/>
  <c r="DL100"/>
  <c r="DL99"/>
  <c r="DL98"/>
  <c r="DL97"/>
  <c r="DL96"/>
  <c r="DL95"/>
  <c r="DL94"/>
  <c r="DL93"/>
  <c r="DL92"/>
  <c r="DL91"/>
  <c r="DL90"/>
  <c r="DL89"/>
  <c r="DL88"/>
  <c r="DL87"/>
  <c r="DL86"/>
  <c r="DL85"/>
  <c r="DL84"/>
  <c r="DL83"/>
  <c r="DL82"/>
  <c r="DL81"/>
  <c r="DL80"/>
  <c r="DL79"/>
  <c r="DL78"/>
  <c r="DL77"/>
  <c r="DL76"/>
  <c r="DL75"/>
  <c r="DL74"/>
  <c r="DL73"/>
  <c r="DL72"/>
  <c r="DL71"/>
  <c r="DL70"/>
  <c r="DL69"/>
  <c r="DL68"/>
  <c r="DL67"/>
  <c r="DL66"/>
  <c r="DL65"/>
  <c r="DL64"/>
  <c r="DL63"/>
  <c r="DL62"/>
  <c r="DL61"/>
  <c r="DL60"/>
  <c r="DL59"/>
  <c r="DL58"/>
  <c r="DL57"/>
  <c r="DL56"/>
  <c r="DL55"/>
  <c r="DL54"/>
  <c r="DL53"/>
  <c r="DL52"/>
  <c r="DL51"/>
  <c r="DL50"/>
  <c r="DL49"/>
  <c r="DL48"/>
  <c r="DL47"/>
  <c r="DL46"/>
  <c r="DL45"/>
  <c r="DL44"/>
  <c r="DL43"/>
  <c r="DL42"/>
  <c r="DL41"/>
  <c r="DL40"/>
  <c r="DL39"/>
  <c r="DL38"/>
  <c r="DL37"/>
  <c r="DL36"/>
  <c r="DL35"/>
  <c r="DL34"/>
  <c r="DL33"/>
  <c r="DL32"/>
  <c r="DL31"/>
  <c r="DL30"/>
  <c r="DL29"/>
  <c r="DL28"/>
  <c r="DL27"/>
  <c r="DL26"/>
  <c r="DL25"/>
  <c r="DL24"/>
  <c r="DL23"/>
  <c r="DL22"/>
  <c r="DL21"/>
  <c r="DL20"/>
  <c r="DL19"/>
  <c r="DL18"/>
  <c r="DL17"/>
  <c r="DL16"/>
  <c r="DL15"/>
  <c r="DL14"/>
  <c r="DL13"/>
  <c r="DL12"/>
  <c r="DL11"/>
  <c r="DL10"/>
  <c r="DL9"/>
  <c r="DC10"/>
  <c r="DE10"/>
  <c r="DC11"/>
  <c r="DE11"/>
  <c r="DC12"/>
  <c r="DE12"/>
  <c r="DC13"/>
  <c r="DE13"/>
  <c r="DC14"/>
  <c r="DE14"/>
  <c r="DC15"/>
  <c r="DE15"/>
  <c r="DC16"/>
  <c r="DE16"/>
  <c r="DC17"/>
  <c r="DE17"/>
  <c r="DC18"/>
  <c r="DE18"/>
  <c r="DC19"/>
  <c r="DE19"/>
  <c r="DC20"/>
  <c r="DE20"/>
  <c r="DC21"/>
  <c r="DE21"/>
  <c r="DC22"/>
  <c r="DE22"/>
  <c r="DC23"/>
  <c r="DE23"/>
  <c r="DC24"/>
  <c r="DE24"/>
  <c r="DC25"/>
  <c r="DE25"/>
  <c r="DC26"/>
  <c r="DE26"/>
  <c r="DC27"/>
  <c r="DE27"/>
  <c r="DC28"/>
  <c r="DE28"/>
  <c r="DC29"/>
  <c r="DE29"/>
  <c r="DC30"/>
  <c r="DE30"/>
  <c r="DC31"/>
  <c r="DE31"/>
  <c r="DC32"/>
  <c r="DE32"/>
  <c r="DC33"/>
  <c r="DE33"/>
  <c r="DC34"/>
  <c r="DE34"/>
  <c r="DC35"/>
  <c r="DE35"/>
  <c r="DC36"/>
  <c r="DE36"/>
  <c r="DC37"/>
  <c r="DE37"/>
  <c r="DC38"/>
  <c r="DE38"/>
  <c r="DC39"/>
  <c r="DE39"/>
  <c r="DC40"/>
  <c r="DE40"/>
  <c r="DC41"/>
  <c r="DE41"/>
  <c r="DC42"/>
  <c r="DE42"/>
  <c r="DC43"/>
  <c r="DE43"/>
  <c r="DC44"/>
  <c r="DE44"/>
  <c r="DC45"/>
  <c r="DE45"/>
  <c r="DC46"/>
  <c r="DE46"/>
  <c r="DC47"/>
  <c r="DE47"/>
  <c r="DC48"/>
  <c r="DE48"/>
  <c r="DC49"/>
  <c r="DE49"/>
  <c r="DC50"/>
  <c r="DE50"/>
  <c r="DC51"/>
  <c r="DE51"/>
  <c r="DC52"/>
  <c r="DE52"/>
  <c r="DC53"/>
  <c r="DE53"/>
  <c r="DC54"/>
  <c r="DE54"/>
  <c r="DC55"/>
  <c r="DE55"/>
  <c r="DC56"/>
  <c r="DE56"/>
  <c r="DC57"/>
  <c r="DE57"/>
  <c r="DC58"/>
  <c r="DE58"/>
  <c r="DC59"/>
  <c r="DE59"/>
  <c r="DC60"/>
  <c r="DE60"/>
  <c r="DC61"/>
  <c r="DE61"/>
  <c r="DC62"/>
  <c r="DE62"/>
  <c r="DC63"/>
  <c r="DE63"/>
  <c r="DC64"/>
  <c r="DE64"/>
  <c r="DC65"/>
  <c r="DE65"/>
  <c r="DC66"/>
  <c r="DE66"/>
  <c r="DC67"/>
  <c r="DE67"/>
  <c r="DC68"/>
  <c r="DE68"/>
  <c r="DC69"/>
  <c r="DE69"/>
  <c r="DC70"/>
  <c r="DE70"/>
  <c r="DC71"/>
  <c r="DE71"/>
  <c r="DC72"/>
  <c r="DE72"/>
  <c r="DC73"/>
  <c r="DE73"/>
  <c r="DC74"/>
  <c r="DE74"/>
  <c r="DC75"/>
  <c r="DE75"/>
  <c r="DC76"/>
  <c r="DE76"/>
  <c r="DC77"/>
  <c r="DE77"/>
  <c r="DC78"/>
  <c r="DE78"/>
  <c r="DC79"/>
  <c r="DE79"/>
  <c r="DC80"/>
  <c r="DE80"/>
  <c r="DC81"/>
  <c r="DE81"/>
  <c r="DC82"/>
  <c r="DE82"/>
  <c r="DC83"/>
  <c r="DE83"/>
  <c r="DC84"/>
  <c r="DE84"/>
  <c r="DC85"/>
  <c r="DE85"/>
  <c r="DC86"/>
  <c r="DE86"/>
  <c r="DC87"/>
  <c r="DE87"/>
  <c r="DC88"/>
  <c r="DE88"/>
  <c r="DC89"/>
  <c r="DE89"/>
  <c r="DC90"/>
  <c r="DE90"/>
  <c r="DC91"/>
  <c r="DE91"/>
  <c r="DC92"/>
  <c r="DE92"/>
  <c r="DC93"/>
  <c r="DE93"/>
  <c r="DC94"/>
  <c r="DE94"/>
  <c r="DC95"/>
  <c r="DE95"/>
  <c r="DC96"/>
  <c r="DE96"/>
  <c r="DC97"/>
  <c r="DE97"/>
  <c r="DC98"/>
  <c r="DE98"/>
  <c r="DC99"/>
  <c r="DE99"/>
  <c r="DC100"/>
  <c r="DE100"/>
  <c r="DC101"/>
  <c r="DE101"/>
  <c r="DC102"/>
  <c r="DE102"/>
  <c r="DC103"/>
  <c r="DE103"/>
  <c r="DC104"/>
  <c r="DE104"/>
  <c r="DC105"/>
  <c r="DE105"/>
  <c r="DC106"/>
  <c r="DE106"/>
  <c r="DC107"/>
  <c r="DE107"/>
  <c r="DC108"/>
  <c r="DE108"/>
  <c r="DE109"/>
  <c r="DC9"/>
  <c r="CR108"/>
  <c r="CS108"/>
  <c r="CK108"/>
  <c r="CO108"/>
  <c r="CT108"/>
  <c r="CR107"/>
  <c r="CS107"/>
  <c r="CK107"/>
  <c r="CO107"/>
  <c r="CT107"/>
  <c r="CR106"/>
  <c r="CS106"/>
  <c r="CK106"/>
  <c r="CO106"/>
  <c r="CT106"/>
  <c r="CR105"/>
  <c r="CS105"/>
  <c r="CK105"/>
  <c r="CO105"/>
  <c r="CT105"/>
  <c r="CR104"/>
  <c r="CS104"/>
  <c r="CK104"/>
  <c r="CO104"/>
  <c r="CT104"/>
  <c r="CR103"/>
  <c r="CS103"/>
  <c r="CK103"/>
  <c r="CO103"/>
  <c r="CT103"/>
  <c r="CR102"/>
  <c r="CS102"/>
  <c r="CK102"/>
  <c r="CO102"/>
  <c r="CT102"/>
  <c r="CR101"/>
  <c r="CS101"/>
  <c r="CK101"/>
  <c r="CO101"/>
  <c r="CT101"/>
  <c r="CR100"/>
  <c r="CS100"/>
  <c r="CK100"/>
  <c r="CO100"/>
  <c r="CT100"/>
  <c r="CR99"/>
  <c r="CS99"/>
  <c r="CK99"/>
  <c r="CO99"/>
  <c r="CT99"/>
  <c r="CR98"/>
  <c r="CS98"/>
  <c r="CK98"/>
  <c r="CO98"/>
  <c r="CT98"/>
  <c r="CR97"/>
  <c r="CS97"/>
  <c r="CK97"/>
  <c r="CO97"/>
  <c r="CT97"/>
  <c r="CR96"/>
  <c r="CS96"/>
  <c r="CK96"/>
  <c r="CO96"/>
  <c r="CT96"/>
  <c r="CR95"/>
  <c r="CS95"/>
  <c r="CK95"/>
  <c r="CO95"/>
  <c r="CT95"/>
  <c r="CR94"/>
  <c r="CS94"/>
  <c r="CK94"/>
  <c r="CO94"/>
  <c r="CT94"/>
  <c r="CR93"/>
  <c r="CS93"/>
  <c r="CK93"/>
  <c r="CO93"/>
  <c r="CT93"/>
  <c r="CR92"/>
  <c r="CS92"/>
  <c r="CK92"/>
  <c r="CO92"/>
  <c r="CT92"/>
  <c r="CR91"/>
  <c r="CS91"/>
  <c r="CK91"/>
  <c r="CO91"/>
  <c r="CT91"/>
  <c r="CR90"/>
  <c r="CS90"/>
  <c r="CK90"/>
  <c r="CO90"/>
  <c r="CT90"/>
  <c r="CR89"/>
  <c r="CS89"/>
  <c r="CK89"/>
  <c r="CO89"/>
  <c r="CT89"/>
  <c r="CR88"/>
  <c r="CS88"/>
  <c r="CK88"/>
  <c r="CO88"/>
  <c r="CT88"/>
  <c r="CR87"/>
  <c r="CS87"/>
  <c r="CK87"/>
  <c r="CO87"/>
  <c r="CT87"/>
  <c r="CR86"/>
  <c r="CS86"/>
  <c r="CK86"/>
  <c r="CO86"/>
  <c r="CT86"/>
  <c r="CR85"/>
  <c r="CS85"/>
  <c r="CK85"/>
  <c r="CO85"/>
  <c r="CT85"/>
  <c r="CR84"/>
  <c r="CS84"/>
  <c r="CK84"/>
  <c r="CO84"/>
  <c r="CT84"/>
  <c r="CR83"/>
  <c r="CS83"/>
  <c r="CK83"/>
  <c r="CO83"/>
  <c r="CT83"/>
  <c r="CR82"/>
  <c r="CS82"/>
  <c r="CK82"/>
  <c r="CO82"/>
  <c r="CT82"/>
  <c r="CR81"/>
  <c r="CS81"/>
  <c r="CK81"/>
  <c r="CO81"/>
  <c r="CT81"/>
  <c r="CR80"/>
  <c r="CS80"/>
  <c r="CK80"/>
  <c r="CO80"/>
  <c r="CT80"/>
  <c r="CR79"/>
  <c r="CS79"/>
  <c r="CK79"/>
  <c r="CO79"/>
  <c r="CT79"/>
  <c r="CR78"/>
  <c r="CS78"/>
  <c r="CK78"/>
  <c r="CO78"/>
  <c r="CT78"/>
  <c r="CR77"/>
  <c r="CS77"/>
  <c r="CK77"/>
  <c r="CO77"/>
  <c r="CT77"/>
  <c r="CR76"/>
  <c r="CS76"/>
  <c r="CK76"/>
  <c r="CO76"/>
  <c r="CT76"/>
  <c r="CR75"/>
  <c r="CS75"/>
  <c r="CK75"/>
  <c r="CO75"/>
  <c r="CT75"/>
  <c r="CR74"/>
  <c r="CS74"/>
  <c r="CK74"/>
  <c r="CO74"/>
  <c r="CT74"/>
  <c r="CR73"/>
  <c r="CS73"/>
  <c r="CK73"/>
  <c r="CO73"/>
  <c r="CT73"/>
  <c r="CR72"/>
  <c r="CS72"/>
  <c r="CK72"/>
  <c r="CO72"/>
  <c r="CT72"/>
  <c r="CR71"/>
  <c r="CS71"/>
  <c r="CK71"/>
  <c r="CO71"/>
  <c r="CT71"/>
  <c r="CR70"/>
  <c r="CS70"/>
  <c r="CK70"/>
  <c r="CO70"/>
  <c r="CT70"/>
  <c r="CR69"/>
  <c r="CS69"/>
  <c r="CK69"/>
  <c r="CO69"/>
  <c r="CT69"/>
  <c r="CR68"/>
  <c r="CS68"/>
  <c r="CK68"/>
  <c r="CO68"/>
  <c r="CT68"/>
  <c r="CR67"/>
  <c r="CS67"/>
  <c r="CK67"/>
  <c r="CO67"/>
  <c r="CT67"/>
  <c r="CR66"/>
  <c r="CS66"/>
  <c r="CK66"/>
  <c r="CO66"/>
  <c r="CT66"/>
  <c r="CR65"/>
  <c r="CS65"/>
  <c r="CK65"/>
  <c r="CO65"/>
  <c r="CT65"/>
  <c r="CR64"/>
  <c r="CS64"/>
  <c r="CK64"/>
  <c r="CO64"/>
  <c r="CT64"/>
  <c r="CR63"/>
  <c r="CS63"/>
  <c r="CK63"/>
  <c r="CO63"/>
  <c r="CT63"/>
  <c r="CR62"/>
  <c r="CS62"/>
  <c r="CK62"/>
  <c r="CO62"/>
  <c r="CT62"/>
  <c r="CR61"/>
  <c r="CS61"/>
  <c r="CK61"/>
  <c r="CO61"/>
  <c r="CT61"/>
  <c r="CR60"/>
  <c r="CS60"/>
  <c r="CK60"/>
  <c r="CO60"/>
  <c r="CT60"/>
  <c r="CR59"/>
  <c r="CS59"/>
  <c r="CK59"/>
  <c r="CO59"/>
  <c r="CT59"/>
  <c r="CR58"/>
  <c r="CS58"/>
  <c r="CK58"/>
  <c r="CO58"/>
  <c r="CT58"/>
  <c r="CR57"/>
  <c r="CS57"/>
  <c r="CK57"/>
  <c r="CO57"/>
  <c r="CT57"/>
  <c r="CR56"/>
  <c r="CS56"/>
  <c r="CK56"/>
  <c r="CO56"/>
  <c r="CT56"/>
  <c r="CR55"/>
  <c r="CS55"/>
  <c r="CK55"/>
  <c r="CO55"/>
  <c r="CT55"/>
  <c r="CR54"/>
  <c r="CS54"/>
  <c r="CK54"/>
  <c r="CO54"/>
  <c r="CT54"/>
  <c r="CR53"/>
  <c r="CS53"/>
  <c r="CK53"/>
  <c r="CO53"/>
  <c r="CT53"/>
  <c r="CR52"/>
  <c r="CS52"/>
  <c r="CK52"/>
  <c r="CO52"/>
  <c r="CT52"/>
  <c r="CR51"/>
  <c r="CS51"/>
  <c r="CK51"/>
  <c r="CO51"/>
  <c r="CT51"/>
  <c r="CR50"/>
  <c r="CS50"/>
  <c r="CK50"/>
  <c r="CO50"/>
  <c r="CT50"/>
  <c r="CR49"/>
  <c r="CS49"/>
  <c r="CK49"/>
  <c r="CO49"/>
  <c r="CT49"/>
  <c r="CR48"/>
  <c r="CS48"/>
  <c r="CK48"/>
  <c r="CO48"/>
  <c r="CT48"/>
  <c r="CR47"/>
  <c r="CS47"/>
  <c r="CK47"/>
  <c r="CO47"/>
  <c r="CT47"/>
  <c r="CR46"/>
  <c r="CS46"/>
  <c r="CK46"/>
  <c r="CO46"/>
  <c r="CT46"/>
  <c r="CR45"/>
  <c r="CS45"/>
  <c r="CK45"/>
  <c r="CO45"/>
  <c r="CT45"/>
  <c r="CR44"/>
  <c r="CS44"/>
  <c r="CK44"/>
  <c r="CO44"/>
  <c r="CT44"/>
  <c r="CR43"/>
  <c r="CS43"/>
  <c r="CK43"/>
  <c r="CO43"/>
  <c r="CT43"/>
  <c r="CR42"/>
  <c r="CS42"/>
  <c r="CK42"/>
  <c r="CO42"/>
  <c r="CT42"/>
  <c r="CR41"/>
  <c r="CS41"/>
  <c r="CK41"/>
  <c r="CO41"/>
  <c r="CT41"/>
  <c r="CR40"/>
  <c r="CS40"/>
  <c r="CK40"/>
  <c r="CO40"/>
  <c r="CT40"/>
  <c r="CR39"/>
  <c r="CS39"/>
  <c r="CK39"/>
  <c r="CO39"/>
  <c r="CT39"/>
  <c r="CR38"/>
  <c r="CS38"/>
  <c r="CK38"/>
  <c r="CO38"/>
  <c r="CT38"/>
  <c r="CR37"/>
  <c r="CS37"/>
  <c r="CK37"/>
  <c r="CO37"/>
  <c r="CT37"/>
  <c r="CR36"/>
  <c r="CS36"/>
  <c r="CK36"/>
  <c r="CO36"/>
  <c r="CT36"/>
  <c r="CR35"/>
  <c r="CS35"/>
  <c r="CK35"/>
  <c r="CO35"/>
  <c r="CT35"/>
  <c r="CR34"/>
  <c r="CS34"/>
  <c r="CK34"/>
  <c r="CO34"/>
  <c r="CT34"/>
  <c r="CR33"/>
  <c r="CS33"/>
  <c r="CK33"/>
  <c r="CO33"/>
  <c r="CT33"/>
  <c r="CR32"/>
  <c r="CS32"/>
  <c r="CK32"/>
  <c r="CO32"/>
  <c r="CT32"/>
  <c r="CR31"/>
  <c r="CS31"/>
  <c r="CK31"/>
  <c r="CO31"/>
  <c r="CT31"/>
  <c r="CR30"/>
  <c r="CS30"/>
  <c r="CK30"/>
  <c r="CO30"/>
  <c r="CT30"/>
  <c r="CR29"/>
  <c r="CS29"/>
  <c r="CK29"/>
  <c r="CO29"/>
  <c r="CT29"/>
  <c r="CR28"/>
  <c r="CS28"/>
  <c r="CK28"/>
  <c r="CO28"/>
  <c r="CT28"/>
  <c r="CR27"/>
  <c r="CS27"/>
  <c r="CK27"/>
  <c r="CO27"/>
  <c r="CT27"/>
  <c r="CR26"/>
  <c r="CS26"/>
  <c r="CK26"/>
  <c r="CO26"/>
  <c r="CT26"/>
  <c r="CR25"/>
  <c r="CS25"/>
  <c r="CK25"/>
  <c r="CO25"/>
  <c r="CT25"/>
  <c r="CR24"/>
  <c r="CS24"/>
  <c r="CK24"/>
  <c r="CO24"/>
  <c r="CT24"/>
  <c r="CR23"/>
  <c r="CS23"/>
  <c r="CK23"/>
  <c r="CO23"/>
  <c r="CT23"/>
  <c r="CR22"/>
  <c r="CS22"/>
  <c r="CK22"/>
  <c r="CO22"/>
  <c r="CT22"/>
  <c r="CR21"/>
  <c r="CS21"/>
  <c r="CK21"/>
  <c r="CO21"/>
  <c r="CT21"/>
  <c r="CR20"/>
  <c r="CS20"/>
  <c r="CK20"/>
  <c r="CO20"/>
  <c r="CT20"/>
  <c r="CR19"/>
  <c r="CS19"/>
  <c r="CK19"/>
  <c r="CO19"/>
  <c r="CT19"/>
  <c r="CR18"/>
  <c r="CS18"/>
  <c r="CK18"/>
  <c r="CO18"/>
  <c r="CT18"/>
  <c r="CR17"/>
  <c r="CS17"/>
  <c r="CK17"/>
  <c r="CO17"/>
  <c r="CT17"/>
  <c r="CR16"/>
  <c r="CS16"/>
  <c r="CK16"/>
  <c r="CO16"/>
  <c r="CT16"/>
  <c r="CD108"/>
  <c r="BV108"/>
  <c r="BZ108"/>
  <c r="CE108"/>
  <c r="CD107"/>
  <c r="BV107"/>
  <c r="BZ107"/>
  <c r="CE107"/>
  <c r="CD106"/>
  <c r="BV106"/>
  <c r="BZ106"/>
  <c r="CE106"/>
  <c r="CD105"/>
  <c r="BV105"/>
  <c r="BZ105"/>
  <c r="CE105"/>
  <c r="CD104"/>
  <c r="BV104"/>
  <c r="BZ104"/>
  <c r="CE104"/>
  <c r="CD103"/>
  <c r="BV103"/>
  <c r="BZ103"/>
  <c r="CE103"/>
  <c r="CD102"/>
  <c r="BV102"/>
  <c r="BZ102"/>
  <c r="CE102"/>
  <c r="CD101"/>
  <c r="BV101"/>
  <c r="BZ101"/>
  <c r="CE101"/>
  <c r="CD100"/>
  <c r="BV100"/>
  <c r="BZ100"/>
  <c r="CE100"/>
  <c r="CD99"/>
  <c r="BV99"/>
  <c r="BZ99"/>
  <c r="CE99"/>
  <c r="CD98"/>
  <c r="BV98"/>
  <c r="BZ98"/>
  <c r="CE98"/>
  <c r="CD97"/>
  <c r="BV97"/>
  <c r="BZ97"/>
  <c r="CE97"/>
  <c r="CD96"/>
  <c r="BV96"/>
  <c r="BZ96"/>
  <c r="CE96"/>
  <c r="CD95"/>
  <c r="BV95"/>
  <c r="BZ95"/>
  <c r="CE95"/>
  <c r="CD94"/>
  <c r="BV94"/>
  <c r="BZ94"/>
  <c r="CE94"/>
  <c r="CD93"/>
  <c r="BV93"/>
  <c r="BZ93"/>
  <c r="CE93"/>
  <c r="CD92"/>
  <c r="BV92"/>
  <c r="BZ92"/>
  <c r="CE92"/>
  <c r="CD91"/>
  <c r="BV91"/>
  <c r="BZ91"/>
  <c r="CE91"/>
  <c r="CD90"/>
  <c r="BV90"/>
  <c r="BZ90"/>
  <c r="CE90"/>
  <c r="CD89"/>
  <c r="BV89"/>
  <c r="BZ89"/>
  <c r="CE89"/>
  <c r="CD88"/>
  <c r="BV88"/>
  <c r="BZ88"/>
  <c r="CE88"/>
  <c r="CD87"/>
  <c r="BV87"/>
  <c r="BZ87"/>
  <c r="CE87"/>
  <c r="CD86"/>
  <c r="BV86"/>
  <c r="BZ86"/>
  <c r="CE86"/>
  <c r="CD85"/>
  <c r="BV85"/>
  <c r="BZ85"/>
  <c r="CE85"/>
  <c r="CD84"/>
  <c r="BV84"/>
  <c r="BZ84"/>
  <c r="CE84"/>
  <c r="CD83"/>
  <c r="BV83"/>
  <c r="BZ83"/>
  <c r="CE83"/>
  <c r="CD82"/>
  <c r="BV82"/>
  <c r="BZ82"/>
  <c r="CE82"/>
  <c r="CD81"/>
  <c r="BV81"/>
  <c r="BZ81"/>
  <c r="CE81"/>
  <c r="CD80"/>
  <c r="BV80"/>
  <c r="BZ80"/>
  <c r="CE80"/>
  <c r="CD79"/>
  <c r="BV79"/>
  <c r="BZ79"/>
  <c r="CE79"/>
  <c r="CD78"/>
  <c r="BV78"/>
  <c r="BZ78"/>
  <c r="CE78"/>
  <c r="CD77"/>
  <c r="BV77"/>
  <c r="BZ77"/>
  <c r="CE77"/>
  <c r="CD76"/>
  <c r="BV76"/>
  <c r="BZ76"/>
  <c r="CE76"/>
  <c r="CD75"/>
  <c r="BV75"/>
  <c r="BZ75"/>
  <c r="CE75"/>
  <c r="CD74"/>
  <c r="BV74"/>
  <c r="BZ74"/>
  <c r="CE74"/>
  <c r="CD73"/>
  <c r="BV73"/>
  <c r="BZ73"/>
  <c r="CE73"/>
  <c r="CD72"/>
  <c r="BV72"/>
  <c r="BZ72"/>
  <c r="CE72"/>
  <c r="CD71"/>
  <c r="BV71"/>
  <c r="BZ71"/>
  <c r="CE71"/>
  <c r="CD70"/>
  <c r="BV70"/>
  <c r="BZ70"/>
  <c r="CE70"/>
  <c r="CD69"/>
  <c r="BV69"/>
  <c r="BZ69"/>
  <c r="CE69"/>
  <c r="CD68"/>
  <c r="BV68"/>
  <c r="BZ68"/>
  <c r="CE68"/>
  <c r="CD67"/>
  <c r="BV67"/>
  <c r="BZ67"/>
  <c r="CE67"/>
  <c r="CD66"/>
  <c r="BV66"/>
  <c r="BZ66"/>
  <c r="CE66"/>
  <c r="CD65"/>
  <c r="BV65"/>
  <c r="BZ65"/>
  <c r="CE65"/>
  <c r="CD64"/>
  <c r="BV64"/>
  <c r="BZ64"/>
  <c r="CE64"/>
  <c r="CD63"/>
  <c r="BV63"/>
  <c r="BZ63"/>
  <c r="CE63"/>
  <c r="CD62"/>
  <c r="BV62"/>
  <c r="BZ62"/>
  <c r="CE62"/>
  <c r="CD61"/>
  <c r="BV61"/>
  <c r="BZ61"/>
  <c r="CE61"/>
  <c r="CD60"/>
  <c r="BV60"/>
  <c r="BZ60"/>
  <c r="CE60"/>
  <c r="CD59"/>
  <c r="BV59"/>
  <c r="BZ59"/>
  <c r="CE59"/>
  <c r="CD58"/>
  <c r="BV58"/>
  <c r="BZ58"/>
  <c r="CE58"/>
  <c r="CD57"/>
  <c r="BV57"/>
  <c r="BZ57"/>
  <c r="CE57"/>
  <c r="CD56"/>
  <c r="BV56"/>
  <c r="BZ56"/>
  <c r="CE56"/>
  <c r="CD55"/>
  <c r="BV55"/>
  <c r="BZ55"/>
  <c r="CE55"/>
  <c r="CD54"/>
  <c r="BV54"/>
  <c r="BZ54"/>
  <c r="CE54"/>
  <c r="CD53"/>
  <c r="BV53"/>
  <c r="BZ53"/>
  <c r="CE53"/>
  <c r="CD52"/>
  <c r="BV52"/>
  <c r="BZ52"/>
  <c r="CE52"/>
  <c r="CD51"/>
  <c r="BV51"/>
  <c r="BZ51"/>
  <c r="CE51"/>
  <c r="CD50"/>
  <c r="BV50"/>
  <c r="BZ50"/>
  <c r="CE50"/>
  <c r="CD49"/>
  <c r="BV49"/>
  <c r="BZ49"/>
  <c r="CE49"/>
  <c r="CD48"/>
  <c r="BV48"/>
  <c r="BZ48"/>
  <c r="CE48"/>
  <c r="CD47"/>
  <c r="BV47"/>
  <c r="BZ47"/>
  <c r="CE47"/>
  <c r="CD46"/>
  <c r="BV46"/>
  <c r="BZ46"/>
  <c r="CE46"/>
  <c r="CD45"/>
  <c r="BV45"/>
  <c r="BZ45"/>
  <c r="CE45"/>
  <c r="CD44"/>
  <c r="BV44"/>
  <c r="BZ44"/>
  <c r="CE44"/>
  <c r="CD43"/>
  <c r="BV43"/>
  <c r="BZ43"/>
  <c r="CE43"/>
  <c r="CD42"/>
  <c r="BV42"/>
  <c r="BZ42"/>
  <c r="CE42"/>
  <c r="CD41"/>
  <c r="BV41"/>
  <c r="BZ41"/>
  <c r="CE41"/>
  <c r="CD40"/>
  <c r="BV40"/>
  <c r="BZ40"/>
  <c r="CE40"/>
  <c r="CD39"/>
  <c r="BV39"/>
  <c r="BZ39"/>
  <c r="CE39"/>
  <c r="CD38"/>
  <c r="BV38"/>
  <c r="BZ38"/>
  <c r="CE38"/>
  <c r="CD37"/>
  <c r="BV37"/>
  <c r="BZ37"/>
  <c r="CE37"/>
  <c r="CD36"/>
  <c r="BV36"/>
  <c r="BZ36"/>
  <c r="CE36"/>
  <c r="CD35"/>
  <c r="BV35"/>
  <c r="BZ35"/>
  <c r="CE35"/>
  <c r="CD34"/>
  <c r="BV34"/>
  <c r="BZ34"/>
  <c r="CE34"/>
  <c r="CD33"/>
  <c r="BV33"/>
  <c r="BZ33"/>
  <c r="CE33"/>
  <c r="CD32"/>
  <c r="BV32"/>
  <c r="BZ32"/>
  <c r="CE32"/>
  <c r="CD31"/>
  <c r="BV31"/>
  <c r="BZ31"/>
  <c r="CE31"/>
  <c r="CD30"/>
  <c r="BV30"/>
  <c r="BZ30"/>
  <c r="CE30"/>
  <c r="CD29"/>
  <c r="BV29"/>
  <c r="BZ29"/>
  <c r="CE29"/>
  <c r="CD28"/>
  <c r="BV28"/>
  <c r="BZ28"/>
  <c r="CE28"/>
  <c r="CD27"/>
  <c r="BV27"/>
  <c r="BZ27"/>
  <c r="CE27"/>
  <c r="CD26"/>
  <c r="BV26"/>
  <c r="BZ26"/>
  <c r="CE26"/>
  <c r="CD25"/>
  <c r="BV25"/>
  <c r="BZ25"/>
  <c r="CE25"/>
  <c r="CD24"/>
  <c r="BV24"/>
  <c r="BZ24"/>
  <c r="CE24"/>
  <c r="CD23"/>
  <c r="BV23"/>
  <c r="BZ23"/>
  <c r="CE23"/>
  <c r="CD22"/>
  <c r="BV22"/>
  <c r="BZ22"/>
  <c r="CE22"/>
  <c r="CD21"/>
  <c r="BV21"/>
  <c r="BZ21"/>
  <c r="CE21"/>
  <c r="CD20"/>
  <c r="BV20"/>
  <c r="BZ20"/>
  <c r="CE20"/>
  <c r="CD19"/>
  <c r="BV19"/>
  <c r="BZ19"/>
  <c r="CE19"/>
  <c r="CD18"/>
  <c r="BV18"/>
  <c r="BZ18"/>
  <c r="CE18"/>
  <c r="CD17"/>
  <c r="BV17"/>
  <c r="BZ17"/>
  <c r="CE17"/>
  <c r="CD16"/>
  <c r="BV16"/>
  <c r="BZ16"/>
  <c r="CE16"/>
  <c r="BO108"/>
  <c r="BG108"/>
  <c r="BK108"/>
  <c r="BP108"/>
  <c r="BO107"/>
  <c r="BG107"/>
  <c r="BK107"/>
  <c r="BP107"/>
  <c r="BO106"/>
  <c r="BG106"/>
  <c r="BK106"/>
  <c r="BP106"/>
  <c r="BO105"/>
  <c r="BG105"/>
  <c r="BK105"/>
  <c r="BP105"/>
  <c r="BO104"/>
  <c r="BG104"/>
  <c r="BK104"/>
  <c r="BP104"/>
  <c r="BO103"/>
  <c r="BG103"/>
  <c r="BK103"/>
  <c r="BP103"/>
  <c r="BO102"/>
  <c r="BG102"/>
  <c r="BK102"/>
  <c r="BP102"/>
  <c r="BO101"/>
  <c r="BG101"/>
  <c r="BK101"/>
  <c r="BP101"/>
  <c r="BO100"/>
  <c r="BG100"/>
  <c r="BK100"/>
  <c r="BP100"/>
  <c r="BO99"/>
  <c r="BG99"/>
  <c r="BK99"/>
  <c r="BP99"/>
  <c r="BO98"/>
  <c r="BG98"/>
  <c r="BK98"/>
  <c r="BP98"/>
  <c r="BO97"/>
  <c r="BG97"/>
  <c r="BK97"/>
  <c r="BP97"/>
  <c r="BO96"/>
  <c r="BG96"/>
  <c r="BK96"/>
  <c r="BP96"/>
  <c r="BO95"/>
  <c r="BG95"/>
  <c r="BK95"/>
  <c r="BP95"/>
  <c r="BO94"/>
  <c r="BG94"/>
  <c r="BK94"/>
  <c r="BP94"/>
  <c r="BO93"/>
  <c r="BG93"/>
  <c r="BK93"/>
  <c r="BP93"/>
  <c r="BO92"/>
  <c r="BG92"/>
  <c r="BK92"/>
  <c r="BP92"/>
  <c r="BO91"/>
  <c r="BG91"/>
  <c r="BK91"/>
  <c r="BP91"/>
  <c r="BO90"/>
  <c r="BG90"/>
  <c r="BK90"/>
  <c r="BP90"/>
  <c r="BO89"/>
  <c r="BG89"/>
  <c r="BK89"/>
  <c r="BP89"/>
  <c r="BO88"/>
  <c r="BG88"/>
  <c r="BK88"/>
  <c r="BP88"/>
  <c r="BO87"/>
  <c r="BG87"/>
  <c r="BK87"/>
  <c r="BP87"/>
  <c r="BO86"/>
  <c r="BG86"/>
  <c r="BK86"/>
  <c r="BP86"/>
  <c r="BO85"/>
  <c r="BG85"/>
  <c r="BK85"/>
  <c r="BP85"/>
  <c r="BO84"/>
  <c r="BG84"/>
  <c r="BK84"/>
  <c r="BP84"/>
  <c r="BO83"/>
  <c r="BG83"/>
  <c r="BK83"/>
  <c r="BP83"/>
  <c r="BO82"/>
  <c r="BG82"/>
  <c r="BK82"/>
  <c r="BP82"/>
  <c r="BO81"/>
  <c r="BG81"/>
  <c r="BK81"/>
  <c r="BP81"/>
  <c r="BO80"/>
  <c r="BG80"/>
  <c r="BK80"/>
  <c r="BP80"/>
  <c r="BO79"/>
  <c r="BG79"/>
  <c r="BK79"/>
  <c r="BP79"/>
  <c r="BO78"/>
  <c r="BG78"/>
  <c r="BK78"/>
  <c r="BP78"/>
  <c r="BO77"/>
  <c r="BG77"/>
  <c r="BK77"/>
  <c r="BP77"/>
  <c r="BO76"/>
  <c r="BG76"/>
  <c r="BK76"/>
  <c r="BP76"/>
  <c r="BO75"/>
  <c r="BG75"/>
  <c r="BK75"/>
  <c r="BP75"/>
  <c r="BO74"/>
  <c r="BG74"/>
  <c r="BK74"/>
  <c r="BP74"/>
  <c r="BO73"/>
  <c r="BG73"/>
  <c r="BK73"/>
  <c r="BP73"/>
  <c r="BO72"/>
  <c r="BG72"/>
  <c r="BK72"/>
  <c r="BP72"/>
  <c r="BO71"/>
  <c r="BG71"/>
  <c r="BK71"/>
  <c r="BP71"/>
  <c r="BO70"/>
  <c r="BG70"/>
  <c r="BK70"/>
  <c r="BP70"/>
  <c r="BO69"/>
  <c r="BG69"/>
  <c r="BK69"/>
  <c r="BP69"/>
  <c r="BO68"/>
  <c r="BG68"/>
  <c r="BK68"/>
  <c r="BP68"/>
  <c r="BO67"/>
  <c r="BG67"/>
  <c r="BK67"/>
  <c r="BP67"/>
  <c r="BO66"/>
  <c r="BG66"/>
  <c r="BK66"/>
  <c r="BP66"/>
  <c r="BO65"/>
  <c r="BG65"/>
  <c r="BK65"/>
  <c r="BP65"/>
  <c r="BO64"/>
  <c r="BG64"/>
  <c r="BK64"/>
  <c r="BP64"/>
  <c r="BO63"/>
  <c r="BG63"/>
  <c r="BK63"/>
  <c r="BP63"/>
  <c r="BO62"/>
  <c r="BG62"/>
  <c r="BK62"/>
  <c r="BP62"/>
  <c r="BO61"/>
  <c r="BG61"/>
  <c r="BK61"/>
  <c r="BP61"/>
  <c r="BO60"/>
  <c r="BG60"/>
  <c r="BK60"/>
  <c r="BP60"/>
  <c r="BO59"/>
  <c r="BG59"/>
  <c r="BK59"/>
  <c r="BP59"/>
  <c r="BO58"/>
  <c r="BG58"/>
  <c r="BK58"/>
  <c r="BP58"/>
  <c r="BO57"/>
  <c r="BG57"/>
  <c r="BK57"/>
  <c r="BP57"/>
  <c r="BO56"/>
  <c r="BG56"/>
  <c r="BK56"/>
  <c r="BP56"/>
  <c r="BO55"/>
  <c r="BG55"/>
  <c r="BK55"/>
  <c r="BP55"/>
  <c r="BO54"/>
  <c r="BG54"/>
  <c r="BK54"/>
  <c r="BP54"/>
  <c r="BO53"/>
  <c r="BG53"/>
  <c r="BK53"/>
  <c r="BP53"/>
  <c r="BO52"/>
  <c r="BG52"/>
  <c r="BK52"/>
  <c r="BP52"/>
  <c r="BO51"/>
  <c r="BG51"/>
  <c r="BK51"/>
  <c r="BP51"/>
  <c r="BO50"/>
  <c r="BG50"/>
  <c r="BK50"/>
  <c r="BP50"/>
  <c r="BO49"/>
  <c r="BG49"/>
  <c r="BK49"/>
  <c r="BP49"/>
  <c r="BO48"/>
  <c r="BG48"/>
  <c r="BK48"/>
  <c r="BP48"/>
  <c r="BO47"/>
  <c r="BG47"/>
  <c r="BK47"/>
  <c r="BP47"/>
  <c r="BO46"/>
  <c r="BG46"/>
  <c r="BK46"/>
  <c r="BP46"/>
  <c r="BO45"/>
  <c r="BG45"/>
  <c r="BK45"/>
  <c r="BP45"/>
  <c r="BO44"/>
  <c r="BG44"/>
  <c r="BK44"/>
  <c r="BP44"/>
  <c r="BO43"/>
  <c r="BG43"/>
  <c r="BK43"/>
  <c r="BP43"/>
  <c r="BO42"/>
  <c r="BG42"/>
  <c r="BK42"/>
  <c r="BP42"/>
  <c r="BO41"/>
  <c r="BG41"/>
  <c r="BK41"/>
  <c r="BP41"/>
  <c r="BO40"/>
  <c r="BG40"/>
  <c r="BK40"/>
  <c r="BP40"/>
  <c r="BO39"/>
  <c r="BG39"/>
  <c r="BK39"/>
  <c r="BP39"/>
  <c r="BO38"/>
  <c r="BG38"/>
  <c r="BK38"/>
  <c r="BP38"/>
  <c r="BO37"/>
  <c r="BG37"/>
  <c r="BK37"/>
  <c r="BP37"/>
  <c r="BO36"/>
  <c r="BG36"/>
  <c r="BK36"/>
  <c r="BP36"/>
  <c r="BO35"/>
  <c r="BG35"/>
  <c r="BK35"/>
  <c r="BP35"/>
  <c r="BO34"/>
  <c r="BG34"/>
  <c r="BK34"/>
  <c r="BP34"/>
  <c r="BO33"/>
  <c r="BG33"/>
  <c r="BK33"/>
  <c r="BP33"/>
  <c r="BO32"/>
  <c r="BG32"/>
  <c r="BK32"/>
  <c r="BP32"/>
  <c r="BO31"/>
  <c r="BG31"/>
  <c r="BK31"/>
  <c r="BP31"/>
  <c r="BO30"/>
  <c r="BG30"/>
  <c r="BK30"/>
  <c r="BP30"/>
  <c r="BO29"/>
  <c r="BG29"/>
  <c r="BK29"/>
  <c r="BP29"/>
  <c r="BO28"/>
  <c r="BG28"/>
  <c r="BK28"/>
  <c r="BP28"/>
  <c r="BO27"/>
  <c r="BG27"/>
  <c r="BK27"/>
  <c r="BP27"/>
  <c r="BO26"/>
  <c r="BG26"/>
  <c r="BK26"/>
  <c r="BP26"/>
  <c r="BO25"/>
  <c r="BG25"/>
  <c r="BK25"/>
  <c r="BP25"/>
  <c r="BO24"/>
  <c r="BG24"/>
  <c r="BK24"/>
  <c r="BP24"/>
  <c r="BO23"/>
  <c r="BG23"/>
  <c r="BK23"/>
  <c r="BP23"/>
  <c r="BO22"/>
  <c r="BG22"/>
  <c r="BK22"/>
  <c r="BP22"/>
  <c r="BO21"/>
  <c r="BG21"/>
  <c r="BK21"/>
  <c r="BP21"/>
  <c r="BO20"/>
  <c r="BG20"/>
  <c r="BK20"/>
  <c r="BP20"/>
  <c r="BO19"/>
  <c r="BG19"/>
  <c r="BK19"/>
  <c r="BP19"/>
  <c r="BO18"/>
  <c r="BG18"/>
  <c r="BK18"/>
  <c r="BP18"/>
  <c r="BO17"/>
  <c r="BG17"/>
  <c r="BK17"/>
  <c r="BP17"/>
  <c r="BO16"/>
  <c r="BG16"/>
  <c r="BK16"/>
  <c r="BP16"/>
  <c r="AZ108"/>
  <c r="AR108"/>
  <c r="AV108"/>
  <c r="BA108"/>
  <c r="AZ107"/>
  <c r="AR107"/>
  <c r="AV107"/>
  <c r="BA107"/>
  <c r="AZ106"/>
  <c r="AR106"/>
  <c r="AV106"/>
  <c r="BA106"/>
  <c r="AZ105"/>
  <c r="AR105"/>
  <c r="AV105"/>
  <c r="BA105"/>
  <c r="AZ104"/>
  <c r="AR104"/>
  <c r="AV104"/>
  <c r="BA104"/>
  <c r="AZ103"/>
  <c r="AR103"/>
  <c r="AV103"/>
  <c r="BA103"/>
  <c r="AZ102"/>
  <c r="AR102"/>
  <c r="AV102"/>
  <c r="BA102"/>
  <c r="AZ101"/>
  <c r="AR101"/>
  <c r="AV101"/>
  <c r="BA101"/>
  <c r="AZ100"/>
  <c r="AR100"/>
  <c r="AV100"/>
  <c r="BA100"/>
  <c r="AZ99"/>
  <c r="AR99"/>
  <c r="AV99"/>
  <c r="BA99"/>
  <c r="AZ98"/>
  <c r="AR98"/>
  <c r="AV98"/>
  <c r="BA98"/>
  <c r="AZ97"/>
  <c r="AR97"/>
  <c r="AV97"/>
  <c r="BA97"/>
  <c r="AZ96"/>
  <c r="AR96"/>
  <c r="AV96"/>
  <c r="BA96"/>
  <c r="AZ95"/>
  <c r="AR95"/>
  <c r="AV95"/>
  <c r="BA95"/>
  <c r="AZ94"/>
  <c r="AR94"/>
  <c r="AV94"/>
  <c r="BA94"/>
  <c r="AZ93"/>
  <c r="AR93"/>
  <c r="AV93"/>
  <c r="BA93"/>
  <c r="AZ92"/>
  <c r="AR92"/>
  <c r="AV92"/>
  <c r="BA92"/>
  <c r="AZ91"/>
  <c r="AR91"/>
  <c r="AV91"/>
  <c r="BA91"/>
  <c r="AZ90"/>
  <c r="AR90"/>
  <c r="AV90"/>
  <c r="BA90"/>
  <c r="AZ89"/>
  <c r="AR89"/>
  <c r="AV89"/>
  <c r="BA89"/>
  <c r="AZ88"/>
  <c r="AR88"/>
  <c r="AV88"/>
  <c r="BA88"/>
  <c r="AZ87"/>
  <c r="AR87"/>
  <c r="AV87"/>
  <c r="BA87"/>
  <c r="AZ86"/>
  <c r="AR86"/>
  <c r="AV86"/>
  <c r="BA86"/>
  <c r="AZ85"/>
  <c r="AR85"/>
  <c r="AV85"/>
  <c r="BA85"/>
  <c r="AZ84"/>
  <c r="AR84"/>
  <c r="AV84"/>
  <c r="BA84"/>
  <c r="AZ83"/>
  <c r="AR83"/>
  <c r="AV83"/>
  <c r="BA83"/>
  <c r="AZ82"/>
  <c r="AR82"/>
  <c r="AV82"/>
  <c r="BA82"/>
  <c r="AZ81"/>
  <c r="AR81"/>
  <c r="AV81"/>
  <c r="BA81"/>
  <c r="AZ80"/>
  <c r="AR80"/>
  <c r="AV80"/>
  <c r="BA80"/>
  <c r="AZ79"/>
  <c r="AR79"/>
  <c r="AV79"/>
  <c r="BA79"/>
  <c r="AZ78"/>
  <c r="AR78"/>
  <c r="AV78"/>
  <c r="BA78"/>
  <c r="AZ77"/>
  <c r="AR77"/>
  <c r="AV77"/>
  <c r="BA77"/>
  <c r="AZ76"/>
  <c r="AR76"/>
  <c r="AV76"/>
  <c r="BA76"/>
  <c r="AZ75"/>
  <c r="AR75"/>
  <c r="AV75"/>
  <c r="BA75"/>
  <c r="AZ74"/>
  <c r="AR74"/>
  <c r="AV74"/>
  <c r="BA74"/>
  <c r="AZ73"/>
  <c r="AR73"/>
  <c r="AV73"/>
  <c r="BA73"/>
  <c r="AZ72"/>
  <c r="AR72"/>
  <c r="AV72"/>
  <c r="BA72"/>
  <c r="AZ71"/>
  <c r="AR71"/>
  <c r="AV71"/>
  <c r="BA71"/>
  <c r="AZ70"/>
  <c r="AR70"/>
  <c r="AV70"/>
  <c r="BA70"/>
  <c r="AZ69"/>
  <c r="AR69"/>
  <c r="AV69"/>
  <c r="BA69"/>
  <c r="AZ68"/>
  <c r="AR68"/>
  <c r="AV68"/>
  <c r="BA68"/>
  <c r="AZ67"/>
  <c r="AR67"/>
  <c r="AV67"/>
  <c r="BA67"/>
  <c r="AZ66"/>
  <c r="AR66"/>
  <c r="AV66"/>
  <c r="BA66"/>
  <c r="AZ65"/>
  <c r="AR65"/>
  <c r="AV65"/>
  <c r="BA65"/>
  <c r="AZ64"/>
  <c r="AR64"/>
  <c r="AV64"/>
  <c r="BA64"/>
  <c r="AZ63"/>
  <c r="AR63"/>
  <c r="AV63"/>
  <c r="BA63"/>
  <c r="AZ62"/>
  <c r="AR62"/>
  <c r="AV62"/>
  <c r="BA62"/>
  <c r="AZ61"/>
  <c r="AR61"/>
  <c r="AV61"/>
  <c r="BA61"/>
  <c r="AZ60"/>
  <c r="AR60"/>
  <c r="AV60"/>
  <c r="BA60"/>
  <c r="AZ59"/>
  <c r="AR59"/>
  <c r="AV59"/>
  <c r="BA59"/>
  <c r="AZ58"/>
  <c r="AR58"/>
  <c r="AV58"/>
  <c r="BA58"/>
  <c r="AZ57"/>
  <c r="AR57"/>
  <c r="AV57"/>
  <c r="BA57"/>
  <c r="AZ56"/>
  <c r="AR56"/>
  <c r="AV56"/>
  <c r="BA56"/>
  <c r="AZ55"/>
  <c r="AR55"/>
  <c r="AV55"/>
  <c r="BA55"/>
  <c r="AZ54"/>
  <c r="AR54"/>
  <c r="AV54"/>
  <c r="BA54"/>
  <c r="AZ53"/>
  <c r="AR53"/>
  <c r="AV53"/>
  <c r="BA53"/>
  <c r="AZ52"/>
  <c r="AR52"/>
  <c r="AV52"/>
  <c r="BA52"/>
  <c r="AZ51"/>
  <c r="AR51"/>
  <c r="AV51"/>
  <c r="BA51"/>
  <c r="AZ50"/>
  <c r="AR50"/>
  <c r="AV50"/>
  <c r="BA50"/>
  <c r="AZ49"/>
  <c r="AR49"/>
  <c r="AV49"/>
  <c r="BA49"/>
  <c r="AZ48"/>
  <c r="AR48"/>
  <c r="AV48"/>
  <c r="BA48"/>
  <c r="AZ47"/>
  <c r="AR47"/>
  <c r="AV47"/>
  <c r="BA47"/>
  <c r="AZ46"/>
  <c r="AR46"/>
  <c r="AV46"/>
  <c r="BA46"/>
  <c r="AZ45"/>
  <c r="AR45"/>
  <c r="AV45"/>
  <c r="BA45"/>
  <c r="AZ44"/>
  <c r="AR44"/>
  <c r="AV44"/>
  <c r="BA44"/>
  <c r="AZ43"/>
  <c r="AR43"/>
  <c r="AV43"/>
  <c r="BA43"/>
  <c r="AZ42"/>
  <c r="AR42"/>
  <c r="AV42"/>
  <c r="BA42"/>
  <c r="AZ41"/>
  <c r="AR41"/>
  <c r="AV41"/>
  <c r="BA41"/>
  <c r="AZ40"/>
  <c r="AR40"/>
  <c r="AV40"/>
  <c r="BA40"/>
  <c r="AZ39"/>
  <c r="AR39"/>
  <c r="AV39"/>
  <c r="BA39"/>
  <c r="AZ38"/>
  <c r="AR38"/>
  <c r="AV38"/>
  <c r="BA38"/>
  <c r="AZ37"/>
  <c r="AR37"/>
  <c r="AV37"/>
  <c r="BA37"/>
  <c r="AZ36"/>
  <c r="AR36"/>
  <c r="AV36"/>
  <c r="BA36"/>
  <c r="AZ35"/>
  <c r="AR35"/>
  <c r="AV35"/>
  <c r="BA35"/>
  <c r="AZ34"/>
  <c r="AR34"/>
  <c r="AV34"/>
  <c r="BA34"/>
  <c r="AZ33"/>
  <c r="AR33"/>
  <c r="AV33"/>
  <c r="BA33"/>
  <c r="AZ32"/>
  <c r="AR32"/>
  <c r="AV32"/>
  <c r="BA32"/>
  <c r="AZ31"/>
  <c r="AR31"/>
  <c r="AV31"/>
  <c r="BA31"/>
  <c r="AZ30"/>
  <c r="AR30"/>
  <c r="AV30"/>
  <c r="BA30"/>
  <c r="AZ29"/>
  <c r="AR29"/>
  <c r="AV29"/>
  <c r="BA29"/>
  <c r="AZ28"/>
  <c r="AR28"/>
  <c r="AV28"/>
  <c r="BA28"/>
  <c r="AZ27"/>
  <c r="AR27"/>
  <c r="AV27"/>
  <c r="BA27"/>
  <c r="AZ26"/>
  <c r="AR26"/>
  <c r="AV26"/>
  <c r="BA26"/>
  <c r="AZ25"/>
  <c r="AR25"/>
  <c r="AV25"/>
  <c r="BA25"/>
  <c r="AZ24"/>
  <c r="AR24"/>
  <c r="AV24"/>
  <c r="BA24"/>
  <c r="AZ23"/>
  <c r="AR23"/>
  <c r="AV23"/>
  <c r="BA23"/>
  <c r="AZ22"/>
  <c r="AR22"/>
  <c r="AV22"/>
  <c r="BA22"/>
  <c r="AZ21"/>
  <c r="AR21"/>
  <c r="AV21"/>
  <c r="BA21"/>
  <c r="AZ20"/>
  <c r="AR20"/>
  <c r="AV20"/>
  <c r="BA20"/>
  <c r="AZ19"/>
  <c r="AR19"/>
  <c r="AV19"/>
  <c r="BA19"/>
  <c r="AZ18"/>
  <c r="AR18"/>
  <c r="AV18"/>
  <c r="BA18"/>
  <c r="AZ17"/>
  <c r="AR17"/>
  <c r="AV17"/>
  <c r="BA17"/>
  <c r="AZ16"/>
  <c r="AR16"/>
  <c r="AV16"/>
  <c r="BA16"/>
  <c r="AI108"/>
  <c r="AK108"/>
  <c r="AC108"/>
  <c r="AG108"/>
  <c r="AL108"/>
  <c r="AI107"/>
  <c r="AK107"/>
  <c r="AC107"/>
  <c r="AG107"/>
  <c r="AL107"/>
  <c r="AI106"/>
  <c r="AK106"/>
  <c r="AC106"/>
  <c r="AG106"/>
  <c r="AL106"/>
  <c r="AI105"/>
  <c r="AK105"/>
  <c r="AC105"/>
  <c r="AG105"/>
  <c r="AL105"/>
  <c r="AI104"/>
  <c r="AK104"/>
  <c r="AC104"/>
  <c r="AG104"/>
  <c r="AL104"/>
  <c r="AI103"/>
  <c r="AK103"/>
  <c r="AC103"/>
  <c r="AG103"/>
  <c r="AL103"/>
  <c r="AI102"/>
  <c r="AK102"/>
  <c r="AC102"/>
  <c r="AG102"/>
  <c r="AL102"/>
  <c r="AI101"/>
  <c r="AK101"/>
  <c r="AC101"/>
  <c r="AG101"/>
  <c r="AL101"/>
  <c r="AI100"/>
  <c r="AK100"/>
  <c r="AC100"/>
  <c r="AG100"/>
  <c r="AL100"/>
  <c r="AI99"/>
  <c r="AK99"/>
  <c r="AC99"/>
  <c r="AG99"/>
  <c r="AL99"/>
  <c r="AI98"/>
  <c r="AK98"/>
  <c r="AC98"/>
  <c r="AG98"/>
  <c r="AL98"/>
  <c r="AI97"/>
  <c r="AK97"/>
  <c r="AC97"/>
  <c r="AG97"/>
  <c r="AL97"/>
  <c r="AI96"/>
  <c r="AK96"/>
  <c r="AC96"/>
  <c r="AG96"/>
  <c r="AL96"/>
  <c r="AI95"/>
  <c r="AK95"/>
  <c r="AC95"/>
  <c r="AG95"/>
  <c r="AL95"/>
  <c r="AI94"/>
  <c r="AK94"/>
  <c r="AC94"/>
  <c r="AG94"/>
  <c r="AL94"/>
  <c r="AI93"/>
  <c r="AK93"/>
  <c r="AC93"/>
  <c r="AG93"/>
  <c r="AL93"/>
  <c r="AI92"/>
  <c r="AK92"/>
  <c r="AC92"/>
  <c r="AG92"/>
  <c r="AL92"/>
  <c r="AI91"/>
  <c r="AK91"/>
  <c r="AC91"/>
  <c r="AG91"/>
  <c r="AL91"/>
  <c r="AI90"/>
  <c r="AK90"/>
  <c r="AC90"/>
  <c r="AG90"/>
  <c r="AL90"/>
  <c r="AI89"/>
  <c r="AK89"/>
  <c r="AC89"/>
  <c r="AG89"/>
  <c r="AL89"/>
  <c r="AI88"/>
  <c r="AK88"/>
  <c r="AC88"/>
  <c r="AG88"/>
  <c r="AL88"/>
  <c r="AI87"/>
  <c r="AK87"/>
  <c r="AC87"/>
  <c r="AG87"/>
  <c r="AL87"/>
  <c r="AI86"/>
  <c r="AK86"/>
  <c r="AC86"/>
  <c r="AG86"/>
  <c r="AL86"/>
  <c r="AI85"/>
  <c r="AK85"/>
  <c r="AC85"/>
  <c r="AG85"/>
  <c r="AL85"/>
  <c r="AI84"/>
  <c r="AK84"/>
  <c r="AC84"/>
  <c r="AG84"/>
  <c r="AL84"/>
  <c r="AI83"/>
  <c r="AK83"/>
  <c r="AC83"/>
  <c r="AG83"/>
  <c r="AL83"/>
  <c r="AI82"/>
  <c r="AK82"/>
  <c r="AC82"/>
  <c r="AG82"/>
  <c r="AL82"/>
  <c r="AI81"/>
  <c r="AK81"/>
  <c r="AC81"/>
  <c r="AG81"/>
  <c r="AL81"/>
  <c r="AI80"/>
  <c r="AK80"/>
  <c r="AC80"/>
  <c r="AG80"/>
  <c r="AL80"/>
  <c r="AI79"/>
  <c r="AK79"/>
  <c r="AC79"/>
  <c r="AG79"/>
  <c r="AL79"/>
  <c r="AI78"/>
  <c r="AK78"/>
  <c r="AC78"/>
  <c r="AG78"/>
  <c r="AL78"/>
  <c r="AI77"/>
  <c r="AK77"/>
  <c r="AC77"/>
  <c r="AG77"/>
  <c r="AL77"/>
  <c r="AI76"/>
  <c r="AK76"/>
  <c r="AC76"/>
  <c r="AG76"/>
  <c r="AL76"/>
  <c r="AI75"/>
  <c r="AK75"/>
  <c r="AC75"/>
  <c r="AG75"/>
  <c r="AL75"/>
  <c r="AI74"/>
  <c r="AK74"/>
  <c r="AC74"/>
  <c r="AG74"/>
  <c r="AL74"/>
  <c r="AI73"/>
  <c r="AK73"/>
  <c r="AC73"/>
  <c r="AG73"/>
  <c r="AL73"/>
  <c r="AI72"/>
  <c r="AK72"/>
  <c r="AC72"/>
  <c r="AG72"/>
  <c r="AL72"/>
  <c r="AI71"/>
  <c r="AK71"/>
  <c r="AC71"/>
  <c r="AG71"/>
  <c r="AL71"/>
  <c r="AI70"/>
  <c r="AK70"/>
  <c r="AC70"/>
  <c r="AG70"/>
  <c r="AL70"/>
  <c r="AI69"/>
  <c r="AK69"/>
  <c r="AC69"/>
  <c r="AG69"/>
  <c r="AL69"/>
  <c r="AI68"/>
  <c r="AK68"/>
  <c r="AC68"/>
  <c r="AG68"/>
  <c r="AL68"/>
  <c r="AI67"/>
  <c r="AK67"/>
  <c r="AC67"/>
  <c r="AG67"/>
  <c r="AL67"/>
  <c r="AI66"/>
  <c r="AK66"/>
  <c r="AC66"/>
  <c r="AG66"/>
  <c r="AL66"/>
  <c r="AI65"/>
  <c r="AK65"/>
  <c r="AC65"/>
  <c r="AG65"/>
  <c r="AL65"/>
  <c r="AI64"/>
  <c r="AK64"/>
  <c r="AC64"/>
  <c r="AG64"/>
  <c r="AL64"/>
  <c r="AI63"/>
  <c r="AK63"/>
  <c r="AC63"/>
  <c r="AG63"/>
  <c r="AL63"/>
  <c r="AI62"/>
  <c r="AK62"/>
  <c r="AC62"/>
  <c r="AG62"/>
  <c r="AL62"/>
  <c r="AI61"/>
  <c r="AK61"/>
  <c r="AC61"/>
  <c r="AG61"/>
  <c r="AL61"/>
  <c r="AI60"/>
  <c r="AK60"/>
  <c r="AC60"/>
  <c r="AG60"/>
  <c r="AL60"/>
  <c r="AI59"/>
  <c r="AK59"/>
  <c r="AC59"/>
  <c r="AG59"/>
  <c r="AL59"/>
  <c r="AI58"/>
  <c r="AK58"/>
  <c r="AC58"/>
  <c r="AG58"/>
  <c r="AL58"/>
  <c r="AI57"/>
  <c r="AK57"/>
  <c r="AC57"/>
  <c r="AG57"/>
  <c r="AL57"/>
  <c r="AI56"/>
  <c r="AK56"/>
  <c r="AC56"/>
  <c r="AG56"/>
  <c r="AL56"/>
  <c r="AI55"/>
  <c r="AK55"/>
  <c r="AC55"/>
  <c r="AG55"/>
  <c r="AL55"/>
  <c r="AI54"/>
  <c r="AK54"/>
  <c r="AC54"/>
  <c r="AG54"/>
  <c r="AL54"/>
  <c r="AI53"/>
  <c r="AK53"/>
  <c r="AC53"/>
  <c r="AG53"/>
  <c r="AL53"/>
  <c r="AI52"/>
  <c r="AK52"/>
  <c r="AC52"/>
  <c r="AG52"/>
  <c r="AL52"/>
  <c r="AI51"/>
  <c r="AK51"/>
  <c r="AC51"/>
  <c r="AG51"/>
  <c r="AL51"/>
  <c r="AI50"/>
  <c r="AK50"/>
  <c r="AC50"/>
  <c r="AG50"/>
  <c r="AL50"/>
  <c r="AI49"/>
  <c r="AK49"/>
  <c r="AC49"/>
  <c r="AG49"/>
  <c r="AL49"/>
  <c r="AI48"/>
  <c r="AK48"/>
  <c r="AC48"/>
  <c r="AG48"/>
  <c r="AL48"/>
  <c r="AI47"/>
  <c r="AK47"/>
  <c r="AC47"/>
  <c r="AG47"/>
  <c r="AL47"/>
  <c r="AI46"/>
  <c r="AK46"/>
  <c r="AC46"/>
  <c r="AG46"/>
  <c r="AL46"/>
  <c r="AI45"/>
  <c r="AK45"/>
  <c r="AC45"/>
  <c r="AG45"/>
  <c r="AL45"/>
  <c r="AI44"/>
  <c r="AK44"/>
  <c r="AC44"/>
  <c r="AG44"/>
  <c r="AL44"/>
  <c r="AI43"/>
  <c r="AK43"/>
  <c r="AC43"/>
  <c r="AG43"/>
  <c r="AL43"/>
  <c r="AI42"/>
  <c r="AK42"/>
  <c r="AC42"/>
  <c r="AG42"/>
  <c r="AL42"/>
  <c r="AI41"/>
  <c r="AK41"/>
  <c r="AC41"/>
  <c r="AG41"/>
  <c r="AL41"/>
  <c r="AI40"/>
  <c r="AK40"/>
  <c r="AC40"/>
  <c r="AG40"/>
  <c r="AL40"/>
  <c r="AI39"/>
  <c r="AK39"/>
  <c r="AC39"/>
  <c r="AG39"/>
  <c r="AL39"/>
  <c r="AI38"/>
  <c r="AK38"/>
  <c r="AC38"/>
  <c r="AG38"/>
  <c r="AL38"/>
  <c r="AI37"/>
  <c r="AK37"/>
  <c r="AC37"/>
  <c r="AG37"/>
  <c r="AL37"/>
  <c r="AI36"/>
  <c r="AK36"/>
  <c r="AC36"/>
  <c r="AG36"/>
  <c r="AL36"/>
  <c r="AI35"/>
  <c r="AK35"/>
  <c r="AC35"/>
  <c r="AG35"/>
  <c r="AL35"/>
  <c r="AI34"/>
  <c r="AK34"/>
  <c r="AC34"/>
  <c r="AG34"/>
  <c r="AL34"/>
  <c r="AI33"/>
  <c r="AK33"/>
  <c r="AC33"/>
  <c r="AG33"/>
  <c r="AL33"/>
  <c r="AI32"/>
  <c r="AK32"/>
  <c r="AC32"/>
  <c r="AG32"/>
  <c r="AL32"/>
  <c r="AI31"/>
  <c r="AK31"/>
  <c r="AC31"/>
  <c r="AG31"/>
  <c r="AL31"/>
  <c r="AI30"/>
  <c r="AK30"/>
  <c r="AC30"/>
  <c r="AG30"/>
  <c r="AL30"/>
  <c r="AI29"/>
  <c r="AK29"/>
  <c r="AC29"/>
  <c r="AG29"/>
  <c r="AL29"/>
  <c r="AI28"/>
  <c r="AK28"/>
  <c r="AC28"/>
  <c r="AG28"/>
  <c r="AL28"/>
  <c r="AI27"/>
  <c r="AK27"/>
  <c r="AC27"/>
  <c r="AG27"/>
  <c r="AL27"/>
  <c r="AI26"/>
  <c r="AK26"/>
  <c r="AC26"/>
  <c r="AG26"/>
  <c r="AL26"/>
  <c r="AI25"/>
  <c r="AK25"/>
  <c r="AC25"/>
  <c r="AG25"/>
  <c r="AL25"/>
  <c r="AI24"/>
  <c r="AK24"/>
  <c r="AC24"/>
  <c r="AG24"/>
  <c r="AL24"/>
  <c r="AI23"/>
  <c r="AK23"/>
  <c r="AC23"/>
  <c r="AG23"/>
  <c r="AL23"/>
  <c r="AI22"/>
  <c r="AK22"/>
  <c r="AC22"/>
  <c r="AG22"/>
  <c r="AL22"/>
  <c r="AI21"/>
  <c r="AK21"/>
  <c r="AC21"/>
  <c r="AG21"/>
  <c r="AL21"/>
  <c r="AI20"/>
  <c r="AK20"/>
  <c r="AC20"/>
  <c r="AG20"/>
  <c r="AL20"/>
  <c r="AI19"/>
  <c r="AK19"/>
  <c r="AC19"/>
  <c r="AG19"/>
  <c r="AL19"/>
  <c r="AI18"/>
  <c r="AK18"/>
  <c r="AC18"/>
  <c r="AG18"/>
  <c r="AL18"/>
  <c r="AI17"/>
  <c r="AK17"/>
  <c r="AC17"/>
  <c r="AG17"/>
  <c r="AL17"/>
  <c r="AI16"/>
  <c r="AK16"/>
  <c r="AC16"/>
  <c r="AG16"/>
  <c r="AL16"/>
  <c r="T16"/>
  <c r="V16"/>
  <c r="N16"/>
  <c r="R16"/>
  <c r="W16"/>
  <c r="T17"/>
  <c r="V17"/>
  <c r="N17"/>
  <c r="R17"/>
  <c r="W17"/>
  <c r="T18"/>
  <c r="V18"/>
  <c r="N18"/>
  <c r="R18"/>
  <c r="W18"/>
  <c r="T19"/>
  <c r="V19"/>
  <c r="N19"/>
  <c r="R19"/>
  <c r="W19"/>
  <c r="T20"/>
  <c r="V20"/>
  <c r="N20"/>
  <c r="R20"/>
  <c r="W20"/>
  <c r="T21"/>
  <c r="V21"/>
  <c r="N21"/>
  <c r="R21"/>
  <c r="W21"/>
  <c r="T22"/>
  <c r="V22"/>
  <c r="N22"/>
  <c r="R22"/>
  <c r="W22"/>
  <c r="T23"/>
  <c r="V23"/>
  <c r="N23"/>
  <c r="R23"/>
  <c r="W23"/>
  <c r="T24"/>
  <c r="V24"/>
  <c r="N24"/>
  <c r="R24"/>
  <c r="W24"/>
  <c r="T25"/>
  <c r="V25"/>
  <c r="N25"/>
  <c r="R25"/>
  <c r="W25"/>
  <c r="T26"/>
  <c r="V26"/>
  <c r="N26"/>
  <c r="R26"/>
  <c r="W26"/>
  <c r="T27"/>
  <c r="V27"/>
  <c r="N27"/>
  <c r="R27"/>
  <c r="W27"/>
  <c r="T28"/>
  <c r="V28"/>
  <c r="N28"/>
  <c r="R28"/>
  <c r="W28"/>
  <c r="T29"/>
  <c r="V29"/>
  <c r="N29"/>
  <c r="R29"/>
  <c r="W29"/>
  <c r="T30"/>
  <c r="V30"/>
  <c r="N30"/>
  <c r="R30"/>
  <c r="W30"/>
  <c r="T31"/>
  <c r="V31"/>
  <c r="N31"/>
  <c r="R31"/>
  <c r="W31"/>
  <c r="T32"/>
  <c r="V32"/>
  <c r="N32"/>
  <c r="R32"/>
  <c r="W32"/>
  <c r="T33"/>
  <c r="V33"/>
  <c r="N33"/>
  <c r="R33"/>
  <c r="W33"/>
  <c r="T34"/>
  <c r="V34"/>
  <c r="N34"/>
  <c r="R34"/>
  <c r="W34"/>
  <c r="T35"/>
  <c r="V35"/>
  <c r="N35"/>
  <c r="R35"/>
  <c r="W35"/>
  <c r="T36"/>
  <c r="V36"/>
  <c r="N36"/>
  <c r="R36"/>
  <c r="W36"/>
  <c r="T37"/>
  <c r="V37"/>
  <c r="N37"/>
  <c r="R37"/>
  <c r="W37"/>
  <c r="T38"/>
  <c r="V38"/>
  <c r="N38"/>
  <c r="R38"/>
  <c r="W38"/>
  <c r="T39"/>
  <c r="V39"/>
  <c r="N39"/>
  <c r="R39"/>
  <c r="W39"/>
  <c r="T40"/>
  <c r="V40"/>
  <c r="N40"/>
  <c r="R40"/>
  <c r="W40"/>
  <c r="T41"/>
  <c r="V41"/>
  <c r="N41"/>
  <c r="R41"/>
  <c r="W41"/>
  <c r="T42"/>
  <c r="V42"/>
  <c r="N42"/>
  <c r="R42"/>
  <c r="W42"/>
  <c r="T43"/>
  <c r="V43"/>
  <c r="N43"/>
  <c r="R43"/>
  <c r="W43"/>
  <c r="T44"/>
  <c r="V44"/>
  <c r="N44"/>
  <c r="R44"/>
  <c r="W44"/>
  <c r="T45"/>
  <c r="V45"/>
  <c r="N45"/>
  <c r="R45"/>
  <c r="W45"/>
  <c r="T46"/>
  <c r="V46"/>
  <c r="N46"/>
  <c r="R46"/>
  <c r="W46"/>
  <c r="T47"/>
  <c r="V47"/>
  <c r="N47"/>
  <c r="R47"/>
  <c r="W47"/>
  <c r="T48"/>
  <c r="V48"/>
  <c r="N48"/>
  <c r="R48"/>
  <c r="W48"/>
  <c r="T49"/>
  <c r="V49"/>
  <c r="N49"/>
  <c r="R49"/>
  <c r="W49"/>
  <c r="T50"/>
  <c r="V50"/>
  <c r="N50"/>
  <c r="R50"/>
  <c r="W50"/>
  <c r="T51"/>
  <c r="V51"/>
  <c r="N51"/>
  <c r="R51"/>
  <c r="W51"/>
  <c r="T52"/>
  <c r="V52"/>
  <c r="N52"/>
  <c r="R52"/>
  <c r="W52"/>
  <c r="T53"/>
  <c r="V53"/>
  <c r="N53"/>
  <c r="R53"/>
  <c r="W53"/>
  <c r="T54"/>
  <c r="V54"/>
  <c r="N54"/>
  <c r="R54"/>
  <c r="W54"/>
  <c r="T55"/>
  <c r="V55"/>
  <c r="N55"/>
  <c r="R55"/>
  <c r="W55"/>
  <c r="T56"/>
  <c r="V56"/>
  <c r="N56"/>
  <c r="R56"/>
  <c r="W56"/>
  <c r="T57"/>
  <c r="V57"/>
  <c r="N57"/>
  <c r="R57"/>
  <c r="W57"/>
  <c r="T58"/>
  <c r="V58"/>
  <c r="N58"/>
  <c r="R58"/>
  <c r="W58"/>
  <c r="T59"/>
  <c r="V59"/>
  <c r="N59"/>
  <c r="R59"/>
  <c r="W59"/>
  <c r="T60"/>
  <c r="V60"/>
  <c r="N60"/>
  <c r="R60"/>
  <c r="W60"/>
  <c r="T61"/>
  <c r="V61"/>
  <c r="N61"/>
  <c r="R61"/>
  <c r="W61"/>
  <c r="T62"/>
  <c r="V62"/>
  <c r="N62"/>
  <c r="R62"/>
  <c r="W62"/>
  <c r="T63"/>
  <c r="V63"/>
  <c r="N63"/>
  <c r="R63"/>
  <c r="W63"/>
  <c r="T64"/>
  <c r="V64"/>
  <c r="N64"/>
  <c r="R64"/>
  <c r="W64"/>
  <c r="T65"/>
  <c r="V65"/>
  <c r="N65"/>
  <c r="R65"/>
  <c r="W65"/>
  <c r="T66"/>
  <c r="V66"/>
  <c r="N66"/>
  <c r="R66"/>
  <c r="W66"/>
  <c r="T67"/>
  <c r="V67"/>
  <c r="N67"/>
  <c r="R67"/>
  <c r="W67"/>
  <c r="T68"/>
  <c r="V68"/>
  <c r="N68"/>
  <c r="R68"/>
  <c r="W68"/>
  <c r="T69"/>
  <c r="V69"/>
  <c r="N69"/>
  <c r="R69"/>
  <c r="W69"/>
  <c r="T70"/>
  <c r="V70"/>
  <c r="N70"/>
  <c r="R70"/>
  <c r="W70"/>
  <c r="T71"/>
  <c r="V71"/>
  <c r="N71"/>
  <c r="R71"/>
  <c r="W71"/>
  <c r="T72"/>
  <c r="V72"/>
  <c r="N72"/>
  <c r="R72"/>
  <c r="W72"/>
  <c r="T73"/>
  <c r="V73"/>
  <c r="N73"/>
  <c r="R73"/>
  <c r="W73"/>
  <c r="T74"/>
  <c r="V74"/>
  <c r="N74"/>
  <c r="R74"/>
  <c r="W74"/>
  <c r="T75"/>
  <c r="V75"/>
  <c r="N75"/>
  <c r="R75"/>
  <c r="W75"/>
  <c r="T76"/>
  <c r="V76"/>
  <c r="N76"/>
  <c r="R76"/>
  <c r="W76"/>
  <c r="T77"/>
  <c r="V77"/>
  <c r="N77"/>
  <c r="R77"/>
  <c r="W77"/>
  <c r="T78"/>
  <c r="V78"/>
  <c r="N78"/>
  <c r="R78"/>
  <c r="W78"/>
  <c r="T79"/>
  <c r="V79"/>
  <c r="N79"/>
  <c r="R79"/>
  <c r="W79"/>
  <c r="T80"/>
  <c r="V80"/>
  <c r="N80"/>
  <c r="R80"/>
  <c r="W80"/>
  <c r="T81"/>
  <c r="V81"/>
  <c r="N81"/>
  <c r="R81"/>
  <c r="W81"/>
  <c r="T82"/>
  <c r="V82"/>
  <c r="N82"/>
  <c r="R82"/>
  <c r="W82"/>
  <c r="T83"/>
  <c r="V83"/>
  <c r="N83"/>
  <c r="R83"/>
  <c r="W83"/>
  <c r="T84"/>
  <c r="V84"/>
  <c r="N84"/>
  <c r="R84"/>
  <c r="W84"/>
  <c r="T85"/>
  <c r="V85"/>
  <c r="N85"/>
  <c r="R85"/>
  <c r="W85"/>
  <c r="T86"/>
  <c r="V86"/>
  <c r="N86"/>
  <c r="R86"/>
  <c r="W86"/>
  <c r="T87"/>
  <c r="V87"/>
  <c r="N87"/>
  <c r="R87"/>
  <c r="W87"/>
  <c r="T88"/>
  <c r="V88"/>
  <c r="N88"/>
  <c r="R88"/>
  <c r="W88"/>
  <c r="T89"/>
  <c r="V89"/>
  <c r="N89"/>
  <c r="R89"/>
  <c r="W89"/>
  <c r="T90"/>
  <c r="V90"/>
  <c r="N90"/>
  <c r="R90"/>
  <c r="W90"/>
  <c r="T91"/>
  <c r="V91"/>
  <c r="N91"/>
  <c r="R91"/>
  <c r="W91"/>
  <c r="T92"/>
  <c r="V92"/>
  <c r="N92"/>
  <c r="R92"/>
  <c r="W92"/>
  <c r="T93"/>
  <c r="V93"/>
  <c r="N93"/>
  <c r="R93"/>
  <c r="W93"/>
  <c r="T94"/>
  <c r="V94"/>
  <c r="N94"/>
  <c r="R94"/>
  <c r="W94"/>
  <c r="T95"/>
  <c r="V95"/>
  <c r="N95"/>
  <c r="R95"/>
  <c r="W95"/>
  <c r="T96"/>
  <c r="V96"/>
  <c r="N96"/>
  <c r="R96"/>
  <c r="W96"/>
  <c r="T97"/>
  <c r="V97"/>
  <c r="N97"/>
  <c r="R97"/>
  <c r="W97"/>
  <c r="T98"/>
  <c r="V98"/>
  <c r="N98"/>
  <c r="R98"/>
  <c r="W98"/>
  <c r="T99"/>
  <c r="V99"/>
  <c r="N99"/>
  <c r="R99"/>
  <c r="W99"/>
  <c r="T100"/>
  <c r="V100"/>
  <c r="N100"/>
  <c r="R100"/>
  <c r="W100"/>
  <c r="T101"/>
  <c r="V101"/>
  <c r="N101"/>
  <c r="R101"/>
  <c r="W101"/>
  <c r="T102"/>
  <c r="V102"/>
  <c r="N102"/>
  <c r="R102"/>
  <c r="W102"/>
  <c r="T103"/>
  <c r="V103"/>
  <c r="N103"/>
  <c r="R103"/>
  <c r="W103"/>
  <c r="T104"/>
  <c r="V104"/>
  <c r="N104"/>
  <c r="R104"/>
  <c r="W104"/>
  <c r="T105"/>
  <c r="V105"/>
  <c r="N105"/>
  <c r="R105"/>
  <c r="W105"/>
  <c r="T106"/>
  <c r="V106"/>
  <c r="N106"/>
  <c r="R106"/>
  <c r="W106"/>
  <c r="T107"/>
  <c r="V107"/>
  <c r="N107"/>
  <c r="R107"/>
  <c r="W107"/>
  <c r="T108"/>
  <c r="V108"/>
  <c r="N108"/>
  <c r="R108"/>
  <c r="W108"/>
  <c r="DK5" i="19"/>
  <c r="DD5"/>
  <c r="CW5"/>
  <c r="CP5"/>
  <c r="CB5"/>
  <c r="BN5"/>
  <c r="AZ5"/>
  <c r="AL5"/>
  <c r="X5"/>
  <c r="EB9" i="15"/>
  <c r="EC9"/>
  <c r="ED9"/>
  <c r="EI9"/>
  <c r="DF9"/>
  <c r="CW7" i="19"/>
  <c r="DF10" i="15"/>
  <c r="CW8" i="19"/>
  <c r="DF11" i="15"/>
  <c r="CW9" i="19"/>
  <c r="DF12" i="15"/>
  <c r="CW10" i="19"/>
  <c r="DF13" i="15"/>
  <c r="CW11" i="19"/>
  <c r="DF14" i="15"/>
  <c r="CW12" i="19"/>
  <c r="DF15" i="15"/>
  <c r="CW13" i="19"/>
  <c r="CW14"/>
  <c r="CW15"/>
  <c r="CW16"/>
  <c r="CW17"/>
  <c r="CW18"/>
  <c r="CW19"/>
  <c r="CW20"/>
  <c r="CW21"/>
  <c r="CW22"/>
  <c r="CW23"/>
  <c r="CW24"/>
  <c r="CW25"/>
  <c r="CW26"/>
  <c r="CW27"/>
  <c r="CW28"/>
  <c r="CW29"/>
  <c r="CW30"/>
  <c r="CW31"/>
  <c r="CW32"/>
  <c r="CW33"/>
  <c r="CW34"/>
  <c r="CW35"/>
  <c r="CW36"/>
  <c r="CW37"/>
  <c r="CW38"/>
  <c r="CW39"/>
  <c r="CW40"/>
  <c r="CW41"/>
  <c r="CW42"/>
  <c r="CW43"/>
  <c r="CW44"/>
  <c r="CW45"/>
  <c r="CW46"/>
  <c r="CW47"/>
  <c r="CW48"/>
  <c r="CW49"/>
  <c r="CW50"/>
  <c r="CW51"/>
  <c r="CW52"/>
  <c r="CW53"/>
  <c r="CW54"/>
  <c r="CW55"/>
  <c r="CW56"/>
  <c r="CW57"/>
  <c r="CW58"/>
  <c r="CW59"/>
  <c r="CW60"/>
  <c r="CW61"/>
  <c r="CW62"/>
  <c r="CW63"/>
  <c r="CW64"/>
  <c r="CW65"/>
  <c r="CW66"/>
  <c r="CW67"/>
  <c r="CW68"/>
  <c r="CW69"/>
  <c r="CW70"/>
  <c r="CW71"/>
  <c r="CW72"/>
  <c r="CW73"/>
  <c r="CW74"/>
  <c r="CW75"/>
  <c r="CW76"/>
  <c r="CW77"/>
  <c r="CW78"/>
  <c r="CW79"/>
  <c r="CW80"/>
  <c r="CW81"/>
  <c r="CW82"/>
  <c r="CW83"/>
  <c r="CW84"/>
  <c r="CW85"/>
  <c r="CW86"/>
  <c r="CW87"/>
  <c r="CW88"/>
  <c r="CW89"/>
  <c r="CW90"/>
  <c r="CW91"/>
  <c r="CW92"/>
  <c r="CW93"/>
  <c r="CW94"/>
  <c r="CW95"/>
  <c r="CW96"/>
  <c r="CW97"/>
  <c r="CW98"/>
  <c r="CW99"/>
  <c r="CW100"/>
  <c r="CW101"/>
  <c r="CW102"/>
  <c r="CW103"/>
  <c r="CW104"/>
  <c r="CW105"/>
  <c r="CW106"/>
  <c r="DE110"/>
  <c r="DF110"/>
  <c r="DG110"/>
  <c r="DH110"/>
  <c r="DI110"/>
  <c r="DJ110"/>
  <c r="CX110"/>
  <c r="CY110"/>
  <c r="CZ110"/>
  <c r="DA110"/>
  <c r="DB110"/>
  <c r="DC110"/>
  <c r="CQ110"/>
  <c r="CR110"/>
  <c r="CS110"/>
  <c r="CT110"/>
  <c r="CU110"/>
  <c r="CV110"/>
  <c r="CP7"/>
  <c r="CP8"/>
  <c r="CP9"/>
  <c r="CP10"/>
  <c r="CP11"/>
  <c r="CP12"/>
  <c r="CP13"/>
  <c r="CP14"/>
  <c r="CP15"/>
  <c r="CP16"/>
  <c r="CP17"/>
  <c r="CP18"/>
  <c r="CP19"/>
  <c r="CP20"/>
  <c r="CP21"/>
  <c r="CP22"/>
  <c r="CP23"/>
  <c r="CP24"/>
  <c r="CP25"/>
  <c r="CP26"/>
  <c r="CP27"/>
  <c r="CP28"/>
  <c r="CP29"/>
  <c r="CP30"/>
  <c r="CP31"/>
  <c r="CP32"/>
  <c r="CP33"/>
  <c r="CP34"/>
  <c r="CP35"/>
  <c r="CP36"/>
  <c r="CP37"/>
  <c r="CP38"/>
  <c r="CP39"/>
  <c r="CP40"/>
  <c r="CP41"/>
  <c r="CP42"/>
  <c r="CP43"/>
  <c r="CP44"/>
  <c r="CP45"/>
  <c r="CP46"/>
  <c r="CP47"/>
  <c r="CP48"/>
  <c r="CP49"/>
  <c r="CP50"/>
  <c r="CP51"/>
  <c r="CP52"/>
  <c r="CP53"/>
  <c r="CP54"/>
  <c r="CP55"/>
  <c r="CP56"/>
  <c r="CP57"/>
  <c r="CP58"/>
  <c r="CP59"/>
  <c r="CP60"/>
  <c r="CP61"/>
  <c r="CP62"/>
  <c r="CP63"/>
  <c r="CP64"/>
  <c r="CP65"/>
  <c r="CP66"/>
  <c r="CP67"/>
  <c r="CP68"/>
  <c r="CP69"/>
  <c r="CP70"/>
  <c r="CP71"/>
  <c r="CP72"/>
  <c r="CP73"/>
  <c r="CP74"/>
  <c r="CP75"/>
  <c r="CP76"/>
  <c r="CP77"/>
  <c r="CP78"/>
  <c r="CP79"/>
  <c r="CP80"/>
  <c r="CP81"/>
  <c r="CP82"/>
  <c r="CP83"/>
  <c r="CP84"/>
  <c r="CP85"/>
  <c r="CP86"/>
  <c r="CP87"/>
  <c r="CP88"/>
  <c r="CP89"/>
  <c r="CP90"/>
  <c r="CP91"/>
  <c r="CP92"/>
  <c r="CP93"/>
  <c r="CP94"/>
  <c r="CP95"/>
  <c r="CP96"/>
  <c r="CP97"/>
  <c r="CP98"/>
  <c r="CP99"/>
  <c r="CP100"/>
  <c r="CP101"/>
  <c r="CP102"/>
  <c r="CP103"/>
  <c r="CP104"/>
  <c r="CP105"/>
  <c r="CP106"/>
  <c r="CB7"/>
  <c r="CB8"/>
  <c r="CB9"/>
  <c r="CB10"/>
  <c r="CB11"/>
  <c r="CB12"/>
  <c r="CB13"/>
  <c r="CB14"/>
  <c r="CB15"/>
  <c r="CB16"/>
  <c r="CB17"/>
  <c r="CB18"/>
  <c r="CB19"/>
  <c r="CB20"/>
  <c r="CB21"/>
  <c r="CB22"/>
  <c r="CB23"/>
  <c r="CB24"/>
  <c r="CB25"/>
  <c r="CB26"/>
  <c r="CB27"/>
  <c r="CB28"/>
  <c r="CB29"/>
  <c r="CB30"/>
  <c r="CB31"/>
  <c r="CB32"/>
  <c r="CB33"/>
  <c r="CB34"/>
  <c r="CB35"/>
  <c r="CB36"/>
  <c r="CB37"/>
  <c r="CB38"/>
  <c r="CB39"/>
  <c r="CB40"/>
  <c r="CB41"/>
  <c r="CB42"/>
  <c r="CB43"/>
  <c r="CB44"/>
  <c r="CB45"/>
  <c r="CB46"/>
  <c r="CB47"/>
  <c r="CB48"/>
  <c r="CB49"/>
  <c r="CB50"/>
  <c r="CB51"/>
  <c r="CB52"/>
  <c r="CB53"/>
  <c r="CB54"/>
  <c r="CB55"/>
  <c r="CB56"/>
  <c r="CB57"/>
  <c r="CB58"/>
  <c r="CB59"/>
  <c r="CB60"/>
  <c r="CB61"/>
  <c r="CB62"/>
  <c r="CB63"/>
  <c r="CB64"/>
  <c r="CB65"/>
  <c r="CB66"/>
  <c r="CB67"/>
  <c r="CB68"/>
  <c r="CB69"/>
  <c r="CB70"/>
  <c r="CB71"/>
  <c r="CB72"/>
  <c r="CB73"/>
  <c r="CB74"/>
  <c r="CB75"/>
  <c r="CB76"/>
  <c r="CB77"/>
  <c r="CB78"/>
  <c r="CB79"/>
  <c r="CB80"/>
  <c r="CB81"/>
  <c r="CB82"/>
  <c r="CB83"/>
  <c r="CB84"/>
  <c r="CB85"/>
  <c r="CB86"/>
  <c r="CB87"/>
  <c r="CB88"/>
  <c r="CB89"/>
  <c r="CB90"/>
  <c r="CB91"/>
  <c r="CB92"/>
  <c r="CB93"/>
  <c r="CB94"/>
  <c r="CB95"/>
  <c r="CB96"/>
  <c r="CB97"/>
  <c r="CB98"/>
  <c r="CB99"/>
  <c r="CB100"/>
  <c r="CB101"/>
  <c r="CB102"/>
  <c r="CB103"/>
  <c r="CB104"/>
  <c r="CB105"/>
  <c r="CB106"/>
  <c r="BN7"/>
  <c r="BN8"/>
  <c r="BN9"/>
  <c r="BN10"/>
  <c r="BN11"/>
  <c r="BN12"/>
  <c r="BN13"/>
  <c r="BN14"/>
  <c r="BN15"/>
  <c r="BN16"/>
  <c r="BN17"/>
  <c r="BN18"/>
  <c r="BN19"/>
  <c r="BN20"/>
  <c r="BN21"/>
  <c r="BN22"/>
  <c r="BN23"/>
  <c r="BN24"/>
  <c r="BN25"/>
  <c r="BN26"/>
  <c r="BN27"/>
  <c r="BN28"/>
  <c r="BN29"/>
  <c r="BN30"/>
  <c r="BN31"/>
  <c r="BN32"/>
  <c r="BN33"/>
  <c r="BN34"/>
  <c r="BN35"/>
  <c r="BN36"/>
  <c r="BN37"/>
  <c r="BN38"/>
  <c r="BN39"/>
  <c r="BN40"/>
  <c r="BN41"/>
  <c r="BN42"/>
  <c r="BN43"/>
  <c r="BN44"/>
  <c r="BN45"/>
  <c r="BN46"/>
  <c r="BN47"/>
  <c r="BN48"/>
  <c r="BN49"/>
  <c r="BN50"/>
  <c r="BN51"/>
  <c r="BN52"/>
  <c r="BN53"/>
  <c r="BN54"/>
  <c r="BN55"/>
  <c r="BN56"/>
  <c r="BN57"/>
  <c r="BN58"/>
  <c r="BN59"/>
  <c r="BN60"/>
  <c r="BN61"/>
  <c r="BN62"/>
  <c r="BN63"/>
  <c r="BN64"/>
  <c r="BN65"/>
  <c r="BN66"/>
  <c r="BN67"/>
  <c r="BN68"/>
  <c r="BN69"/>
  <c r="BN70"/>
  <c r="BN71"/>
  <c r="BN72"/>
  <c r="BN73"/>
  <c r="BN74"/>
  <c r="BN75"/>
  <c r="BN76"/>
  <c r="BN77"/>
  <c r="BN78"/>
  <c r="BN79"/>
  <c r="BN80"/>
  <c r="BN81"/>
  <c r="BN82"/>
  <c r="BN83"/>
  <c r="BN84"/>
  <c r="BN85"/>
  <c r="BN86"/>
  <c r="BN87"/>
  <c r="BN88"/>
  <c r="BN89"/>
  <c r="BN90"/>
  <c r="BN91"/>
  <c r="BN92"/>
  <c r="BN93"/>
  <c r="BN94"/>
  <c r="BN95"/>
  <c r="BN96"/>
  <c r="BN97"/>
  <c r="BN98"/>
  <c r="BN99"/>
  <c r="BN100"/>
  <c r="BN101"/>
  <c r="BN102"/>
  <c r="BN103"/>
  <c r="BN104"/>
  <c r="BN105"/>
  <c r="BN106"/>
  <c r="AZ7"/>
  <c r="AZ8"/>
  <c r="AZ9"/>
  <c r="AZ10"/>
  <c r="AZ11"/>
  <c r="AZ12"/>
  <c r="AZ13"/>
  <c r="AZ14"/>
  <c r="AZ15"/>
  <c r="AZ16"/>
  <c r="AZ17"/>
  <c r="AZ18"/>
  <c r="AZ19"/>
  <c r="AZ20"/>
  <c r="AZ21"/>
  <c r="AZ22"/>
  <c r="AZ23"/>
  <c r="AZ24"/>
  <c r="AZ25"/>
  <c r="AZ26"/>
  <c r="AZ27"/>
  <c r="AZ28"/>
  <c r="AZ29"/>
  <c r="AZ30"/>
  <c r="AZ31"/>
  <c r="AZ32"/>
  <c r="AZ33"/>
  <c r="AZ34"/>
  <c r="AZ35"/>
  <c r="AZ36"/>
  <c r="AZ37"/>
  <c r="AZ38"/>
  <c r="AZ39"/>
  <c r="AZ40"/>
  <c r="AZ41"/>
  <c r="AZ42"/>
  <c r="AZ43"/>
  <c r="AZ44"/>
  <c r="AZ45"/>
  <c r="AZ46"/>
  <c r="AZ47"/>
  <c r="AZ48"/>
  <c r="AZ49"/>
  <c r="AZ50"/>
  <c r="AZ51"/>
  <c r="AZ52"/>
  <c r="AZ53"/>
  <c r="AZ54"/>
  <c r="AZ55"/>
  <c r="AZ56"/>
  <c r="AZ57"/>
  <c r="AZ58"/>
  <c r="AZ59"/>
  <c r="AZ60"/>
  <c r="AZ61"/>
  <c r="AZ62"/>
  <c r="AZ63"/>
  <c r="AZ64"/>
  <c r="AZ65"/>
  <c r="AZ66"/>
  <c r="AZ67"/>
  <c r="AZ68"/>
  <c r="AZ69"/>
  <c r="AZ70"/>
  <c r="AZ71"/>
  <c r="AZ72"/>
  <c r="AZ73"/>
  <c r="AZ74"/>
  <c r="AZ75"/>
  <c r="AZ76"/>
  <c r="AZ77"/>
  <c r="AZ78"/>
  <c r="AZ79"/>
  <c r="AZ80"/>
  <c r="AZ81"/>
  <c r="AZ82"/>
  <c r="AZ83"/>
  <c r="AZ84"/>
  <c r="AZ85"/>
  <c r="AZ86"/>
  <c r="AZ87"/>
  <c r="AZ88"/>
  <c r="AZ89"/>
  <c r="AZ90"/>
  <c r="AZ91"/>
  <c r="AZ92"/>
  <c r="AZ93"/>
  <c r="AZ94"/>
  <c r="AZ95"/>
  <c r="AZ96"/>
  <c r="AZ97"/>
  <c r="AZ98"/>
  <c r="AZ99"/>
  <c r="AZ100"/>
  <c r="AZ101"/>
  <c r="AZ102"/>
  <c r="AZ103"/>
  <c r="AZ104"/>
  <c r="AZ105"/>
  <c r="AZ106"/>
  <c r="AL7"/>
  <c r="AL8"/>
  <c r="AL9"/>
  <c r="AL10"/>
  <c r="AL11"/>
  <c r="AL12"/>
  <c r="AL13"/>
  <c r="AL14"/>
  <c r="AL15"/>
  <c r="AL16"/>
  <c r="AL17"/>
  <c r="AL18"/>
  <c r="AL19"/>
  <c r="AL20"/>
  <c r="AL21"/>
  <c r="AL22"/>
  <c r="AL23"/>
  <c r="AL24"/>
  <c r="AL25"/>
  <c r="AL26"/>
  <c r="AL27"/>
  <c r="AL28"/>
  <c r="AL29"/>
  <c r="AL30"/>
  <c r="AL31"/>
  <c r="AL32"/>
  <c r="AL33"/>
  <c r="AL34"/>
  <c r="AL35"/>
  <c r="AL36"/>
  <c r="AL37"/>
  <c r="AL38"/>
  <c r="AL39"/>
  <c r="AL40"/>
  <c r="AL41"/>
  <c r="AL42"/>
  <c r="AL43"/>
  <c r="AL44"/>
  <c r="AL45"/>
  <c r="AL46"/>
  <c r="AL47"/>
  <c r="AL48"/>
  <c r="AL49"/>
  <c r="AL50"/>
  <c r="AL51"/>
  <c r="AL52"/>
  <c r="AL53"/>
  <c r="AL54"/>
  <c r="AL55"/>
  <c r="AL56"/>
  <c r="AL57"/>
  <c r="AL58"/>
  <c r="AL59"/>
  <c r="AL60"/>
  <c r="AL61"/>
  <c r="AL62"/>
  <c r="AL63"/>
  <c r="AL64"/>
  <c r="AL65"/>
  <c r="AL66"/>
  <c r="AL67"/>
  <c r="AL68"/>
  <c r="AL69"/>
  <c r="AL70"/>
  <c r="AL71"/>
  <c r="AL72"/>
  <c r="AL73"/>
  <c r="AL74"/>
  <c r="AL75"/>
  <c r="AL76"/>
  <c r="AL77"/>
  <c r="AL78"/>
  <c r="AL79"/>
  <c r="AL80"/>
  <c r="AL81"/>
  <c r="AL82"/>
  <c r="AL83"/>
  <c r="AL84"/>
  <c r="AL85"/>
  <c r="AL86"/>
  <c r="AL87"/>
  <c r="AL88"/>
  <c r="AL89"/>
  <c r="AL90"/>
  <c r="AL91"/>
  <c r="AL92"/>
  <c r="AL93"/>
  <c r="AL94"/>
  <c r="AL95"/>
  <c r="AL96"/>
  <c r="AL97"/>
  <c r="AL98"/>
  <c r="AL99"/>
  <c r="AL100"/>
  <c r="AL101"/>
  <c r="AL102"/>
  <c r="AL103"/>
  <c r="AL104"/>
  <c r="AL105"/>
  <c r="AL106"/>
  <c r="X7"/>
  <c r="X8"/>
  <c r="X9"/>
  <c r="X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6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78"/>
  <c r="X79"/>
  <c r="X80"/>
  <c r="X81"/>
  <c r="X82"/>
  <c r="X83"/>
  <c r="X84"/>
  <c r="X85"/>
  <c r="X86"/>
  <c r="X87"/>
  <c r="X88"/>
  <c r="X89"/>
  <c r="X90"/>
  <c r="X91"/>
  <c r="X92"/>
  <c r="X93"/>
  <c r="X94"/>
  <c r="X95"/>
  <c r="X96"/>
  <c r="X97"/>
  <c r="X98"/>
  <c r="X99"/>
  <c r="X100"/>
  <c r="X101"/>
  <c r="X102"/>
  <c r="X103"/>
  <c r="X104"/>
  <c r="X105"/>
  <c r="X106"/>
  <c r="EB15" i="15"/>
  <c r="EC15"/>
  <c r="ED15"/>
  <c r="EI15"/>
  <c r="EB14"/>
  <c r="EC14"/>
  <c r="ED14"/>
  <c r="EI14"/>
  <c r="EB13"/>
  <c r="EC13"/>
  <c r="ED13"/>
  <c r="EI13"/>
  <c r="EB12"/>
  <c r="EC12"/>
  <c r="ED12"/>
  <c r="EI12"/>
  <c r="EG12"/>
  <c r="EH12"/>
  <c r="EB11"/>
  <c r="EC11"/>
  <c r="ED11"/>
  <c r="EI11"/>
  <c r="EB10"/>
  <c r="EC10"/>
  <c r="ED10"/>
  <c r="EI10"/>
  <c r="EG10"/>
  <c r="DU109"/>
  <c r="DL109"/>
  <c r="DC109"/>
  <c r="F7" i="19"/>
  <c r="B7"/>
  <c r="F8"/>
  <c r="B8"/>
  <c r="F9"/>
  <c r="B9"/>
  <c r="F10"/>
  <c r="B10"/>
  <c r="F11"/>
  <c r="B11"/>
  <c r="F12"/>
  <c r="B12"/>
  <c r="F13"/>
  <c r="B13"/>
  <c r="F14"/>
  <c r="B14"/>
  <c r="F15"/>
  <c r="B15"/>
  <c r="F16"/>
  <c r="B16"/>
  <c r="F17"/>
  <c r="B17"/>
  <c r="F18"/>
  <c r="B18"/>
  <c r="F19"/>
  <c r="B19"/>
  <c r="F20"/>
  <c r="B20"/>
  <c r="F21"/>
  <c r="B21"/>
  <c r="F22"/>
  <c r="B22"/>
  <c r="F23"/>
  <c r="B23"/>
  <c r="F24"/>
  <c r="B24"/>
  <c r="F25"/>
  <c r="B25"/>
  <c r="F26"/>
  <c r="B26"/>
  <c r="F27"/>
  <c r="B27"/>
  <c r="F28"/>
  <c r="B28"/>
  <c r="F29"/>
  <c r="B29"/>
  <c r="F30"/>
  <c r="B30"/>
  <c r="F31"/>
  <c r="B31"/>
  <c r="F32"/>
  <c r="B32"/>
  <c r="F33"/>
  <c r="B33"/>
  <c r="F34"/>
  <c r="B34"/>
  <c r="F35"/>
  <c r="B35"/>
  <c r="F36"/>
  <c r="B36"/>
  <c r="F37"/>
  <c r="B37"/>
  <c r="F38"/>
  <c r="B38"/>
  <c r="F39"/>
  <c r="B39"/>
  <c r="F40"/>
  <c r="B40"/>
  <c r="F41"/>
  <c r="B41"/>
  <c r="F42"/>
  <c r="B42"/>
  <c r="F43"/>
  <c r="B43"/>
  <c r="F44"/>
  <c r="B44"/>
  <c r="F45"/>
  <c r="B45"/>
  <c r="F46"/>
  <c r="B46"/>
  <c r="F47"/>
  <c r="B47"/>
  <c r="F48"/>
  <c r="B48"/>
  <c r="F49"/>
  <c r="B49"/>
  <c r="F50"/>
  <c r="B50"/>
  <c r="F51"/>
  <c r="B51"/>
  <c r="F52"/>
  <c r="B52"/>
  <c r="F53"/>
  <c r="B53"/>
  <c r="F54"/>
  <c r="B54"/>
  <c r="F55"/>
  <c r="B55"/>
  <c r="F56"/>
  <c r="B56"/>
  <c r="F57"/>
  <c r="B57"/>
  <c r="F58"/>
  <c r="B58"/>
  <c r="F59"/>
  <c r="B59"/>
  <c r="F60"/>
  <c r="B60"/>
  <c r="F61"/>
  <c r="B61"/>
  <c r="F62"/>
  <c r="B62"/>
  <c r="F63"/>
  <c r="B63"/>
  <c r="F64"/>
  <c r="B64"/>
  <c r="F65"/>
  <c r="B65"/>
  <c r="F66"/>
  <c r="B66"/>
  <c r="F67"/>
  <c r="B67"/>
  <c r="F68"/>
  <c r="B68"/>
  <c r="F69"/>
  <c r="B69"/>
  <c r="F70"/>
  <c r="B70"/>
  <c r="F71"/>
  <c r="B71"/>
  <c r="F72"/>
  <c r="B72"/>
  <c r="F73"/>
  <c r="B73"/>
  <c r="F74"/>
  <c r="B74"/>
  <c r="F75"/>
  <c r="B75"/>
  <c r="F76"/>
  <c r="B76"/>
  <c r="F77"/>
  <c r="B77"/>
  <c r="F78"/>
  <c r="B78"/>
  <c r="F79"/>
  <c r="B79"/>
  <c r="F80"/>
  <c r="B80"/>
  <c r="F81"/>
  <c r="B81"/>
  <c r="F82"/>
  <c r="B82"/>
  <c r="F83"/>
  <c r="B83"/>
  <c r="F84"/>
  <c r="B84"/>
  <c r="F85"/>
  <c r="B85"/>
  <c r="F86"/>
  <c r="B86"/>
  <c r="F87"/>
  <c r="B87"/>
  <c r="F88"/>
  <c r="B88"/>
  <c r="F89"/>
  <c r="B89"/>
  <c r="F90"/>
  <c r="B90"/>
  <c r="F91"/>
  <c r="B91"/>
  <c r="F92"/>
  <c r="B92"/>
  <c r="F93"/>
  <c r="B93"/>
  <c r="F94"/>
  <c r="B94"/>
  <c r="F95"/>
  <c r="B95"/>
  <c r="F96"/>
  <c r="B96"/>
  <c r="F97"/>
  <c r="B97"/>
  <c r="F98"/>
  <c r="B98"/>
  <c r="F99"/>
  <c r="B99"/>
  <c r="F100"/>
  <c r="B100"/>
  <c r="F101"/>
  <c r="B101"/>
  <c r="F102"/>
  <c r="B102"/>
  <c r="F103"/>
  <c r="B103"/>
  <c r="F104"/>
  <c r="B104"/>
  <c r="F105"/>
  <c r="B105"/>
  <c r="F106"/>
  <c r="B106"/>
  <c r="AM110"/>
  <c r="AP100"/>
  <c r="AQ110"/>
  <c r="AP110"/>
  <c r="AJ110"/>
  <c r="Y110"/>
  <c r="AB100"/>
  <c r="AC110"/>
  <c r="AB110"/>
  <c r="V110"/>
  <c r="K110"/>
  <c r="N100"/>
  <c r="O110"/>
  <c r="N110"/>
  <c r="J106"/>
  <c r="I106"/>
  <c r="H106"/>
  <c r="G106"/>
  <c r="E106"/>
  <c r="D106"/>
  <c r="J105"/>
  <c r="I105"/>
  <c r="H105"/>
  <c r="G105"/>
  <c r="E105"/>
  <c r="D105"/>
  <c r="J104"/>
  <c r="I104"/>
  <c r="H104"/>
  <c r="G104"/>
  <c r="E104"/>
  <c r="D104"/>
  <c r="J103"/>
  <c r="I103"/>
  <c r="H103"/>
  <c r="G103"/>
  <c r="E103"/>
  <c r="D103"/>
  <c r="J102"/>
  <c r="I102"/>
  <c r="H102"/>
  <c r="G102"/>
  <c r="E102"/>
  <c r="D102"/>
  <c r="J101"/>
  <c r="I101"/>
  <c r="H101"/>
  <c r="G101"/>
  <c r="E101"/>
  <c r="D101"/>
  <c r="J100"/>
  <c r="I100"/>
  <c r="H100"/>
  <c r="G100"/>
  <c r="E100"/>
  <c r="D100"/>
  <c r="J99"/>
  <c r="I99"/>
  <c r="H99"/>
  <c r="G99"/>
  <c r="E99"/>
  <c r="D99"/>
  <c r="J98"/>
  <c r="I98"/>
  <c r="H98"/>
  <c r="G98"/>
  <c r="E98"/>
  <c r="D98"/>
  <c r="J97"/>
  <c r="I97"/>
  <c r="H97"/>
  <c r="G97"/>
  <c r="E97"/>
  <c r="D97"/>
  <c r="J96"/>
  <c r="I96"/>
  <c r="H96"/>
  <c r="G96"/>
  <c r="E96"/>
  <c r="D96"/>
  <c r="J95"/>
  <c r="I95"/>
  <c r="H95"/>
  <c r="G95"/>
  <c r="E95"/>
  <c r="D95"/>
  <c r="J94"/>
  <c r="I94"/>
  <c r="H94"/>
  <c r="G94"/>
  <c r="E94"/>
  <c r="D94"/>
  <c r="J93"/>
  <c r="I93"/>
  <c r="H93"/>
  <c r="G93"/>
  <c r="E93"/>
  <c r="D93"/>
  <c r="J92"/>
  <c r="I92"/>
  <c r="H92"/>
  <c r="G92"/>
  <c r="E92"/>
  <c r="D92"/>
  <c r="J91"/>
  <c r="I91"/>
  <c r="H91"/>
  <c r="G91"/>
  <c r="E91"/>
  <c r="D91"/>
  <c r="J90"/>
  <c r="I90"/>
  <c r="H90"/>
  <c r="G90"/>
  <c r="E90"/>
  <c r="D90"/>
  <c r="J89"/>
  <c r="I89"/>
  <c r="H89"/>
  <c r="G89"/>
  <c r="E89"/>
  <c r="D89"/>
  <c r="J88"/>
  <c r="I88"/>
  <c r="H88"/>
  <c r="G88"/>
  <c r="E88"/>
  <c r="D88"/>
  <c r="J87"/>
  <c r="I87"/>
  <c r="H87"/>
  <c r="G87"/>
  <c r="E87"/>
  <c r="D87"/>
  <c r="J86"/>
  <c r="I86"/>
  <c r="H86"/>
  <c r="G86"/>
  <c r="E86"/>
  <c r="D86"/>
  <c r="J85"/>
  <c r="I85"/>
  <c r="H85"/>
  <c r="G85"/>
  <c r="E85"/>
  <c r="D85"/>
  <c r="J84"/>
  <c r="I84"/>
  <c r="H84"/>
  <c r="G84"/>
  <c r="E84"/>
  <c r="D84"/>
  <c r="J83"/>
  <c r="I83"/>
  <c r="H83"/>
  <c r="G83"/>
  <c r="E83"/>
  <c r="D83"/>
  <c r="J82"/>
  <c r="I82"/>
  <c r="H82"/>
  <c r="G82"/>
  <c r="E82"/>
  <c r="D82"/>
  <c r="J81"/>
  <c r="I81"/>
  <c r="H81"/>
  <c r="G81"/>
  <c r="E81"/>
  <c r="D81"/>
  <c r="J80"/>
  <c r="I80"/>
  <c r="H80"/>
  <c r="G80"/>
  <c r="E80"/>
  <c r="D80"/>
  <c r="J79"/>
  <c r="I79"/>
  <c r="H79"/>
  <c r="G79"/>
  <c r="E79"/>
  <c r="D79"/>
  <c r="J78"/>
  <c r="I78"/>
  <c r="H78"/>
  <c r="G78"/>
  <c r="E78"/>
  <c r="D78"/>
  <c r="J77"/>
  <c r="I77"/>
  <c r="H77"/>
  <c r="G77"/>
  <c r="E77"/>
  <c r="D77"/>
  <c r="J76"/>
  <c r="I76"/>
  <c r="H76"/>
  <c r="G76"/>
  <c r="E76"/>
  <c r="D76"/>
  <c r="J75"/>
  <c r="I75"/>
  <c r="H75"/>
  <c r="G75"/>
  <c r="E75"/>
  <c r="D75"/>
  <c r="J74"/>
  <c r="I74"/>
  <c r="H74"/>
  <c r="G74"/>
  <c r="E74"/>
  <c r="D74"/>
  <c r="J73"/>
  <c r="I73"/>
  <c r="H73"/>
  <c r="G73"/>
  <c r="E73"/>
  <c r="D73"/>
  <c r="J72"/>
  <c r="I72"/>
  <c r="H72"/>
  <c r="G72"/>
  <c r="E72"/>
  <c r="D72"/>
  <c r="J71"/>
  <c r="I71"/>
  <c r="H71"/>
  <c r="G71"/>
  <c r="E71"/>
  <c r="D71"/>
  <c r="J70"/>
  <c r="I70"/>
  <c r="H70"/>
  <c r="G70"/>
  <c r="E70"/>
  <c r="D70"/>
  <c r="J69"/>
  <c r="I69"/>
  <c r="H69"/>
  <c r="G69"/>
  <c r="E69"/>
  <c r="D69"/>
  <c r="J68"/>
  <c r="I68"/>
  <c r="H68"/>
  <c r="G68"/>
  <c r="E68"/>
  <c r="D68"/>
  <c r="J67"/>
  <c r="I67"/>
  <c r="H67"/>
  <c r="G67"/>
  <c r="E67"/>
  <c r="D67"/>
  <c r="J66"/>
  <c r="I66"/>
  <c r="H66"/>
  <c r="G66"/>
  <c r="E66"/>
  <c r="D66"/>
  <c r="J65"/>
  <c r="I65"/>
  <c r="H65"/>
  <c r="G65"/>
  <c r="E65"/>
  <c r="D65"/>
  <c r="J64"/>
  <c r="I64"/>
  <c r="H64"/>
  <c r="G64"/>
  <c r="E64"/>
  <c r="D64"/>
  <c r="J63"/>
  <c r="I63"/>
  <c r="H63"/>
  <c r="G63"/>
  <c r="E63"/>
  <c r="D63"/>
  <c r="J62"/>
  <c r="I62"/>
  <c r="H62"/>
  <c r="G62"/>
  <c r="E62"/>
  <c r="D62"/>
  <c r="J61"/>
  <c r="I61"/>
  <c r="H61"/>
  <c r="G61"/>
  <c r="E61"/>
  <c r="D61"/>
  <c r="J60"/>
  <c r="I60"/>
  <c r="H60"/>
  <c r="G60"/>
  <c r="E60"/>
  <c r="D60"/>
  <c r="J59"/>
  <c r="I59"/>
  <c r="H59"/>
  <c r="G59"/>
  <c r="E59"/>
  <c r="D59"/>
  <c r="J58"/>
  <c r="I58"/>
  <c r="H58"/>
  <c r="G58"/>
  <c r="E58"/>
  <c r="D58"/>
  <c r="J57"/>
  <c r="I57"/>
  <c r="H57"/>
  <c r="G57"/>
  <c r="E57"/>
  <c r="D57"/>
  <c r="J56"/>
  <c r="I56"/>
  <c r="H56"/>
  <c r="G56"/>
  <c r="E56"/>
  <c r="D56"/>
  <c r="J55"/>
  <c r="I55"/>
  <c r="H55"/>
  <c r="G55"/>
  <c r="E55"/>
  <c r="D55"/>
  <c r="J54"/>
  <c r="I54"/>
  <c r="H54"/>
  <c r="G54"/>
  <c r="E54"/>
  <c r="D54"/>
  <c r="J53"/>
  <c r="I53"/>
  <c r="H53"/>
  <c r="G53"/>
  <c r="E53"/>
  <c r="D53"/>
  <c r="J52"/>
  <c r="I52"/>
  <c r="H52"/>
  <c r="G52"/>
  <c r="E52"/>
  <c r="D52"/>
  <c r="J51"/>
  <c r="I51"/>
  <c r="H51"/>
  <c r="G51"/>
  <c r="E51"/>
  <c r="D51"/>
  <c r="J50"/>
  <c r="I50"/>
  <c r="H50"/>
  <c r="G50"/>
  <c r="E50"/>
  <c r="D50"/>
  <c r="J49"/>
  <c r="I49"/>
  <c r="H49"/>
  <c r="G49"/>
  <c r="E49"/>
  <c r="D49"/>
  <c r="J48"/>
  <c r="I48"/>
  <c r="H48"/>
  <c r="G48"/>
  <c r="E48"/>
  <c r="D48"/>
  <c r="J47"/>
  <c r="I47"/>
  <c r="H47"/>
  <c r="G47"/>
  <c r="E47"/>
  <c r="D47"/>
  <c r="J46"/>
  <c r="I46"/>
  <c r="H46"/>
  <c r="G46"/>
  <c r="E46"/>
  <c r="D46"/>
  <c r="J45"/>
  <c r="I45"/>
  <c r="H45"/>
  <c r="G45"/>
  <c r="E45"/>
  <c r="D45"/>
  <c r="J44"/>
  <c r="I44"/>
  <c r="H44"/>
  <c r="G44"/>
  <c r="E44"/>
  <c r="D44"/>
  <c r="J43"/>
  <c r="I43"/>
  <c r="H43"/>
  <c r="G43"/>
  <c r="E43"/>
  <c r="D43"/>
  <c r="J42"/>
  <c r="I42"/>
  <c r="H42"/>
  <c r="G42"/>
  <c r="E42"/>
  <c r="D42"/>
  <c r="J41"/>
  <c r="I41"/>
  <c r="H41"/>
  <c r="G41"/>
  <c r="E41"/>
  <c r="D41"/>
  <c r="J40"/>
  <c r="I40"/>
  <c r="H40"/>
  <c r="G40"/>
  <c r="E40"/>
  <c r="D40"/>
  <c r="J39"/>
  <c r="I39"/>
  <c r="H39"/>
  <c r="G39"/>
  <c r="E39"/>
  <c r="D39"/>
  <c r="J38"/>
  <c r="I38"/>
  <c r="H38"/>
  <c r="G38"/>
  <c r="E38"/>
  <c r="D38"/>
  <c r="J37"/>
  <c r="I37"/>
  <c r="H37"/>
  <c r="G37"/>
  <c r="E37"/>
  <c r="D37"/>
  <c r="J36"/>
  <c r="I36"/>
  <c r="H36"/>
  <c r="G36"/>
  <c r="E36"/>
  <c r="D36"/>
  <c r="J35"/>
  <c r="I35"/>
  <c r="H35"/>
  <c r="G35"/>
  <c r="E35"/>
  <c r="D35"/>
  <c r="J34"/>
  <c r="I34"/>
  <c r="H34"/>
  <c r="G34"/>
  <c r="E34"/>
  <c r="D34"/>
  <c r="J33"/>
  <c r="I33"/>
  <c r="H33"/>
  <c r="G33"/>
  <c r="E33"/>
  <c r="D33"/>
  <c r="J32"/>
  <c r="I32"/>
  <c r="H32"/>
  <c r="G32"/>
  <c r="E32"/>
  <c r="D32"/>
  <c r="J31"/>
  <c r="I31"/>
  <c r="H31"/>
  <c r="G31"/>
  <c r="E31"/>
  <c r="D31"/>
  <c r="J30"/>
  <c r="I30"/>
  <c r="H30"/>
  <c r="G30"/>
  <c r="E30"/>
  <c r="D30"/>
  <c r="J29"/>
  <c r="I29"/>
  <c r="H29"/>
  <c r="G29"/>
  <c r="E29"/>
  <c r="D29"/>
  <c r="J28"/>
  <c r="I28"/>
  <c r="H28"/>
  <c r="G28"/>
  <c r="E28"/>
  <c r="D28"/>
  <c r="J27"/>
  <c r="I27"/>
  <c r="H27"/>
  <c r="G27"/>
  <c r="E27"/>
  <c r="D27"/>
  <c r="J26"/>
  <c r="I26"/>
  <c r="H26"/>
  <c r="G26"/>
  <c r="E26"/>
  <c r="D26"/>
  <c r="J25"/>
  <c r="I25"/>
  <c r="H25"/>
  <c r="G25"/>
  <c r="E25"/>
  <c r="D25"/>
  <c r="J24"/>
  <c r="I24"/>
  <c r="H24"/>
  <c r="G24"/>
  <c r="E24"/>
  <c r="D24"/>
  <c r="J23"/>
  <c r="I23"/>
  <c r="H23"/>
  <c r="G23"/>
  <c r="E23"/>
  <c r="D23"/>
  <c r="J22"/>
  <c r="I22"/>
  <c r="H22"/>
  <c r="G22"/>
  <c r="E22"/>
  <c r="D22"/>
  <c r="J21"/>
  <c r="I21"/>
  <c r="H21"/>
  <c r="G21"/>
  <c r="E21"/>
  <c r="D21"/>
  <c r="J20"/>
  <c r="I20"/>
  <c r="H20"/>
  <c r="G20"/>
  <c r="E20"/>
  <c r="D20"/>
  <c r="J19"/>
  <c r="I19"/>
  <c r="H19"/>
  <c r="G19"/>
  <c r="E19"/>
  <c r="D19"/>
  <c r="J18"/>
  <c r="I18"/>
  <c r="H18"/>
  <c r="G18"/>
  <c r="E18"/>
  <c r="D18"/>
  <c r="J17"/>
  <c r="I17"/>
  <c r="H17"/>
  <c r="G17"/>
  <c r="E17"/>
  <c r="D17"/>
  <c r="J16"/>
  <c r="I16"/>
  <c r="H16"/>
  <c r="G16"/>
  <c r="E16"/>
  <c r="D16"/>
  <c r="J15"/>
  <c r="I15"/>
  <c r="H15"/>
  <c r="G15"/>
  <c r="E15"/>
  <c r="D15"/>
  <c r="J14"/>
  <c r="I14"/>
  <c r="H14"/>
  <c r="G14"/>
  <c r="E14"/>
  <c r="D14"/>
  <c r="J13"/>
  <c r="I13"/>
  <c r="H13"/>
  <c r="G13"/>
  <c r="E13"/>
  <c r="D13"/>
  <c r="J12"/>
  <c r="I12"/>
  <c r="H12"/>
  <c r="G12"/>
  <c r="E12"/>
  <c r="D12"/>
  <c r="J11"/>
  <c r="I11"/>
  <c r="H11"/>
  <c r="G11"/>
  <c r="E11"/>
  <c r="D11"/>
  <c r="J10"/>
  <c r="I10"/>
  <c r="H10"/>
  <c r="G10"/>
  <c r="E10"/>
  <c r="D10"/>
  <c r="J9"/>
  <c r="I9"/>
  <c r="H9"/>
  <c r="G9"/>
  <c r="E9"/>
  <c r="D9"/>
  <c r="J8"/>
  <c r="I8"/>
  <c r="H8"/>
  <c r="G8"/>
  <c r="E8"/>
  <c r="D8"/>
  <c r="J7"/>
  <c r="I7"/>
  <c r="H7"/>
  <c r="G7"/>
  <c r="D7"/>
  <c r="FE108" i="15"/>
  <c r="FG108"/>
  <c r="FH108"/>
  <c r="FA108"/>
  <c r="FC108"/>
  <c r="FD108"/>
  <c r="V2"/>
  <c r="EW108"/>
  <c r="EY108"/>
  <c r="EZ108"/>
  <c r="DO106" i="19"/>
  <c r="EA108" i="15"/>
  <c r="DV106" i="19"/>
  <c r="DT106"/>
  <c r="DU106"/>
  <c r="DR106"/>
  <c r="EC108" i="15"/>
  <c r="J3"/>
  <c r="G3"/>
  <c r="FE107"/>
  <c r="FG107"/>
  <c r="FH107"/>
  <c r="FA107"/>
  <c r="FC107"/>
  <c r="FD107"/>
  <c r="EW107"/>
  <c r="EY107"/>
  <c r="EZ107"/>
  <c r="EA107"/>
  <c r="EC107"/>
  <c r="FE106"/>
  <c r="FG106"/>
  <c r="FH106"/>
  <c r="FA106"/>
  <c r="FC106"/>
  <c r="FD106"/>
  <c r="EW106"/>
  <c r="EY106"/>
  <c r="EZ106"/>
  <c r="EA106"/>
  <c r="EC106"/>
  <c r="FE105"/>
  <c r="FG105"/>
  <c r="FH105"/>
  <c r="FA105"/>
  <c r="FC105"/>
  <c r="FD105"/>
  <c r="EW105"/>
  <c r="EY105"/>
  <c r="EZ105"/>
  <c r="EA105"/>
  <c r="EC105"/>
  <c r="FE104"/>
  <c r="FG104"/>
  <c r="FH104"/>
  <c r="FA104"/>
  <c r="FC104"/>
  <c r="FD104"/>
  <c r="EW104"/>
  <c r="EY104"/>
  <c r="EZ104"/>
  <c r="EA104"/>
  <c r="EC104"/>
  <c r="FE103"/>
  <c r="FG103"/>
  <c r="FH103"/>
  <c r="FA103"/>
  <c r="FC103"/>
  <c r="FD103"/>
  <c r="EW103"/>
  <c r="EY103"/>
  <c r="EZ103"/>
  <c r="EA103"/>
  <c r="EC103"/>
  <c r="FE102"/>
  <c r="FG102"/>
  <c r="FH102"/>
  <c r="FA102"/>
  <c r="FC102"/>
  <c r="FD102"/>
  <c r="EW102"/>
  <c r="EY102"/>
  <c r="EZ102"/>
  <c r="EA102"/>
  <c r="EC102"/>
  <c r="FE101"/>
  <c r="FG101"/>
  <c r="FH101"/>
  <c r="FA101"/>
  <c r="FC101"/>
  <c r="FD101"/>
  <c r="EW101"/>
  <c r="EY101"/>
  <c r="EZ101"/>
  <c r="EA101"/>
  <c r="EC101"/>
  <c r="FE100"/>
  <c r="FG100"/>
  <c r="FH100"/>
  <c r="FA100"/>
  <c r="FC100"/>
  <c r="FD100"/>
  <c r="EW100"/>
  <c r="EY100"/>
  <c r="EZ100"/>
  <c r="EA100"/>
  <c r="EC100"/>
  <c r="FE99"/>
  <c r="FG99"/>
  <c r="FH99"/>
  <c r="FA99"/>
  <c r="FC99"/>
  <c r="FD99"/>
  <c r="EW99"/>
  <c r="EY99"/>
  <c r="EZ99"/>
  <c r="EA99"/>
  <c r="EC99"/>
  <c r="FE98"/>
  <c r="FG98"/>
  <c r="FH98"/>
  <c r="FA98"/>
  <c r="FC98"/>
  <c r="FD98"/>
  <c r="EW98"/>
  <c r="EY98"/>
  <c r="EZ98"/>
  <c r="EA98"/>
  <c r="EC98"/>
  <c r="FE97"/>
  <c r="FG97"/>
  <c r="FH97"/>
  <c r="FA97"/>
  <c r="FC97"/>
  <c r="FD97"/>
  <c r="EW97"/>
  <c r="EY97"/>
  <c r="EZ97"/>
  <c r="EA97"/>
  <c r="EC97"/>
  <c r="FE96"/>
  <c r="FG96"/>
  <c r="FH96"/>
  <c r="FA96"/>
  <c r="FC96"/>
  <c r="FD96"/>
  <c r="EW96"/>
  <c r="EY96"/>
  <c r="EZ96"/>
  <c r="EA96"/>
  <c r="EC96"/>
  <c r="FE95"/>
  <c r="FG95"/>
  <c r="FH95"/>
  <c r="FA95"/>
  <c r="FC95"/>
  <c r="FD95"/>
  <c r="EW95"/>
  <c r="EY95"/>
  <c r="EZ95"/>
  <c r="EA95"/>
  <c r="EC95"/>
  <c r="FE94"/>
  <c r="FG94"/>
  <c r="FH94"/>
  <c r="FA94"/>
  <c r="FC94"/>
  <c r="FD94"/>
  <c r="EW94"/>
  <c r="EY94"/>
  <c r="EZ94"/>
  <c r="EA94"/>
  <c r="EC94"/>
  <c r="FE93"/>
  <c r="FG93"/>
  <c r="FH93"/>
  <c r="FA93"/>
  <c r="FC93"/>
  <c r="FD93"/>
  <c r="EW93"/>
  <c r="EY93"/>
  <c r="EZ93"/>
  <c r="EA93"/>
  <c r="EC93"/>
  <c r="FE92"/>
  <c r="FG92"/>
  <c r="FH92"/>
  <c r="FA92"/>
  <c r="FC92"/>
  <c r="FD92"/>
  <c r="EW92"/>
  <c r="EY92"/>
  <c r="EZ92"/>
  <c r="EA92"/>
  <c r="EC92"/>
  <c r="FE91"/>
  <c r="FG91"/>
  <c r="FH91"/>
  <c r="FA91"/>
  <c r="FC91"/>
  <c r="FD91"/>
  <c r="EW91"/>
  <c r="EY91"/>
  <c r="EZ91"/>
  <c r="EA91"/>
  <c r="EC91"/>
  <c r="FE90"/>
  <c r="FG90"/>
  <c r="FH90"/>
  <c r="FA90"/>
  <c r="FC90"/>
  <c r="FD90"/>
  <c r="EW90"/>
  <c r="EY90"/>
  <c r="EZ90"/>
  <c r="EA90"/>
  <c r="EC90"/>
  <c r="FE89"/>
  <c r="FG89"/>
  <c r="FH89"/>
  <c r="FA89"/>
  <c r="FC89"/>
  <c r="FD89"/>
  <c r="EW89"/>
  <c r="EY89"/>
  <c r="EZ89"/>
  <c r="EA89"/>
  <c r="EC89"/>
  <c r="FE88"/>
  <c r="FG88"/>
  <c r="FH88"/>
  <c r="FA88"/>
  <c r="FC88"/>
  <c r="FD88"/>
  <c r="EW88"/>
  <c r="EY88"/>
  <c r="EZ88"/>
  <c r="EA88"/>
  <c r="EC88"/>
  <c r="FE87"/>
  <c r="FG87"/>
  <c r="FH87"/>
  <c r="FA87"/>
  <c r="FC87"/>
  <c r="FD87"/>
  <c r="EW87"/>
  <c r="EY87"/>
  <c r="EZ87"/>
  <c r="EA87"/>
  <c r="EC87"/>
  <c r="FE86"/>
  <c r="FG86"/>
  <c r="FH86"/>
  <c r="FA86"/>
  <c r="FC86"/>
  <c r="FD86"/>
  <c r="EW86"/>
  <c r="EY86"/>
  <c r="EZ86"/>
  <c r="EA86"/>
  <c r="EC86"/>
  <c r="FE85"/>
  <c r="FG85"/>
  <c r="FH85"/>
  <c r="FA85"/>
  <c r="FC85"/>
  <c r="FD85"/>
  <c r="EW85"/>
  <c r="EY85"/>
  <c r="EZ85"/>
  <c r="EA85"/>
  <c r="EC85"/>
  <c r="FE84"/>
  <c r="FG84"/>
  <c r="FH84"/>
  <c r="FA84"/>
  <c r="FC84"/>
  <c r="FD84"/>
  <c r="EW84"/>
  <c r="EY84"/>
  <c r="EZ84"/>
  <c r="EA84"/>
  <c r="EC84"/>
  <c r="FE83"/>
  <c r="FG83"/>
  <c r="FH83"/>
  <c r="FA83"/>
  <c r="FC83"/>
  <c r="FD83"/>
  <c r="EW83"/>
  <c r="EY83"/>
  <c r="EZ83"/>
  <c r="EA83"/>
  <c r="EC83"/>
  <c r="FE82"/>
  <c r="FG82"/>
  <c r="FH82"/>
  <c r="FA82"/>
  <c r="FC82"/>
  <c r="FD82"/>
  <c r="EW82"/>
  <c r="EY82"/>
  <c r="EZ82"/>
  <c r="EA82"/>
  <c r="EC82"/>
  <c r="FE81"/>
  <c r="FG81"/>
  <c r="FH81"/>
  <c r="FA81"/>
  <c r="FC81"/>
  <c r="FD81"/>
  <c r="EW81"/>
  <c r="EY81"/>
  <c r="EZ81"/>
  <c r="EA81"/>
  <c r="EC81"/>
  <c r="FE80"/>
  <c r="FG80"/>
  <c r="FH80"/>
  <c r="FA80"/>
  <c r="FC80"/>
  <c r="FD80"/>
  <c r="EW80"/>
  <c r="EY80"/>
  <c r="EZ80"/>
  <c r="EA80"/>
  <c r="EC80"/>
  <c r="FE79"/>
  <c r="FG79"/>
  <c r="FH79"/>
  <c r="FA79"/>
  <c r="FC79"/>
  <c r="FD79"/>
  <c r="EW79"/>
  <c r="EY79"/>
  <c r="EZ79"/>
  <c r="EA79"/>
  <c r="EC79"/>
  <c r="FE78"/>
  <c r="FG78"/>
  <c r="FH78"/>
  <c r="FA78"/>
  <c r="FC78"/>
  <c r="FD78"/>
  <c r="EW78"/>
  <c r="EY78"/>
  <c r="EZ78"/>
  <c r="EA78"/>
  <c r="EC78"/>
  <c r="FE77"/>
  <c r="FG77"/>
  <c r="FH77"/>
  <c r="FA77"/>
  <c r="FC77"/>
  <c r="FD77"/>
  <c r="EW77"/>
  <c r="EY77"/>
  <c r="EZ77"/>
  <c r="EA77"/>
  <c r="EC77"/>
  <c r="FE76"/>
  <c r="FG76"/>
  <c r="FH76"/>
  <c r="FA76"/>
  <c r="FC76"/>
  <c r="FD76"/>
  <c r="EW76"/>
  <c r="EY76"/>
  <c r="EZ76"/>
  <c r="EA76"/>
  <c r="EC76"/>
  <c r="FE75"/>
  <c r="FG75"/>
  <c r="FH75"/>
  <c r="FA75"/>
  <c r="FC75"/>
  <c r="FD75"/>
  <c r="EW75"/>
  <c r="EY75"/>
  <c r="EZ75"/>
  <c r="EA75"/>
  <c r="EC75"/>
  <c r="FE74"/>
  <c r="FG74"/>
  <c r="FH74"/>
  <c r="FA74"/>
  <c r="FC74"/>
  <c r="FD74"/>
  <c r="EW74"/>
  <c r="EY74"/>
  <c r="EZ74"/>
  <c r="EA74"/>
  <c r="EC74"/>
  <c r="FE73"/>
  <c r="FG73"/>
  <c r="FH73"/>
  <c r="FA73"/>
  <c r="FC73"/>
  <c r="FD73"/>
  <c r="EW73"/>
  <c r="EY73"/>
  <c r="EZ73"/>
  <c r="EA73"/>
  <c r="EC73"/>
  <c r="FE72"/>
  <c r="FG72"/>
  <c r="FH72"/>
  <c r="FA72"/>
  <c r="FC72"/>
  <c r="FD72"/>
  <c r="EW72"/>
  <c r="EY72"/>
  <c r="EZ72"/>
  <c r="EA72"/>
  <c r="EC72"/>
  <c r="FE71"/>
  <c r="FG71"/>
  <c r="FH71"/>
  <c r="FA71"/>
  <c r="FC71"/>
  <c r="FD71"/>
  <c r="EW71"/>
  <c r="EY71"/>
  <c r="EZ71"/>
  <c r="EA71"/>
  <c r="EC71"/>
  <c r="FE70"/>
  <c r="FG70"/>
  <c r="FH70"/>
  <c r="FA70"/>
  <c r="FC70"/>
  <c r="FD70"/>
  <c r="EW70"/>
  <c r="EY70"/>
  <c r="EZ70"/>
  <c r="EA70"/>
  <c r="EC70"/>
  <c r="FE69"/>
  <c r="FG69"/>
  <c r="FH69"/>
  <c r="FA69"/>
  <c r="FC69"/>
  <c r="FD69"/>
  <c r="EW69"/>
  <c r="EY69"/>
  <c r="EZ69"/>
  <c r="EA69"/>
  <c r="EC69"/>
  <c r="FE68"/>
  <c r="FG68"/>
  <c r="FH68"/>
  <c r="FA68"/>
  <c r="FC68"/>
  <c r="FD68"/>
  <c r="EW68"/>
  <c r="EY68"/>
  <c r="EZ68"/>
  <c r="EA68"/>
  <c r="EC68"/>
  <c r="FE67"/>
  <c r="FG67"/>
  <c r="FH67"/>
  <c r="FA67"/>
  <c r="FC67"/>
  <c r="FD67"/>
  <c r="EW67"/>
  <c r="EY67"/>
  <c r="EZ67"/>
  <c r="EA67"/>
  <c r="EC67"/>
  <c r="FE66"/>
  <c r="FG66"/>
  <c r="FH66"/>
  <c r="FA66"/>
  <c r="FC66"/>
  <c r="FD66"/>
  <c r="EW66"/>
  <c r="EY66"/>
  <c r="EZ66"/>
  <c r="EA66"/>
  <c r="EC66"/>
  <c r="FE65"/>
  <c r="FG65"/>
  <c r="FH65"/>
  <c r="FA65"/>
  <c r="FC65"/>
  <c r="FD65"/>
  <c r="EW65"/>
  <c r="EY65"/>
  <c r="EZ65"/>
  <c r="EA65"/>
  <c r="EC65"/>
  <c r="FE64"/>
  <c r="FG64"/>
  <c r="FH64"/>
  <c r="FA64"/>
  <c r="FC64"/>
  <c r="FD64"/>
  <c r="EW64"/>
  <c r="EY64"/>
  <c r="EZ64"/>
  <c r="EA64"/>
  <c r="EC64"/>
  <c r="FE63"/>
  <c r="FG63"/>
  <c r="FH63"/>
  <c r="FA63"/>
  <c r="FC63"/>
  <c r="FD63"/>
  <c r="EW63"/>
  <c r="EY63"/>
  <c r="EZ63"/>
  <c r="EA63"/>
  <c r="EC63"/>
  <c r="FE62"/>
  <c r="FG62"/>
  <c r="FH62"/>
  <c r="FA62"/>
  <c r="FC62"/>
  <c r="FD62"/>
  <c r="EW62"/>
  <c r="EY62"/>
  <c r="EZ62"/>
  <c r="EA62"/>
  <c r="EC62"/>
  <c r="FE61"/>
  <c r="FG61"/>
  <c r="FH61"/>
  <c r="FA61"/>
  <c r="FC61"/>
  <c r="FD61"/>
  <c r="EW61"/>
  <c r="EY61"/>
  <c r="EZ61"/>
  <c r="EA61"/>
  <c r="EC61"/>
  <c r="FE60"/>
  <c r="FG60"/>
  <c r="FH60"/>
  <c r="FA60"/>
  <c r="FC60"/>
  <c r="FD60"/>
  <c r="EW60"/>
  <c r="EY60"/>
  <c r="EZ60"/>
  <c r="EA60"/>
  <c r="EC60"/>
  <c r="FE59"/>
  <c r="FG59"/>
  <c r="FH59"/>
  <c r="FA59"/>
  <c r="FC59"/>
  <c r="FD59"/>
  <c r="EW59"/>
  <c r="EY59"/>
  <c r="EZ59"/>
  <c r="EA59"/>
  <c r="EC59"/>
  <c r="FE58"/>
  <c r="FG58"/>
  <c r="FH58"/>
  <c r="FA58"/>
  <c r="FC58"/>
  <c r="FD58"/>
  <c r="EW58"/>
  <c r="EY58"/>
  <c r="EZ58"/>
  <c r="EA58"/>
  <c r="EC58"/>
  <c r="FE57"/>
  <c r="FG57"/>
  <c r="FH57"/>
  <c r="FA57"/>
  <c r="FC57"/>
  <c r="FD57"/>
  <c r="EW57"/>
  <c r="EY57"/>
  <c r="EZ57"/>
  <c r="EA57"/>
  <c r="EC57"/>
  <c r="FE56"/>
  <c r="FG56"/>
  <c r="FH56"/>
  <c r="FA56"/>
  <c r="FC56"/>
  <c r="FD56"/>
  <c r="EW56"/>
  <c r="EY56"/>
  <c r="EZ56"/>
  <c r="EA56"/>
  <c r="EC56"/>
  <c r="FE55"/>
  <c r="FG55"/>
  <c r="FH55"/>
  <c r="FA55"/>
  <c r="FC55"/>
  <c r="FD55"/>
  <c r="EW55"/>
  <c r="EY55"/>
  <c r="EZ55"/>
  <c r="EA55"/>
  <c r="EC55"/>
  <c r="FE54"/>
  <c r="FG54"/>
  <c r="FH54"/>
  <c r="FA54"/>
  <c r="FC54"/>
  <c r="FD54"/>
  <c r="EW54"/>
  <c r="EY54"/>
  <c r="EZ54"/>
  <c r="EA54"/>
  <c r="EC54"/>
  <c r="FE53"/>
  <c r="FG53"/>
  <c r="FH53"/>
  <c r="FA53"/>
  <c r="FC53"/>
  <c r="FD53"/>
  <c r="EW53"/>
  <c r="EY53"/>
  <c r="EZ53"/>
  <c r="EA53"/>
  <c r="EC53"/>
  <c r="FE52"/>
  <c r="FG52"/>
  <c r="FH52"/>
  <c r="FA52"/>
  <c r="FC52"/>
  <c r="FD52"/>
  <c r="EW52"/>
  <c r="EY52"/>
  <c r="EZ52"/>
  <c r="EA52"/>
  <c r="EC52"/>
  <c r="FE51"/>
  <c r="FG51"/>
  <c r="FH51"/>
  <c r="FA51"/>
  <c r="FC51"/>
  <c r="FD51"/>
  <c r="EW51"/>
  <c r="EY51"/>
  <c r="EZ51"/>
  <c r="EA51"/>
  <c r="EC51"/>
  <c r="FE50"/>
  <c r="FG50"/>
  <c r="FH50"/>
  <c r="FA50"/>
  <c r="FC50"/>
  <c r="FD50"/>
  <c r="EW50"/>
  <c r="EY50"/>
  <c r="EZ50"/>
  <c r="EA50"/>
  <c r="EC50"/>
  <c r="FE49"/>
  <c r="FG49"/>
  <c r="FH49"/>
  <c r="FA49"/>
  <c r="FC49"/>
  <c r="FD49"/>
  <c r="EW49"/>
  <c r="EY49"/>
  <c r="EZ49"/>
  <c r="EA49"/>
  <c r="EC49"/>
  <c r="FE48"/>
  <c r="FG48"/>
  <c r="FH48"/>
  <c r="FA48"/>
  <c r="FC48"/>
  <c r="FD48"/>
  <c r="EW48"/>
  <c r="EY48"/>
  <c r="EZ48"/>
  <c r="EA48"/>
  <c r="EC48"/>
  <c r="FE47"/>
  <c r="FG47"/>
  <c r="FH47"/>
  <c r="FA47"/>
  <c r="FC47"/>
  <c r="FD47"/>
  <c r="EW47"/>
  <c r="EY47"/>
  <c r="EZ47"/>
  <c r="EA47"/>
  <c r="EC47"/>
  <c r="FE46"/>
  <c r="FG46"/>
  <c r="FH46"/>
  <c r="FA46"/>
  <c r="FC46"/>
  <c r="FD46"/>
  <c r="EW46"/>
  <c r="EY46"/>
  <c r="EZ46"/>
  <c r="EA46"/>
  <c r="EC46"/>
  <c r="FE45"/>
  <c r="FG45"/>
  <c r="FH45"/>
  <c r="FA45"/>
  <c r="FC45"/>
  <c r="FD45"/>
  <c r="EW45"/>
  <c r="EY45"/>
  <c r="EZ45"/>
  <c r="EA45"/>
  <c r="EC45"/>
  <c r="FE44"/>
  <c r="FG44"/>
  <c r="FH44"/>
  <c r="FA44"/>
  <c r="FC44"/>
  <c r="FD44"/>
  <c r="EW44"/>
  <c r="EY44"/>
  <c r="EZ44"/>
  <c r="EA44"/>
  <c r="EC44"/>
  <c r="FE43"/>
  <c r="FG43"/>
  <c r="FH43"/>
  <c r="FA43"/>
  <c r="FC43"/>
  <c r="FD43"/>
  <c r="EW43"/>
  <c r="EY43"/>
  <c r="EZ43"/>
  <c r="EA43"/>
  <c r="EC43"/>
  <c r="FE42"/>
  <c r="FG42"/>
  <c r="FH42"/>
  <c r="FA42"/>
  <c r="FC42"/>
  <c r="FD42"/>
  <c r="EW42"/>
  <c r="EY42"/>
  <c r="EZ42"/>
  <c r="EA42"/>
  <c r="EC42"/>
  <c r="FE41"/>
  <c r="FG41"/>
  <c r="FH41"/>
  <c r="FA41"/>
  <c r="FC41"/>
  <c r="FD41"/>
  <c r="EW41"/>
  <c r="EY41"/>
  <c r="EZ41"/>
  <c r="EA41"/>
  <c r="EC41"/>
  <c r="FE40"/>
  <c r="FG40"/>
  <c r="FH40"/>
  <c r="FA40"/>
  <c r="FC40"/>
  <c r="FD40"/>
  <c r="EW40"/>
  <c r="EY40"/>
  <c r="EZ40"/>
  <c r="EA40"/>
  <c r="EC40"/>
  <c r="FE39"/>
  <c r="FG39"/>
  <c r="FH39"/>
  <c r="FA39"/>
  <c r="FC39"/>
  <c r="FD39"/>
  <c r="EW39"/>
  <c r="EY39"/>
  <c r="EZ39"/>
  <c r="EA39"/>
  <c r="EC39"/>
  <c r="FE38"/>
  <c r="FG38"/>
  <c r="FH38"/>
  <c r="FA38"/>
  <c r="FC38"/>
  <c r="FD38"/>
  <c r="EW38"/>
  <c r="EY38"/>
  <c r="EZ38"/>
  <c r="EA38"/>
  <c r="EC38"/>
  <c r="FE37"/>
  <c r="FG37"/>
  <c r="FH37"/>
  <c r="FA37"/>
  <c r="FC37"/>
  <c r="FD37"/>
  <c r="EW37"/>
  <c r="EY37"/>
  <c r="EZ37"/>
  <c r="EA37"/>
  <c r="EC37"/>
  <c r="FE36"/>
  <c r="FG36"/>
  <c r="FH36"/>
  <c r="FA36"/>
  <c r="FC36"/>
  <c r="FD36"/>
  <c r="EW36"/>
  <c r="EY36"/>
  <c r="EZ36"/>
  <c r="EA36"/>
  <c r="EC36"/>
  <c r="FE35"/>
  <c r="FG35"/>
  <c r="FH35"/>
  <c r="FA35"/>
  <c r="FC35"/>
  <c r="FD35"/>
  <c r="EW35"/>
  <c r="EY35"/>
  <c r="EZ35"/>
  <c r="EA35"/>
  <c r="EC35"/>
  <c r="FE34"/>
  <c r="FG34"/>
  <c r="FH34"/>
  <c r="FA34"/>
  <c r="FC34"/>
  <c r="FD34"/>
  <c r="EW34"/>
  <c r="EY34"/>
  <c r="EZ34"/>
  <c r="EA34"/>
  <c r="EC34"/>
  <c r="FE33"/>
  <c r="FG33"/>
  <c r="FH33"/>
  <c r="FA33"/>
  <c r="FC33"/>
  <c r="FD33"/>
  <c r="EW33"/>
  <c r="EY33"/>
  <c r="EZ33"/>
  <c r="EA33"/>
  <c r="EC33"/>
  <c r="FE32"/>
  <c r="FG32"/>
  <c r="FH32"/>
  <c r="FA32"/>
  <c r="FC32"/>
  <c r="FD32"/>
  <c r="EW32"/>
  <c r="EY32"/>
  <c r="EZ32"/>
  <c r="EA32"/>
  <c r="EC32"/>
  <c r="FE31"/>
  <c r="FG31"/>
  <c r="FH31"/>
  <c r="FA31"/>
  <c r="FC31"/>
  <c r="FD31"/>
  <c r="EW31"/>
  <c r="EY31"/>
  <c r="EZ31"/>
  <c r="EA31"/>
  <c r="EC31"/>
  <c r="FE30"/>
  <c r="FG30"/>
  <c r="FH30"/>
  <c r="FA30"/>
  <c r="FC30"/>
  <c r="FD30"/>
  <c r="EW30"/>
  <c r="EY30"/>
  <c r="EZ30"/>
  <c r="EA30"/>
  <c r="EC30"/>
  <c r="FE29"/>
  <c r="FG29"/>
  <c r="FH29"/>
  <c r="FA29"/>
  <c r="FC29"/>
  <c r="FD29"/>
  <c r="EW29"/>
  <c r="EY29"/>
  <c r="EZ29"/>
  <c r="EA29"/>
  <c r="EC29"/>
  <c r="FE28"/>
  <c r="FG28"/>
  <c r="FH28"/>
  <c r="FA28"/>
  <c r="FC28"/>
  <c r="FD28"/>
  <c r="EW28"/>
  <c r="EY28"/>
  <c r="EZ28"/>
  <c r="EA28"/>
  <c r="EC28"/>
  <c r="FE27"/>
  <c r="FG27"/>
  <c r="FH27"/>
  <c r="FA27"/>
  <c r="FC27"/>
  <c r="FD27"/>
  <c r="EW27"/>
  <c r="EY27"/>
  <c r="EZ27"/>
  <c r="EA27"/>
  <c r="EC27"/>
  <c r="FE26"/>
  <c r="FG26"/>
  <c r="FH26"/>
  <c r="FA26"/>
  <c r="FC26"/>
  <c r="FD26"/>
  <c r="EW26"/>
  <c r="EY26"/>
  <c r="EZ26"/>
  <c r="EA26"/>
  <c r="EC26"/>
  <c r="FE25"/>
  <c r="FG25"/>
  <c r="FH25"/>
  <c r="FA25"/>
  <c r="FC25"/>
  <c r="FD25"/>
  <c r="EW25"/>
  <c r="EY25"/>
  <c r="EZ25"/>
  <c r="EA25"/>
  <c r="EC25"/>
  <c r="FE24"/>
  <c r="FG24"/>
  <c r="FH24"/>
  <c r="FA24"/>
  <c r="FC24"/>
  <c r="FD24"/>
  <c r="EW24"/>
  <c r="EY24"/>
  <c r="EZ24"/>
  <c r="EA24"/>
  <c r="EC24"/>
  <c r="FE23"/>
  <c r="FG23"/>
  <c r="FH23"/>
  <c r="FA23"/>
  <c r="FC23"/>
  <c r="FD23"/>
  <c r="EW23"/>
  <c r="EY23"/>
  <c r="EZ23"/>
  <c r="EA23"/>
  <c r="EC23"/>
  <c r="FE22"/>
  <c r="FG22"/>
  <c r="FH22"/>
  <c r="FA22"/>
  <c r="FC22"/>
  <c r="FD22"/>
  <c r="EW22"/>
  <c r="EY22"/>
  <c r="EZ22"/>
  <c r="EA22"/>
  <c r="EC22"/>
  <c r="FE21"/>
  <c r="FG21"/>
  <c r="FH21"/>
  <c r="FA21"/>
  <c r="FC21"/>
  <c r="FD21"/>
  <c r="EW21"/>
  <c r="EY21"/>
  <c r="EZ21"/>
  <c r="EA21"/>
  <c r="EC21"/>
  <c r="FE20"/>
  <c r="FG20"/>
  <c r="FH20"/>
  <c r="FA20"/>
  <c r="FC20"/>
  <c r="FD20"/>
  <c r="EW20"/>
  <c r="EY20"/>
  <c r="EZ20"/>
  <c r="EA20"/>
  <c r="EC20"/>
  <c r="FE19"/>
  <c r="FG19"/>
  <c r="FH19"/>
  <c r="FA19"/>
  <c r="FC19"/>
  <c r="FD19"/>
  <c r="EW19"/>
  <c r="EY19"/>
  <c r="EZ19"/>
  <c r="EA19"/>
  <c r="EC19"/>
  <c r="FE18"/>
  <c r="FG18"/>
  <c r="FH18"/>
  <c r="FA18"/>
  <c r="FC18"/>
  <c r="FD18"/>
  <c r="EW18"/>
  <c r="EY18"/>
  <c r="EZ18"/>
  <c r="EA18"/>
  <c r="EC18"/>
  <c r="FE17"/>
  <c r="FG17"/>
  <c r="FH17"/>
  <c r="FA17"/>
  <c r="FC17"/>
  <c r="FD17"/>
  <c r="EW17"/>
  <c r="EY17"/>
  <c r="EZ17"/>
  <c r="EA17"/>
  <c r="EC17"/>
  <c r="FE16"/>
  <c r="FG16"/>
  <c r="FH16"/>
  <c r="FA16"/>
  <c r="FC16"/>
  <c r="FD16"/>
  <c r="EW16"/>
  <c r="EY16"/>
  <c r="EZ16"/>
  <c r="EA16"/>
  <c r="EC16"/>
  <c r="DX15"/>
  <c r="FE15"/>
  <c r="FG15"/>
  <c r="FH15"/>
  <c r="DO15"/>
  <c r="FA15"/>
  <c r="FC15"/>
  <c r="FD15"/>
  <c r="EW15"/>
  <c r="EY15"/>
  <c r="EZ15"/>
  <c r="EA15"/>
  <c r="DX14"/>
  <c r="FE14"/>
  <c r="FG14"/>
  <c r="FH14"/>
  <c r="DO14"/>
  <c r="FA14"/>
  <c r="FC14"/>
  <c r="FD14"/>
  <c r="EW14"/>
  <c r="EY14"/>
  <c r="EZ14"/>
  <c r="EA14"/>
  <c r="DX13"/>
  <c r="FE13"/>
  <c r="FG13"/>
  <c r="FH13"/>
  <c r="DO13"/>
  <c r="FA13"/>
  <c r="FC13"/>
  <c r="FD13"/>
  <c r="EW13"/>
  <c r="EY13"/>
  <c r="EZ13"/>
  <c r="EA13"/>
  <c r="DX12"/>
  <c r="FE12"/>
  <c r="FG12"/>
  <c r="FH12"/>
  <c r="DO12"/>
  <c r="FA12"/>
  <c r="FC12"/>
  <c r="FD12"/>
  <c r="EW12"/>
  <c r="EY12"/>
  <c r="EZ12"/>
  <c r="EA12"/>
  <c r="DX11"/>
  <c r="FE11"/>
  <c r="FG11"/>
  <c r="FH11"/>
  <c r="DO11"/>
  <c r="FA11"/>
  <c r="FC11"/>
  <c r="FD11"/>
  <c r="EW11"/>
  <c r="EY11"/>
  <c r="EZ11"/>
  <c r="EA11"/>
  <c r="DX10"/>
  <c r="FE10"/>
  <c r="FG10"/>
  <c r="FH10"/>
  <c r="DO10"/>
  <c r="FA10"/>
  <c r="FC10"/>
  <c r="FD10"/>
  <c r="EW10"/>
  <c r="EY10"/>
  <c r="EZ10"/>
  <c r="EA10"/>
  <c r="DX9"/>
  <c r="H28" i="22"/>
  <c r="FE9" i="15"/>
  <c r="FG9"/>
  <c r="FH9"/>
  <c r="F28" i="22"/>
  <c r="C28"/>
  <c r="DO9" i="15"/>
  <c r="H27" i="22"/>
  <c r="FA9" i="15"/>
  <c r="FC9"/>
  <c r="FD9"/>
  <c r="F27" i="22"/>
  <c r="C27"/>
  <c r="K26"/>
  <c r="H26"/>
  <c r="EW9" i="15"/>
  <c r="EY9"/>
  <c r="EZ9"/>
  <c r="F26" i="22"/>
  <c r="C26"/>
  <c r="K25"/>
  <c r="EA9" i="15"/>
  <c r="L24" i="22"/>
  <c r="K24"/>
  <c r="K23"/>
  <c r="EF9" i="15"/>
  <c r="EG9"/>
  <c r="L22" i="22"/>
  <c r="EE9" i="15"/>
  <c r="K22" i="22"/>
  <c r="J22"/>
  <c r="H22"/>
  <c r="F22"/>
  <c r="M20"/>
  <c r="C20"/>
  <c r="M19"/>
  <c r="C19"/>
  <c r="M18"/>
  <c r="C18"/>
  <c r="M17"/>
  <c r="C17"/>
  <c r="M16"/>
  <c r="C16"/>
  <c r="M15"/>
  <c r="C15"/>
  <c r="E14"/>
  <c r="F14"/>
  <c r="G14"/>
  <c r="H14"/>
  <c r="J14"/>
  <c r="L14"/>
  <c r="H12"/>
  <c r="H11"/>
  <c r="H10"/>
  <c r="H9"/>
  <c r="H8"/>
  <c r="H7"/>
  <c r="K5"/>
  <c r="K4"/>
  <c r="D3"/>
  <c r="D2"/>
  <c r="DR7" i="19"/>
  <c r="DR8"/>
  <c r="DR9"/>
  <c r="DR10"/>
  <c r="DR11"/>
  <c r="DR12"/>
  <c r="DR13"/>
  <c r="DR14"/>
  <c r="DR15"/>
  <c r="DR16"/>
  <c r="DR17"/>
  <c r="DR18"/>
  <c r="DR19"/>
  <c r="DR20"/>
  <c r="DR21"/>
  <c r="DR22"/>
  <c r="DR23"/>
  <c r="DR24"/>
  <c r="DR25"/>
  <c r="DR26"/>
  <c r="DR27"/>
  <c r="DR28"/>
  <c r="DR29"/>
  <c r="DR30"/>
  <c r="DR31"/>
  <c r="DR32"/>
  <c r="DR33"/>
  <c r="DR34"/>
  <c r="DR35"/>
  <c r="DR36"/>
  <c r="DR37"/>
  <c r="DR38"/>
  <c r="DR39"/>
  <c r="DR40"/>
  <c r="DR41"/>
  <c r="DR42"/>
  <c r="DR43"/>
  <c r="DR44"/>
  <c r="DR45"/>
  <c r="DR46"/>
  <c r="DR47"/>
  <c r="DR48"/>
  <c r="DR49"/>
  <c r="DR50"/>
  <c r="DR51"/>
  <c r="DR52"/>
  <c r="DR53"/>
  <c r="DR54"/>
  <c r="DR55"/>
  <c r="DR56"/>
  <c r="DR57"/>
  <c r="DR58"/>
  <c r="DR59"/>
  <c r="DR60"/>
  <c r="DR61"/>
  <c r="DR62"/>
  <c r="DR63"/>
  <c r="DR64"/>
  <c r="DR65"/>
  <c r="DR66"/>
  <c r="DR67"/>
  <c r="DR68"/>
  <c r="DR69"/>
  <c r="DR70"/>
  <c r="DR71"/>
  <c r="DR72"/>
  <c r="DR73"/>
  <c r="DR74"/>
  <c r="DR75"/>
  <c r="DR76"/>
  <c r="DR77"/>
  <c r="DR78"/>
  <c r="DR79"/>
  <c r="DR80"/>
  <c r="DR81"/>
  <c r="DR82"/>
  <c r="DR83"/>
  <c r="DR84"/>
  <c r="DR85"/>
  <c r="DR86"/>
  <c r="DR87"/>
  <c r="DR88"/>
  <c r="DR89"/>
  <c r="DR90"/>
  <c r="DR91"/>
  <c r="DR92"/>
  <c r="DR93"/>
  <c r="DR94"/>
  <c r="DR95"/>
  <c r="DR96"/>
  <c r="DR97"/>
  <c r="DR98"/>
  <c r="DR99"/>
  <c r="DR100"/>
  <c r="DR101"/>
  <c r="DR102"/>
  <c r="DR103"/>
  <c r="DR104"/>
  <c r="DR105"/>
  <c r="DP109"/>
  <c r="L15" i="21"/>
  <c r="DQ109" i="19"/>
  <c r="O15" i="21"/>
  <c r="DR109" i="19"/>
  <c r="R15" i="21"/>
  <c r="W15"/>
  <c r="AC15"/>
  <c r="AF15"/>
  <c r="AK15"/>
  <c r="AQ15"/>
  <c r="DL109" i="19"/>
  <c r="H15" i="21"/>
  <c r="U12"/>
  <c r="D15"/>
  <c r="Z12"/>
  <c r="AI10"/>
  <c r="AJ10"/>
  <c r="AK10"/>
  <c r="AL10"/>
  <c r="AM10"/>
  <c r="AN10"/>
  <c r="AO10"/>
  <c r="CF110" i="19"/>
  <c r="AP10" i="21"/>
  <c r="AR10"/>
  <c r="AH10"/>
  <c r="AG10"/>
  <c r="CC110" i="19"/>
  <c r="AF10" i="21"/>
  <c r="U10"/>
  <c r="V10"/>
  <c r="W10"/>
  <c r="X10"/>
  <c r="Y10"/>
  <c r="Z10"/>
  <c r="AA10"/>
  <c r="BR110" i="19"/>
  <c r="AB10" i="21"/>
  <c r="AD10"/>
  <c r="T10"/>
  <c r="S10"/>
  <c r="BO110" i="19"/>
  <c r="R10" i="21"/>
  <c r="G10"/>
  <c r="H10"/>
  <c r="I10"/>
  <c r="J10"/>
  <c r="K10"/>
  <c r="L10"/>
  <c r="M10"/>
  <c r="BD110" i="19"/>
  <c r="N10" i="21"/>
  <c r="P10"/>
  <c r="F10"/>
  <c r="E10"/>
  <c r="BA110" i="19"/>
  <c r="D10" i="21"/>
  <c r="CC2" i="19"/>
  <c r="CC107"/>
  <c r="AF8" i="21"/>
  <c r="BO2" i="19"/>
  <c r="BO107"/>
  <c r="R8" i="21"/>
  <c r="BA2" i="19"/>
  <c r="BA107"/>
  <c r="D8" i="21"/>
  <c r="AI6"/>
  <c r="AJ6"/>
  <c r="AK6"/>
  <c r="AL6"/>
  <c r="AM6"/>
  <c r="AN6"/>
  <c r="AO6"/>
  <c r="AP6"/>
  <c r="AR6"/>
  <c r="AH6"/>
  <c r="AG6"/>
  <c r="AF6"/>
  <c r="U6"/>
  <c r="V6"/>
  <c r="W6"/>
  <c r="X6"/>
  <c r="Y6"/>
  <c r="Z6"/>
  <c r="AA6"/>
  <c r="AB6"/>
  <c r="AD6"/>
  <c r="T6"/>
  <c r="S6"/>
  <c r="R6"/>
  <c r="G6"/>
  <c r="H6"/>
  <c r="I6"/>
  <c r="J6"/>
  <c r="K6"/>
  <c r="L6"/>
  <c r="M6"/>
  <c r="N6"/>
  <c r="P6"/>
  <c r="F6"/>
  <c r="E6"/>
  <c r="D6"/>
  <c r="C6"/>
  <c r="AM2" i="19"/>
  <c r="AM107"/>
  <c r="AF4" i="21"/>
  <c r="Y2" i="19"/>
  <c r="Y107"/>
  <c r="R4" i="21"/>
  <c r="D4"/>
  <c r="AF3"/>
  <c r="R3"/>
  <c r="B2"/>
  <c r="B1"/>
  <c r="CD114" i="19"/>
  <c r="CC114"/>
  <c r="BP114"/>
  <c r="BO114"/>
  <c r="BB114"/>
  <c r="BA114"/>
  <c r="AN114"/>
  <c r="AM114"/>
  <c r="Z114"/>
  <c r="Y114"/>
  <c r="L114"/>
  <c r="K114"/>
  <c r="DK8"/>
  <c r="DK9"/>
  <c r="DK10"/>
  <c r="DK11"/>
  <c r="DK12"/>
  <c r="DK13"/>
  <c r="DK14"/>
  <c r="DK15"/>
  <c r="DK16"/>
  <c r="DK17"/>
  <c r="DK18"/>
  <c r="DK19"/>
  <c r="DK20"/>
  <c r="DK21"/>
  <c r="DK22"/>
  <c r="DK23"/>
  <c r="DK24"/>
  <c r="DK25"/>
  <c r="DK26"/>
  <c r="DK27"/>
  <c r="DK28"/>
  <c r="DK29"/>
  <c r="DK30"/>
  <c r="DK31"/>
  <c r="DK32"/>
  <c r="DK33"/>
  <c r="DK34"/>
  <c r="DK35"/>
  <c r="DK36"/>
  <c r="DK37"/>
  <c r="DK38"/>
  <c r="DK39"/>
  <c r="DK40"/>
  <c r="DK41"/>
  <c r="DK42"/>
  <c r="DK43"/>
  <c r="DK44"/>
  <c r="DK45"/>
  <c r="DK46"/>
  <c r="DK47"/>
  <c r="DK48"/>
  <c r="DK49"/>
  <c r="DK50"/>
  <c r="DK51"/>
  <c r="DK52"/>
  <c r="DK53"/>
  <c r="DK54"/>
  <c r="DK55"/>
  <c r="DK56"/>
  <c r="DK57"/>
  <c r="DK58"/>
  <c r="DK59"/>
  <c r="DK60"/>
  <c r="DK61"/>
  <c r="DK62"/>
  <c r="DK63"/>
  <c r="DK64"/>
  <c r="DK65"/>
  <c r="DK66"/>
  <c r="DK67"/>
  <c r="DK68"/>
  <c r="DK69"/>
  <c r="DK70"/>
  <c r="DK71"/>
  <c r="DK72"/>
  <c r="DK73"/>
  <c r="DK74"/>
  <c r="DK75"/>
  <c r="DK76"/>
  <c r="DK77"/>
  <c r="DK78"/>
  <c r="DK79"/>
  <c r="DK80"/>
  <c r="DK81"/>
  <c r="DK82"/>
  <c r="DK83"/>
  <c r="DK84"/>
  <c r="DK85"/>
  <c r="DK86"/>
  <c r="DK87"/>
  <c r="DK88"/>
  <c r="DK89"/>
  <c r="DK90"/>
  <c r="DK91"/>
  <c r="DK92"/>
  <c r="DK93"/>
  <c r="DK94"/>
  <c r="DK95"/>
  <c r="DK96"/>
  <c r="DK97"/>
  <c r="DK98"/>
  <c r="DK99"/>
  <c r="DK100"/>
  <c r="DK101"/>
  <c r="DK102"/>
  <c r="DK103"/>
  <c r="DK104"/>
  <c r="DK105"/>
  <c r="DK106"/>
  <c r="DD7"/>
  <c r="DD8"/>
  <c r="DD9"/>
  <c r="DD10"/>
  <c r="DD11"/>
  <c r="DD12"/>
  <c r="DD13"/>
  <c r="DD14"/>
  <c r="DD15"/>
  <c r="DD16"/>
  <c r="DD17"/>
  <c r="DD18"/>
  <c r="DD19"/>
  <c r="DD20"/>
  <c r="DD21"/>
  <c r="DD22"/>
  <c r="DD23"/>
  <c r="DD24"/>
  <c r="DD25"/>
  <c r="DD26"/>
  <c r="DD27"/>
  <c r="DD28"/>
  <c r="DD29"/>
  <c r="DD30"/>
  <c r="DD31"/>
  <c r="DD32"/>
  <c r="DD33"/>
  <c r="DD34"/>
  <c r="DD35"/>
  <c r="DD36"/>
  <c r="DD37"/>
  <c r="DD38"/>
  <c r="DD39"/>
  <c r="DD40"/>
  <c r="DD41"/>
  <c r="DD42"/>
  <c r="DD43"/>
  <c r="DD44"/>
  <c r="DD45"/>
  <c r="DD46"/>
  <c r="DD47"/>
  <c r="DD48"/>
  <c r="DD49"/>
  <c r="DD50"/>
  <c r="DD51"/>
  <c r="DD52"/>
  <c r="DD53"/>
  <c r="DD54"/>
  <c r="DD55"/>
  <c r="DD56"/>
  <c r="DD57"/>
  <c r="DD58"/>
  <c r="DD59"/>
  <c r="DD60"/>
  <c r="DD61"/>
  <c r="DD62"/>
  <c r="DD63"/>
  <c r="DD64"/>
  <c r="DD65"/>
  <c r="DD66"/>
  <c r="DD67"/>
  <c r="DD68"/>
  <c r="DD69"/>
  <c r="DD70"/>
  <c r="DD71"/>
  <c r="DD72"/>
  <c r="DD73"/>
  <c r="DD74"/>
  <c r="DD75"/>
  <c r="DD76"/>
  <c r="DD77"/>
  <c r="DD78"/>
  <c r="DD79"/>
  <c r="DD80"/>
  <c r="DD81"/>
  <c r="DD82"/>
  <c r="DD83"/>
  <c r="DD84"/>
  <c r="DD85"/>
  <c r="DD86"/>
  <c r="DD87"/>
  <c r="DD88"/>
  <c r="DD89"/>
  <c r="DD90"/>
  <c r="DD91"/>
  <c r="DD92"/>
  <c r="DD93"/>
  <c r="DD94"/>
  <c r="DD95"/>
  <c r="DD96"/>
  <c r="DD97"/>
  <c r="DD98"/>
  <c r="DD99"/>
  <c r="DD100"/>
  <c r="DD101"/>
  <c r="DD102"/>
  <c r="DD103"/>
  <c r="DD104"/>
  <c r="DD105"/>
  <c r="DD106"/>
  <c r="CN110"/>
  <c r="CF100"/>
  <c r="CG110"/>
  <c r="BZ110"/>
  <c r="BR100"/>
  <c r="BS110"/>
  <c r="BL110"/>
  <c r="BD100"/>
  <c r="BE110"/>
  <c r="AX110"/>
  <c r="DS109"/>
  <c r="DN109"/>
  <c r="DO109"/>
  <c r="DE3"/>
  <c r="DE108"/>
  <c r="CX3"/>
  <c r="CX108"/>
  <c r="CQ3"/>
  <c r="CQ108"/>
  <c r="CC3"/>
  <c r="CC108"/>
  <c r="BO3"/>
  <c r="BO108"/>
  <c r="BA3"/>
  <c r="BA108"/>
  <c r="AM3"/>
  <c r="AM108"/>
  <c r="Y3"/>
  <c r="Y108"/>
  <c r="K3"/>
  <c r="K108"/>
  <c r="DE2"/>
  <c r="DE107"/>
  <c r="CX2"/>
  <c r="CX107"/>
  <c r="CQ2"/>
  <c r="CQ107"/>
  <c r="K2"/>
  <c r="K107"/>
  <c r="DS106"/>
  <c r="DQ106"/>
  <c r="DP106"/>
  <c r="DN106"/>
  <c r="DM106"/>
  <c r="DL106"/>
  <c r="DJ106"/>
  <c r="DI106"/>
  <c r="DH106"/>
  <c r="DG106"/>
  <c r="DF106"/>
  <c r="DE106"/>
  <c r="DC106"/>
  <c r="DB106"/>
  <c r="DA106"/>
  <c r="CZ106"/>
  <c r="CY106"/>
  <c r="CX106"/>
  <c r="CV106"/>
  <c r="CU106"/>
  <c r="CT106"/>
  <c r="CS106"/>
  <c r="CR106"/>
  <c r="CQ106"/>
  <c r="CL106"/>
  <c r="CK106"/>
  <c r="CJ106"/>
  <c r="CH106"/>
  <c r="CG106"/>
  <c r="CF106"/>
  <c r="CD106"/>
  <c r="CC106"/>
  <c r="BX106"/>
  <c r="BW106"/>
  <c r="BV106"/>
  <c r="BT106"/>
  <c r="BS106"/>
  <c r="BR106"/>
  <c r="BP106"/>
  <c r="BO106"/>
  <c r="BJ106"/>
  <c r="BI106"/>
  <c r="BH106"/>
  <c r="BF106"/>
  <c r="BE106"/>
  <c r="BD106"/>
  <c r="BB106"/>
  <c r="BA106"/>
  <c r="AV106"/>
  <c r="AU106"/>
  <c r="AT106"/>
  <c r="AR106"/>
  <c r="AQ106"/>
  <c r="AP106"/>
  <c r="AN106"/>
  <c r="AM106"/>
  <c r="AH106"/>
  <c r="AG106"/>
  <c r="AF106"/>
  <c r="AD106"/>
  <c r="AC106"/>
  <c r="AB106"/>
  <c r="Z106"/>
  <c r="Y106"/>
  <c r="T106"/>
  <c r="S106"/>
  <c r="R106"/>
  <c r="P106"/>
  <c r="O106"/>
  <c r="N106"/>
  <c r="L106"/>
  <c r="K106"/>
  <c r="D108" i="15"/>
  <c r="C106" i="19"/>
  <c r="DV105"/>
  <c r="DU105"/>
  <c r="DT105"/>
  <c r="DS105"/>
  <c r="DQ105"/>
  <c r="DP105"/>
  <c r="DO105"/>
  <c r="DN105"/>
  <c r="DM105"/>
  <c r="DL105"/>
  <c r="DJ105"/>
  <c r="DI105"/>
  <c r="DH105"/>
  <c r="DG105"/>
  <c r="DF105"/>
  <c r="DE105"/>
  <c r="DC105"/>
  <c r="DB105"/>
  <c r="DA105"/>
  <c r="CZ105"/>
  <c r="CY105"/>
  <c r="CX105"/>
  <c r="CV105"/>
  <c r="CU105"/>
  <c r="CT105"/>
  <c r="CS105"/>
  <c r="CR105"/>
  <c r="CQ105"/>
  <c r="CL105"/>
  <c r="CK105"/>
  <c r="CJ105"/>
  <c r="CH105"/>
  <c r="CG105"/>
  <c r="CF105"/>
  <c r="CD105"/>
  <c r="CC105"/>
  <c r="BX105"/>
  <c r="BW105"/>
  <c r="BV105"/>
  <c r="BT105"/>
  <c r="BS105"/>
  <c r="BR105"/>
  <c r="BP105"/>
  <c r="BO105"/>
  <c r="BJ105"/>
  <c r="BI105"/>
  <c r="BH105"/>
  <c r="BF105"/>
  <c r="BE105"/>
  <c r="BD105"/>
  <c r="BB105"/>
  <c r="BA105"/>
  <c r="AV105"/>
  <c r="AU105"/>
  <c r="AT105"/>
  <c r="AR105"/>
  <c r="AQ105"/>
  <c r="AP105"/>
  <c r="AN105"/>
  <c r="AM105"/>
  <c r="AH105"/>
  <c r="AG105"/>
  <c r="AF105"/>
  <c r="AD105"/>
  <c r="AC105"/>
  <c r="AB105"/>
  <c r="Z105"/>
  <c r="Y105"/>
  <c r="T105"/>
  <c r="S105"/>
  <c r="R105"/>
  <c r="P105"/>
  <c r="O105"/>
  <c r="N105"/>
  <c r="L105"/>
  <c r="K105"/>
  <c r="D107" i="15"/>
  <c r="C105" i="19"/>
  <c r="DV104"/>
  <c r="DU104"/>
  <c r="DT104"/>
  <c r="DS104"/>
  <c r="DQ104"/>
  <c r="DP104"/>
  <c r="DO104"/>
  <c r="DN104"/>
  <c r="DM104"/>
  <c r="DL104"/>
  <c r="DJ104"/>
  <c r="DI104"/>
  <c r="DH104"/>
  <c r="DG104"/>
  <c r="DF104"/>
  <c r="DE104"/>
  <c r="DC104"/>
  <c r="DB104"/>
  <c r="DA104"/>
  <c r="CZ104"/>
  <c r="CY104"/>
  <c r="CX104"/>
  <c r="CV104"/>
  <c r="CU104"/>
  <c r="CT104"/>
  <c r="CS104"/>
  <c r="CR104"/>
  <c r="CQ104"/>
  <c r="CL104"/>
  <c r="CK104"/>
  <c r="CJ104"/>
  <c r="CH104"/>
  <c r="CG104"/>
  <c r="CF104"/>
  <c r="CD104"/>
  <c r="CC104"/>
  <c r="BX104"/>
  <c r="BW104"/>
  <c r="BV104"/>
  <c r="BT104"/>
  <c r="BS104"/>
  <c r="BR104"/>
  <c r="BP104"/>
  <c r="BO104"/>
  <c r="BJ104"/>
  <c r="BI104"/>
  <c r="BH104"/>
  <c r="BF104"/>
  <c r="BE104"/>
  <c r="BD104"/>
  <c r="BB104"/>
  <c r="BA104"/>
  <c r="AV104"/>
  <c r="AU104"/>
  <c r="AT104"/>
  <c r="AR104"/>
  <c r="AQ104"/>
  <c r="AP104"/>
  <c r="AN104"/>
  <c r="AM104"/>
  <c r="AH104"/>
  <c r="AG104"/>
  <c r="AF104"/>
  <c r="AD104"/>
  <c r="AC104"/>
  <c r="AB104"/>
  <c r="Z104"/>
  <c r="Y104"/>
  <c r="T104"/>
  <c r="S104"/>
  <c r="R104"/>
  <c r="P104"/>
  <c r="O104"/>
  <c r="N104"/>
  <c r="L104"/>
  <c r="K104"/>
  <c r="D106" i="15"/>
  <c r="C104" i="19"/>
  <c r="DV103"/>
  <c r="DU103"/>
  <c r="DT103"/>
  <c r="DS103"/>
  <c r="DQ103"/>
  <c r="DP103"/>
  <c r="DO103"/>
  <c r="DN103"/>
  <c r="DM103"/>
  <c r="DL103"/>
  <c r="DJ103"/>
  <c r="DI103"/>
  <c r="DH103"/>
  <c r="DG103"/>
  <c r="DF103"/>
  <c r="DE103"/>
  <c r="DC103"/>
  <c r="DB103"/>
  <c r="DA103"/>
  <c r="CZ103"/>
  <c r="CY103"/>
  <c r="CX103"/>
  <c r="CV103"/>
  <c r="CU103"/>
  <c r="CT103"/>
  <c r="CS103"/>
  <c r="CR103"/>
  <c r="CQ103"/>
  <c r="CL103"/>
  <c r="CK103"/>
  <c r="CJ103"/>
  <c r="CH103"/>
  <c r="CG103"/>
  <c r="CF103"/>
  <c r="CD103"/>
  <c r="CC103"/>
  <c r="BX103"/>
  <c r="BW103"/>
  <c r="BV103"/>
  <c r="BT103"/>
  <c r="BS103"/>
  <c r="BR103"/>
  <c r="BP103"/>
  <c r="BO103"/>
  <c r="BJ103"/>
  <c r="BI103"/>
  <c r="BH103"/>
  <c r="BF103"/>
  <c r="BE103"/>
  <c r="BD103"/>
  <c r="BB103"/>
  <c r="BA103"/>
  <c r="AV103"/>
  <c r="AU103"/>
  <c r="AT103"/>
  <c r="AR103"/>
  <c r="AQ103"/>
  <c r="AP103"/>
  <c r="AN103"/>
  <c r="AM103"/>
  <c r="AH103"/>
  <c r="AG103"/>
  <c r="AF103"/>
  <c r="AD103"/>
  <c r="AC103"/>
  <c r="AB103"/>
  <c r="Z103"/>
  <c r="Y103"/>
  <c r="T103"/>
  <c r="S103"/>
  <c r="R103"/>
  <c r="P103"/>
  <c r="O103"/>
  <c r="N103"/>
  <c r="L103"/>
  <c r="K103"/>
  <c r="D105" i="15"/>
  <c r="C103" i="19"/>
  <c r="DV102"/>
  <c r="DU102"/>
  <c r="DT102"/>
  <c r="DS102"/>
  <c r="DQ102"/>
  <c r="DP102"/>
  <c r="DO102"/>
  <c r="DN102"/>
  <c r="DM102"/>
  <c r="DL102"/>
  <c r="DJ102"/>
  <c r="DI102"/>
  <c r="DH102"/>
  <c r="DG102"/>
  <c r="DF102"/>
  <c r="DE102"/>
  <c r="DC102"/>
  <c r="DB102"/>
  <c r="DA102"/>
  <c r="CZ102"/>
  <c r="CY102"/>
  <c r="CX102"/>
  <c r="CV102"/>
  <c r="CU102"/>
  <c r="CT102"/>
  <c r="CS102"/>
  <c r="CR102"/>
  <c r="CQ102"/>
  <c r="CL102"/>
  <c r="CK102"/>
  <c r="CJ102"/>
  <c r="CH102"/>
  <c r="CG102"/>
  <c r="CF102"/>
  <c r="CD102"/>
  <c r="CC102"/>
  <c r="BX102"/>
  <c r="BW102"/>
  <c r="BV102"/>
  <c r="BT102"/>
  <c r="BS102"/>
  <c r="BR102"/>
  <c r="BP102"/>
  <c r="BO102"/>
  <c r="BJ102"/>
  <c r="BI102"/>
  <c r="BH102"/>
  <c r="BF102"/>
  <c r="BE102"/>
  <c r="BD102"/>
  <c r="BB102"/>
  <c r="BA102"/>
  <c r="AV102"/>
  <c r="AU102"/>
  <c r="AT102"/>
  <c r="AR102"/>
  <c r="AQ102"/>
  <c r="AP102"/>
  <c r="AN102"/>
  <c r="AM102"/>
  <c r="AH102"/>
  <c r="AG102"/>
  <c r="AF102"/>
  <c r="AD102"/>
  <c r="AC102"/>
  <c r="AB102"/>
  <c r="Z102"/>
  <c r="Y102"/>
  <c r="T102"/>
  <c r="S102"/>
  <c r="R102"/>
  <c r="P102"/>
  <c r="O102"/>
  <c r="N102"/>
  <c r="L102"/>
  <c r="K102"/>
  <c r="D104" i="15"/>
  <c r="C102" i="19"/>
  <c r="DV101"/>
  <c r="DU101"/>
  <c r="DT101"/>
  <c r="DS101"/>
  <c r="DQ101"/>
  <c r="DP101"/>
  <c r="DO101"/>
  <c r="DN101"/>
  <c r="DM101"/>
  <c r="DL101"/>
  <c r="DJ101"/>
  <c r="DI101"/>
  <c r="DH101"/>
  <c r="DG101"/>
  <c r="DF101"/>
  <c r="DE101"/>
  <c r="DC101"/>
  <c r="DB101"/>
  <c r="DA101"/>
  <c r="CZ101"/>
  <c r="CY101"/>
  <c r="CX101"/>
  <c r="CV101"/>
  <c r="CU101"/>
  <c r="CT101"/>
  <c r="CS101"/>
  <c r="CR101"/>
  <c r="CQ101"/>
  <c r="CL101"/>
  <c r="CK101"/>
  <c r="CJ101"/>
  <c r="CH101"/>
  <c r="CG101"/>
  <c r="CF101"/>
  <c r="CD101"/>
  <c r="CC101"/>
  <c r="BX101"/>
  <c r="BW101"/>
  <c r="BV101"/>
  <c r="BT101"/>
  <c r="BS101"/>
  <c r="BR101"/>
  <c r="BP101"/>
  <c r="BO101"/>
  <c r="BJ101"/>
  <c r="BI101"/>
  <c r="BH101"/>
  <c r="BF101"/>
  <c r="BE101"/>
  <c r="BD101"/>
  <c r="BB101"/>
  <c r="BA101"/>
  <c r="AV101"/>
  <c r="AU101"/>
  <c r="AT101"/>
  <c r="AR101"/>
  <c r="AQ101"/>
  <c r="AP101"/>
  <c r="AN101"/>
  <c r="AM101"/>
  <c r="AH101"/>
  <c r="AG101"/>
  <c r="AF101"/>
  <c r="AD101"/>
  <c r="AC101"/>
  <c r="AB101"/>
  <c r="Z101"/>
  <c r="Y101"/>
  <c r="T101"/>
  <c r="S101"/>
  <c r="R101"/>
  <c r="P101"/>
  <c r="O101"/>
  <c r="N101"/>
  <c r="L101"/>
  <c r="K101"/>
  <c r="D103" i="15"/>
  <c r="C101" i="19"/>
  <c r="DV100"/>
  <c r="DU100"/>
  <c r="DT100"/>
  <c r="DS100"/>
  <c r="DQ100"/>
  <c r="DP100"/>
  <c r="DO100"/>
  <c r="DN100"/>
  <c r="DM100"/>
  <c r="DL100"/>
  <c r="DJ100"/>
  <c r="DI100"/>
  <c r="DH100"/>
  <c r="DG100"/>
  <c r="DF100"/>
  <c r="DE100"/>
  <c r="DC100"/>
  <c r="DB100"/>
  <c r="DA100"/>
  <c r="CZ100"/>
  <c r="CY100"/>
  <c r="CX100"/>
  <c r="CV100"/>
  <c r="CU100"/>
  <c r="CT100"/>
  <c r="CS100"/>
  <c r="CR100"/>
  <c r="CQ100"/>
  <c r="CL100"/>
  <c r="CK100"/>
  <c r="CJ100"/>
  <c r="CH100"/>
  <c r="CG100"/>
  <c r="CD100"/>
  <c r="CC100"/>
  <c r="BX100"/>
  <c r="BW100"/>
  <c r="BV100"/>
  <c r="BT100"/>
  <c r="BS100"/>
  <c r="BP100"/>
  <c r="BO100"/>
  <c r="BJ100"/>
  <c r="BI100"/>
  <c r="BH100"/>
  <c r="BF100"/>
  <c r="BE100"/>
  <c r="BB100"/>
  <c r="BA100"/>
  <c r="AV100"/>
  <c r="AU100"/>
  <c r="AT100"/>
  <c r="AR100"/>
  <c r="AQ100"/>
  <c r="AN100"/>
  <c r="AM100"/>
  <c r="AH100"/>
  <c r="AG100"/>
  <c r="AF100"/>
  <c r="AD100"/>
  <c r="AC100"/>
  <c r="Z100"/>
  <c r="Y100"/>
  <c r="T100"/>
  <c r="S100"/>
  <c r="R100"/>
  <c r="P100"/>
  <c r="O100"/>
  <c r="L100"/>
  <c r="K100"/>
  <c r="D102" i="15"/>
  <c r="C100" i="19"/>
  <c r="DV99"/>
  <c r="DU99"/>
  <c r="DT99"/>
  <c r="DS99"/>
  <c r="DQ99"/>
  <c r="DP99"/>
  <c r="DO99"/>
  <c r="DN99"/>
  <c r="DM99"/>
  <c r="DL99"/>
  <c r="DJ99"/>
  <c r="DI99"/>
  <c r="DH99"/>
  <c r="DG99"/>
  <c r="DF99"/>
  <c r="DE99"/>
  <c r="DC99"/>
  <c r="DB99"/>
  <c r="DA99"/>
  <c r="CZ99"/>
  <c r="CY99"/>
  <c r="CX99"/>
  <c r="CV99"/>
  <c r="CU99"/>
  <c r="CT99"/>
  <c r="CS99"/>
  <c r="CR99"/>
  <c r="CQ99"/>
  <c r="CL99"/>
  <c r="CK99"/>
  <c r="CJ99"/>
  <c r="CH99"/>
  <c r="CG99"/>
  <c r="CF99"/>
  <c r="CD99"/>
  <c r="CC99"/>
  <c r="BX99"/>
  <c r="BW99"/>
  <c r="BV99"/>
  <c r="BT99"/>
  <c r="BS99"/>
  <c r="BR99"/>
  <c r="BP99"/>
  <c r="BO99"/>
  <c r="BJ99"/>
  <c r="BI99"/>
  <c r="BH99"/>
  <c r="BF99"/>
  <c r="BE99"/>
  <c r="BD99"/>
  <c r="BB99"/>
  <c r="BA99"/>
  <c r="AV99"/>
  <c r="AU99"/>
  <c r="AT99"/>
  <c r="AR99"/>
  <c r="AQ99"/>
  <c r="AP99"/>
  <c r="AN99"/>
  <c r="AM99"/>
  <c r="AH99"/>
  <c r="AG99"/>
  <c r="AF99"/>
  <c r="AD99"/>
  <c r="AC99"/>
  <c r="AB99"/>
  <c r="Z99"/>
  <c r="Y99"/>
  <c r="T99"/>
  <c r="S99"/>
  <c r="R99"/>
  <c r="P99"/>
  <c r="O99"/>
  <c r="N99"/>
  <c r="L99"/>
  <c r="K99"/>
  <c r="D101" i="15"/>
  <c r="C99" i="19"/>
  <c r="DV98"/>
  <c r="DU98"/>
  <c r="DT98"/>
  <c r="DS98"/>
  <c r="DQ98"/>
  <c r="DP98"/>
  <c r="DO98"/>
  <c r="DN98"/>
  <c r="DM98"/>
  <c r="DL98"/>
  <c r="DJ98"/>
  <c r="DI98"/>
  <c r="DH98"/>
  <c r="DG98"/>
  <c r="DF98"/>
  <c r="DE98"/>
  <c r="DC98"/>
  <c r="DB98"/>
  <c r="DA98"/>
  <c r="CZ98"/>
  <c r="CY98"/>
  <c r="CX98"/>
  <c r="CV98"/>
  <c r="CU98"/>
  <c r="CT98"/>
  <c r="CS98"/>
  <c r="CR98"/>
  <c r="CQ98"/>
  <c r="CL98"/>
  <c r="CK98"/>
  <c r="CJ98"/>
  <c r="CH98"/>
  <c r="CG98"/>
  <c r="CF98"/>
  <c r="CD98"/>
  <c r="CC98"/>
  <c r="BX98"/>
  <c r="BW98"/>
  <c r="BV98"/>
  <c r="BT98"/>
  <c r="BS98"/>
  <c r="BR98"/>
  <c r="BP98"/>
  <c r="BO98"/>
  <c r="BJ98"/>
  <c r="BI98"/>
  <c r="BH98"/>
  <c r="BF98"/>
  <c r="BE98"/>
  <c r="BD98"/>
  <c r="BB98"/>
  <c r="BA98"/>
  <c r="AV98"/>
  <c r="AU98"/>
  <c r="AT98"/>
  <c r="AR98"/>
  <c r="AQ98"/>
  <c r="AP98"/>
  <c r="AN98"/>
  <c r="AM98"/>
  <c r="AH98"/>
  <c r="AG98"/>
  <c r="AF98"/>
  <c r="AD98"/>
  <c r="AC98"/>
  <c r="AB98"/>
  <c r="Z98"/>
  <c r="Y98"/>
  <c r="T98"/>
  <c r="S98"/>
  <c r="R98"/>
  <c r="P98"/>
  <c r="O98"/>
  <c r="N98"/>
  <c r="L98"/>
  <c r="K98"/>
  <c r="D100" i="15"/>
  <c r="C98" i="19"/>
  <c r="DV97"/>
  <c r="DU97"/>
  <c r="DT97"/>
  <c r="DS97"/>
  <c r="DQ97"/>
  <c r="DP97"/>
  <c r="DO97"/>
  <c r="DN97"/>
  <c r="DM97"/>
  <c r="DL97"/>
  <c r="DJ97"/>
  <c r="DI97"/>
  <c r="DH97"/>
  <c r="DG97"/>
  <c r="DF97"/>
  <c r="DE97"/>
  <c r="DC97"/>
  <c r="DB97"/>
  <c r="DA97"/>
  <c r="CZ97"/>
  <c r="CY97"/>
  <c r="CX97"/>
  <c r="CV97"/>
  <c r="CU97"/>
  <c r="CT97"/>
  <c r="CS97"/>
  <c r="CR97"/>
  <c r="CQ97"/>
  <c r="CL97"/>
  <c r="CK97"/>
  <c r="CJ97"/>
  <c r="CH97"/>
  <c r="CG97"/>
  <c r="CF97"/>
  <c r="CD97"/>
  <c r="CC97"/>
  <c r="BX97"/>
  <c r="BW97"/>
  <c r="BV97"/>
  <c r="BT97"/>
  <c r="BS97"/>
  <c r="BR97"/>
  <c r="BP97"/>
  <c r="BO97"/>
  <c r="BJ97"/>
  <c r="BI97"/>
  <c r="BH97"/>
  <c r="BF97"/>
  <c r="BE97"/>
  <c r="BD97"/>
  <c r="BB97"/>
  <c r="BA97"/>
  <c r="AV97"/>
  <c r="AU97"/>
  <c r="AT97"/>
  <c r="AR97"/>
  <c r="AQ97"/>
  <c r="AP97"/>
  <c r="AN97"/>
  <c r="AM97"/>
  <c r="AH97"/>
  <c r="AG97"/>
  <c r="AF97"/>
  <c r="AD97"/>
  <c r="AC97"/>
  <c r="AB97"/>
  <c r="Z97"/>
  <c r="Y97"/>
  <c r="T97"/>
  <c r="S97"/>
  <c r="R97"/>
  <c r="P97"/>
  <c r="O97"/>
  <c r="N97"/>
  <c r="L97"/>
  <c r="K97"/>
  <c r="D99" i="15"/>
  <c r="C97" i="19"/>
  <c r="DV96"/>
  <c r="DU96"/>
  <c r="DT96"/>
  <c r="DS96"/>
  <c r="DQ96"/>
  <c r="DP96"/>
  <c r="DO96"/>
  <c r="DN96"/>
  <c r="DM96"/>
  <c r="DL96"/>
  <c r="DJ96"/>
  <c r="DI96"/>
  <c r="DH96"/>
  <c r="DG96"/>
  <c r="DF96"/>
  <c r="DE96"/>
  <c r="DC96"/>
  <c r="DB96"/>
  <c r="DA96"/>
  <c r="CZ96"/>
  <c r="CY96"/>
  <c r="CX96"/>
  <c r="CV96"/>
  <c r="CU96"/>
  <c r="CT96"/>
  <c r="CS96"/>
  <c r="CR96"/>
  <c r="CQ96"/>
  <c r="CL96"/>
  <c r="CK96"/>
  <c r="CJ96"/>
  <c r="CH96"/>
  <c r="CG96"/>
  <c r="CF96"/>
  <c r="CD96"/>
  <c r="CC96"/>
  <c r="BX96"/>
  <c r="BW96"/>
  <c r="BV96"/>
  <c r="BT96"/>
  <c r="BS96"/>
  <c r="BR96"/>
  <c r="BP96"/>
  <c r="BO96"/>
  <c r="BJ96"/>
  <c r="BI96"/>
  <c r="BH96"/>
  <c r="BF96"/>
  <c r="BE96"/>
  <c r="BD96"/>
  <c r="BB96"/>
  <c r="BA96"/>
  <c r="AV96"/>
  <c r="AU96"/>
  <c r="AT96"/>
  <c r="AR96"/>
  <c r="AQ96"/>
  <c r="AP96"/>
  <c r="AN96"/>
  <c r="AM96"/>
  <c r="AH96"/>
  <c r="AG96"/>
  <c r="AF96"/>
  <c r="AD96"/>
  <c r="AC96"/>
  <c r="AB96"/>
  <c r="Z96"/>
  <c r="Y96"/>
  <c r="T96"/>
  <c r="S96"/>
  <c r="R96"/>
  <c r="P96"/>
  <c r="O96"/>
  <c r="N96"/>
  <c r="L96"/>
  <c r="K96"/>
  <c r="D98" i="15"/>
  <c r="C96" i="19"/>
  <c r="DV95"/>
  <c r="DU95"/>
  <c r="DT95"/>
  <c r="DS95"/>
  <c r="DQ95"/>
  <c r="DP95"/>
  <c r="DO95"/>
  <c r="DN95"/>
  <c r="DM95"/>
  <c r="DL95"/>
  <c r="DJ95"/>
  <c r="DI95"/>
  <c r="DH95"/>
  <c r="DG95"/>
  <c r="DF95"/>
  <c r="DE95"/>
  <c r="DC95"/>
  <c r="DB95"/>
  <c r="DA95"/>
  <c r="CZ95"/>
  <c r="CY95"/>
  <c r="CX95"/>
  <c r="CV95"/>
  <c r="CU95"/>
  <c r="CT95"/>
  <c r="CS95"/>
  <c r="CR95"/>
  <c r="CQ95"/>
  <c r="CL95"/>
  <c r="CK95"/>
  <c r="CJ95"/>
  <c r="CH95"/>
  <c r="CG95"/>
  <c r="CF95"/>
  <c r="CD95"/>
  <c r="CC95"/>
  <c r="BX95"/>
  <c r="BW95"/>
  <c r="BV95"/>
  <c r="BT95"/>
  <c r="BS95"/>
  <c r="BR95"/>
  <c r="BP95"/>
  <c r="BO95"/>
  <c r="BJ95"/>
  <c r="BI95"/>
  <c r="BH95"/>
  <c r="BF95"/>
  <c r="BE95"/>
  <c r="BD95"/>
  <c r="BB95"/>
  <c r="BA95"/>
  <c r="AV95"/>
  <c r="AU95"/>
  <c r="AT95"/>
  <c r="AR95"/>
  <c r="AQ95"/>
  <c r="AP95"/>
  <c r="AN95"/>
  <c r="AM95"/>
  <c r="AH95"/>
  <c r="AG95"/>
  <c r="AF95"/>
  <c r="AD95"/>
  <c r="AC95"/>
  <c r="AB95"/>
  <c r="Z95"/>
  <c r="Y95"/>
  <c r="T95"/>
  <c r="S95"/>
  <c r="R95"/>
  <c r="P95"/>
  <c r="O95"/>
  <c r="N95"/>
  <c r="L95"/>
  <c r="K95"/>
  <c r="D97" i="15"/>
  <c r="C95" i="19"/>
  <c r="DV94"/>
  <c r="DU94"/>
  <c r="DT94"/>
  <c r="DS94"/>
  <c r="DQ94"/>
  <c r="DP94"/>
  <c r="DO94"/>
  <c r="DN94"/>
  <c r="DM94"/>
  <c r="DL94"/>
  <c r="DJ94"/>
  <c r="DI94"/>
  <c r="DH94"/>
  <c r="DG94"/>
  <c r="DF94"/>
  <c r="DE94"/>
  <c r="DC94"/>
  <c r="DB94"/>
  <c r="DA94"/>
  <c r="CZ94"/>
  <c r="CY94"/>
  <c r="CX94"/>
  <c r="CV94"/>
  <c r="CU94"/>
  <c r="CT94"/>
  <c r="CS94"/>
  <c r="CR94"/>
  <c r="CQ94"/>
  <c r="CL94"/>
  <c r="CK94"/>
  <c r="CJ94"/>
  <c r="CH94"/>
  <c r="CG94"/>
  <c r="CF94"/>
  <c r="CD94"/>
  <c r="CC94"/>
  <c r="BX94"/>
  <c r="BW94"/>
  <c r="BV94"/>
  <c r="BT94"/>
  <c r="BS94"/>
  <c r="BR94"/>
  <c r="BP94"/>
  <c r="BO94"/>
  <c r="BJ94"/>
  <c r="BI94"/>
  <c r="BH94"/>
  <c r="BF94"/>
  <c r="BE94"/>
  <c r="BD94"/>
  <c r="BB94"/>
  <c r="BA94"/>
  <c r="AV94"/>
  <c r="AU94"/>
  <c r="AT94"/>
  <c r="AR94"/>
  <c r="AQ94"/>
  <c r="AP94"/>
  <c r="AN94"/>
  <c r="AM94"/>
  <c r="AH94"/>
  <c r="AG94"/>
  <c r="AF94"/>
  <c r="AD94"/>
  <c r="AC94"/>
  <c r="AB94"/>
  <c r="Z94"/>
  <c r="Y94"/>
  <c r="T94"/>
  <c r="S94"/>
  <c r="R94"/>
  <c r="P94"/>
  <c r="O94"/>
  <c r="N94"/>
  <c r="L94"/>
  <c r="K94"/>
  <c r="D96" i="15"/>
  <c r="C94" i="19"/>
  <c r="DV93"/>
  <c r="DU93"/>
  <c r="DT93"/>
  <c r="DS93"/>
  <c r="DQ93"/>
  <c r="DP93"/>
  <c r="DO93"/>
  <c r="DN93"/>
  <c r="DM93"/>
  <c r="DL93"/>
  <c r="DJ93"/>
  <c r="DI93"/>
  <c r="DH93"/>
  <c r="DG93"/>
  <c r="DF93"/>
  <c r="DE93"/>
  <c r="DC93"/>
  <c r="DB93"/>
  <c r="DA93"/>
  <c r="CZ93"/>
  <c r="CY93"/>
  <c r="CX93"/>
  <c r="CV93"/>
  <c r="CU93"/>
  <c r="CT93"/>
  <c r="CS93"/>
  <c r="CR93"/>
  <c r="CQ93"/>
  <c r="CL93"/>
  <c r="CK93"/>
  <c r="CJ93"/>
  <c r="CH93"/>
  <c r="CG93"/>
  <c r="CF93"/>
  <c r="CD93"/>
  <c r="CC93"/>
  <c r="BX93"/>
  <c r="BW93"/>
  <c r="BV93"/>
  <c r="BT93"/>
  <c r="BS93"/>
  <c r="BR93"/>
  <c r="BP93"/>
  <c r="BO93"/>
  <c r="BJ93"/>
  <c r="BI93"/>
  <c r="BH93"/>
  <c r="BF93"/>
  <c r="BE93"/>
  <c r="BD93"/>
  <c r="BB93"/>
  <c r="BA93"/>
  <c r="AV93"/>
  <c r="AU93"/>
  <c r="AT93"/>
  <c r="AR93"/>
  <c r="AQ93"/>
  <c r="AP93"/>
  <c r="AN93"/>
  <c r="AM93"/>
  <c r="AH93"/>
  <c r="AG93"/>
  <c r="AF93"/>
  <c r="AD93"/>
  <c r="AC93"/>
  <c r="AB93"/>
  <c r="Z93"/>
  <c r="Y93"/>
  <c r="T93"/>
  <c r="S93"/>
  <c r="R93"/>
  <c r="P93"/>
  <c r="O93"/>
  <c r="N93"/>
  <c r="L93"/>
  <c r="K93"/>
  <c r="D95" i="15"/>
  <c r="C93" i="19"/>
  <c r="DV92"/>
  <c r="DU92"/>
  <c r="DT92"/>
  <c r="DS92"/>
  <c r="DQ92"/>
  <c r="DP92"/>
  <c r="DO92"/>
  <c r="DN92"/>
  <c r="DM92"/>
  <c r="DL92"/>
  <c r="DJ92"/>
  <c r="DI92"/>
  <c r="DH92"/>
  <c r="DG92"/>
  <c r="DF92"/>
  <c r="DE92"/>
  <c r="DC92"/>
  <c r="DB92"/>
  <c r="DA92"/>
  <c r="CZ92"/>
  <c r="CY92"/>
  <c r="CX92"/>
  <c r="CV92"/>
  <c r="CU92"/>
  <c r="CT92"/>
  <c r="CS92"/>
  <c r="CR92"/>
  <c r="CQ92"/>
  <c r="CL92"/>
  <c r="CK92"/>
  <c r="CJ92"/>
  <c r="CH92"/>
  <c r="CG92"/>
  <c r="CF92"/>
  <c r="CD92"/>
  <c r="CC92"/>
  <c r="BX92"/>
  <c r="BW92"/>
  <c r="BV92"/>
  <c r="BT92"/>
  <c r="BS92"/>
  <c r="BR92"/>
  <c r="BP92"/>
  <c r="BO92"/>
  <c r="BJ92"/>
  <c r="BI92"/>
  <c r="BH92"/>
  <c r="BF92"/>
  <c r="BE92"/>
  <c r="BD92"/>
  <c r="BB92"/>
  <c r="BA92"/>
  <c r="AV92"/>
  <c r="AU92"/>
  <c r="AT92"/>
  <c r="AR92"/>
  <c r="AQ92"/>
  <c r="AP92"/>
  <c r="AN92"/>
  <c r="AM92"/>
  <c r="AH92"/>
  <c r="AG92"/>
  <c r="AF92"/>
  <c r="AD92"/>
  <c r="AC92"/>
  <c r="AB92"/>
  <c r="Z92"/>
  <c r="Y92"/>
  <c r="T92"/>
  <c r="S92"/>
  <c r="R92"/>
  <c r="P92"/>
  <c r="O92"/>
  <c r="N92"/>
  <c r="L92"/>
  <c r="K92"/>
  <c r="D94" i="15"/>
  <c r="C92" i="19"/>
  <c r="DV91"/>
  <c r="DU91"/>
  <c r="DT91"/>
  <c r="DS91"/>
  <c r="DQ91"/>
  <c r="DP91"/>
  <c r="DO91"/>
  <c r="DN91"/>
  <c r="DM91"/>
  <c r="DL91"/>
  <c r="DJ91"/>
  <c r="DI91"/>
  <c r="DH91"/>
  <c r="DG91"/>
  <c r="DF91"/>
  <c r="DE91"/>
  <c r="DC91"/>
  <c r="DB91"/>
  <c r="DA91"/>
  <c r="CZ91"/>
  <c r="CY91"/>
  <c r="CX91"/>
  <c r="CV91"/>
  <c r="CU91"/>
  <c r="CT91"/>
  <c r="CS91"/>
  <c r="CR91"/>
  <c r="CQ91"/>
  <c r="CL91"/>
  <c r="CK91"/>
  <c r="CJ91"/>
  <c r="CH91"/>
  <c r="CG91"/>
  <c r="CF91"/>
  <c r="CD91"/>
  <c r="CC91"/>
  <c r="BX91"/>
  <c r="BW91"/>
  <c r="BV91"/>
  <c r="BT91"/>
  <c r="BS91"/>
  <c r="BR91"/>
  <c r="BP91"/>
  <c r="BO91"/>
  <c r="BJ91"/>
  <c r="BI91"/>
  <c r="BH91"/>
  <c r="BF91"/>
  <c r="BE91"/>
  <c r="BD91"/>
  <c r="BB91"/>
  <c r="BA91"/>
  <c r="AV91"/>
  <c r="AU91"/>
  <c r="AT91"/>
  <c r="AR91"/>
  <c r="AQ91"/>
  <c r="AP91"/>
  <c r="AN91"/>
  <c r="AM91"/>
  <c r="AH91"/>
  <c r="AG91"/>
  <c r="AF91"/>
  <c r="AD91"/>
  <c r="AC91"/>
  <c r="AB91"/>
  <c r="Z91"/>
  <c r="Y91"/>
  <c r="T91"/>
  <c r="S91"/>
  <c r="R91"/>
  <c r="P91"/>
  <c r="O91"/>
  <c r="N91"/>
  <c r="L91"/>
  <c r="K91"/>
  <c r="D93" i="15"/>
  <c r="C91" i="19"/>
  <c r="DV90"/>
  <c r="DU90"/>
  <c r="DT90"/>
  <c r="DS90"/>
  <c r="DQ90"/>
  <c r="DP90"/>
  <c r="DO90"/>
  <c r="DN90"/>
  <c r="DM90"/>
  <c r="DL90"/>
  <c r="DJ90"/>
  <c r="DI90"/>
  <c r="DH90"/>
  <c r="DG90"/>
  <c r="DF90"/>
  <c r="DE90"/>
  <c r="DC90"/>
  <c r="DB90"/>
  <c r="DA90"/>
  <c r="CZ90"/>
  <c r="CY90"/>
  <c r="CX90"/>
  <c r="CV90"/>
  <c r="CU90"/>
  <c r="CT90"/>
  <c r="CS90"/>
  <c r="CR90"/>
  <c r="CQ90"/>
  <c r="CL90"/>
  <c r="CK90"/>
  <c r="CJ90"/>
  <c r="CH90"/>
  <c r="CG90"/>
  <c r="CF90"/>
  <c r="CD90"/>
  <c r="CC90"/>
  <c r="BX90"/>
  <c r="BW90"/>
  <c r="BV90"/>
  <c r="BT90"/>
  <c r="BS90"/>
  <c r="BR90"/>
  <c r="BP90"/>
  <c r="BO90"/>
  <c r="BJ90"/>
  <c r="BI90"/>
  <c r="BH90"/>
  <c r="BF90"/>
  <c r="BE90"/>
  <c r="BD90"/>
  <c r="BB90"/>
  <c r="BA90"/>
  <c r="AV90"/>
  <c r="AU90"/>
  <c r="AT90"/>
  <c r="AR90"/>
  <c r="AQ90"/>
  <c r="AP90"/>
  <c r="AN90"/>
  <c r="AM90"/>
  <c r="AH90"/>
  <c r="AG90"/>
  <c r="AF90"/>
  <c r="AD90"/>
  <c r="AC90"/>
  <c r="AB90"/>
  <c r="Z90"/>
  <c r="Y90"/>
  <c r="T90"/>
  <c r="S90"/>
  <c r="R90"/>
  <c r="P90"/>
  <c r="O90"/>
  <c r="N90"/>
  <c r="L90"/>
  <c r="K90"/>
  <c r="D92" i="15"/>
  <c r="C90" i="19"/>
  <c r="DV89"/>
  <c r="DU89"/>
  <c r="DT89"/>
  <c r="DS89"/>
  <c r="DQ89"/>
  <c r="DP89"/>
  <c r="DO89"/>
  <c r="DN89"/>
  <c r="DM89"/>
  <c r="DL89"/>
  <c r="DJ89"/>
  <c r="DI89"/>
  <c r="DH89"/>
  <c r="DG89"/>
  <c r="DF89"/>
  <c r="DE89"/>
  <c r="DC89"/>
  <c r="DB89"/>
  <c r="DA89"/>
  <c r="CZ89"/>
  <c r="CY89"/>
  <c r="CX89"/>
  <c r="CV89"/>
  <c r="CU89"/>
  <c r="CT89"/>
  <c r="CS89"/>
  <c r="CR89"/>
  <c r="CQ89"/>
  <c r="CL89"/>
  <c r="CK89"/>
  <c r="CJ89"/>
  <c r="CH89"/>
  <c r="CG89"/>
  <c r="CF89"/>
  <c r="CD89"/>
  <c r="CC89"/>
  <c r="BX89"/>
  <c r="BW89"/>
  <c r="BV89"/>
  <c r="BT89"/>
  <c r="BS89"/>
  <c r="BR89"/>
  <c r="BP89"/>
  <c r="BO89"/>
  <c r="BJ89"/>
  <c r="BI89"/>
  <c r="BH89"/>
  <c r="BF89"/>
  <c r="BE89"/>
  <c r="BD89"/>
  <c r="BB89"/>
  <c r="BA89"/>
  <c r="AV89"/>
  <c r="AU89"/>
  <c r="AT89"/>
  <c r="AR89"/>
  <c r="AQ89"/>
  <c r="AP89"/>
  <c r="AN89"/>
  <c r="AM89"/>
  <c r="AH89"/>
  <c r="AG89"/>
  <c r="AF89"/>
  <c r="AD89"/>
  <c r="AC89"/>
  <c r="AB89"/>
  <c r="Z89"/>
  <c r="Y89"/>
  <c r="T89"/>
  <c r="S89"/>
  <c r="R89"/>
  <c r="P89"/>
  <c r="O89"/>
  <c r="N89"/>
  <c r="L89"/>
  <c r="K89"/>
  <c r="D91" i="15"/>
  <c r="C89" i="19"/>
  <c r="DV88"/>
  <c r="DU88"/>
  <c r="DT88"/>
  <c r="DS88"/>
  <c r="DQ88"/>
  <c r="DP88"/>
  <c r="DO88"/>
  <c r="DN88"/>
  <c r="DM88"/>
  <c r="DL88"/>
  <c r="DJ88"/>
  <c r="DI88"/>
  <c r="DH88"/>
  <c r="DG88"/>
  <c r="DF88"/>
  <c r="DE88"/>
  <c r="DC88"/>
  <c r="DB88"/>
  <c r="DA88"/>
  <c r="CZ88"/>
  <c r="CY88"/>
  <c r="CX88"/>
  <c r="CV88"/>
  <c r="CU88"/>
  <c r="CT88"/>
  <c r="CS88"/>
  <c r="CR88"/>
  <c r="CQ88"/>
  <c r="CL88"/>
  <c r="CK88"/>
  <c r="CJ88"/>
  <c r="CH88"/>
  <c r="CG88"/>
  <c r="CF88"/>
  <c r="CD88"/>
  <c r="CC88"/>
  <c r="BX88"/>
  <c r="BW88"/>
  <c r="BV88"/>
  <c r="BT88"/>
  <c r="BS88"/>
  <c r="BR88"/>
  <c r="BP88"/>
  <c r="BO88"/>
  <c r="BJ88"/>
  <c r="BI88"/>
  <c r="BH88"/>
  <c r="BF88"/>
  <c r="BE88"/>
  <c r="BD88"/>
  <c r="BB88"/>
  <c r="BA88"/>
  <c r="AV88"/>
  <c r="AU88"/>
  <c r="AT88"/>
  <c r="AR88"/>
  <c r="AQ88"/>
  <c r="AP88"/>
  <c r="AN88"/>
  <c r="AM88"/>
  <c r="AH88"/>
  <c r="AG88"/>
  <c r="AF88"/>
  <c r="AD88"/>
  <c r="AC88"/>
  <c r="AB88"/>
  <c r="Z88"/>
  <c r="Y88"/>
  <c r="T88"/>
  <c r="S88"/>
  <c r="R88"/>
  <c r="P88"/>
  <c r="O88"/>
  <c r="N88"/>
  <c r="L88"/>
  <c r="K88"/>
  <c r="D90" i="15"/>
  <c r="C88" i="19"/>
  <c r="DV87"/>
  <c r="DU87"/>
  <c r="DT87"/>
  <c r="DS87"/>
  <c r="DQ87"/>
  <c r="DP87"/>
  <c r="DO87"/>
  <c r="DN87"/>
  <c r="DM87"/>
  <c r="DL87"/>
  <c r="DJ87"/>
  <c r="DI87"/>
  <c r="DH87"/>
  <c r="DG87"/>
  <c r="DF87"/>
  <c r="DE87"/>
  <c r="DC87"/>
  <c r="DB87"/>
  <c r="DA87"/>
  <c r="CZ87"/>
  <c r="CY87"/>
  <c r="CX87"/>
  <c r="CV87"/>
  <c r="CU87"/>
  <c r="CT87"/>
  <c r="CS87"/>
  <c r="CR87"/>
  <c r="CQ87"/>
  <c r="CL87"/>
  <c r="CK87"/>
  <c r="CJ87"/>
  <c r="CH87"/>
  <c r="CG87"/>
  <c r="CF87"/>
  <c r="CD87"/>
  <c r="CC87"/>
  <c r="BX87"/>
  <c r="BW87"/>
  <c r="BV87"/>
  <c r="BT87"/>
  <c r="BS87"/>
  <c r="BR87"/>
  <c r="BP87"/>
  <c r="BO87"/>
  <c r="BJ87"/>
  <c r="BI87"/>
  <c r="BH87"/>
  <c r="BF87"/>
  <c r="BE87"/>
  <c r="BD87"/>
  <c r="BB87"/>
  <c r="BA87"/>
  <c r="AV87"/>
  <c r="AU87"/>
  <c r="AT87"/>
  <c r="AR87"/>
  <c r="AQ87"/>
  <c r="AP87"/>
  <c r="AN87"/>
  <c r="AM87"/>
  <c r="AH87"/>
  <c r="AG87"/>
  <c r="AF87"/>
  <c r="AD87"/>
  <c r="AC87"/>
  <c r="AB87"/>
  <c r="Z87"/>
  <c r="Y87"/>
  <c r="T87"/>
  <c r="S87"/>
  <c r="R87"/>
  <c r="P87"/>
  <c r="O87"/>
  <c r="N87"/>
  <c r="L87"/>
  <c r="K87"/>
  <c r="D89" i="15"/>
  <c r="C87" i="19"/>
  <c r="DV86"/>
  <c r="DU86"/>
  <c r="DT86"/>
  <c r="DS86"/>
  <c r="DQ86"/>
  <c r="DP86"/>
  <c r="DO86"/>
  <c r="DN86"/>
  <c r="DM86"/>
  <c r="DL86"/>
  <c r="DJ86"/>
  <c r="DI86"/>
  <c r="DH86"/>
  <c r="DG86"/>
  <c r="DF86"/>
  <c r="DE86"/>
  <c r="DC86"/>
  <c r="DB86"/>
  <c r="DA86"/>
  <c r="CZ86"/>
  <c r="CY86"/>
  <c r="CX86"/>
  <c r="CV86"/>
  <c r="CU86"/>
  <c r="CT86"/>
  <c r="CS86"/>
  <c r="CR86"/>
  <c r="CQ86"/>
  <c r="CL86"/>
  <c r="CK86"/>
  <c r="CJ86"/>
  <c r="CH86"/>
  <c r="CG86"/>
  <c r="CF86"/>
  <c r="CD86"/>
  <c r="CC86"/>
  <c r="BX86"/>
  <c r="BW86"/>
  <c r="BV86"/>
  <c r="BT86"/>
  <c r="BS86"/>
  <c r="BR86"/>
  <c r="BP86"/>
  <c r="BO86"/>
  <c r="BJ86"/>
  <c r="BI86"/>
  <c r="BH86"/>
  <c r="BF86"/>
  <c r="BE86"/>
  <c r="BD86"/>
  <c r="BB86"/>
  <c r="BA86"/>
  <c r="AV86"/>
  <c r="AU86"/>
  <c r="AT86"/>
  <c r="AR86"/>
  <c r="AQ86"/>
  <c r="AP86"/>
  <c r="AN86"/>
  <c r="AM86"/>
  <c r="AH86"/>
  <c r="AG86"/>
  <c r="AF86"/>
  <c r="AD86"/>
  <c r="AC86"/>
  <c r="AB86"/>
  <c r="Z86"/>
  <c r="Y86"/>
  <c r="T86"/>
  <c r="S86"/>
  <c r="R86"/>
  <c r="P86"/>
  <c r="O86"/>
  <c r="N86"/>
  <c r="L86"/>
  <c r="K86"/>
  <c r="D88" i="15"/>
  <c r="C86" i="19"/>
  <c r="DV85"/>
  <c r="DU85"/>
  <c r="DT85"/>
  <c r="DS85"/>
  <c r="DQ85"/>
  <c r="DP85"/>
  <c r="DO85"/>
  <c r="DN85"/>
  <c r="DM85"/>
  <c r="DL85"/>
  <c r="DJ85"/>
  <c r="DI85"/>
  <c r="DH85"/>
  <c r="DG85"/>
  <c r="DF85"/>
  <c r="DE85"/>
  <c r="DC85"/>
  <c r="DB85"/>
  <c r="DA85"/>
  <c r="CZ85"/>
  <c r="CY85"/>
  <c r="CX85"/>
  <c r="CV85"/>
  <c r="CU85"/>
  <c r="CT85"/>
  <c r="CS85"/>
  <c r="CR85"/>
  <c r="CQ85"/>
  <c r="CL85"/>
  <c r="CK85"/>
  <c r="CJ85"/>
  <c r="CH85"/>
  <c r="CG85"/>
  <c r="CF85"/>
  <c r="CD85"/>
  <c r="CC85"/>
  <c r="BX85"/>
  <c r="BW85"/>
  <c r="BV85"/>
  <c r="BT85"/>
  <c r="BS85"/>
  <c r="BR85"/>
  <c r="BP85"/>
  <c r="BO85"/>
  <c r="BJ85"/>
  <c r="BI85"/>
  <c r="BH85"/>
  <c r="BF85"/>
  <c r="BE85"/>
  <c r="BD85"/>
  <c r="BB85"/>
  <c r="BA85"/>
  <c r="AV85"/>
  <c r="AU85"/>
  <c r="AT85"/>
  <c r="AR85"/>
  <c r="AQ85"/>
  <c r="AP85"/>
  <c r="AN85"/>
  <c r="AM85"/>
  <c r="AH85"/>
  <c r="AG85"/>
  <c r="AF85"/>
  <c r="AD85"/>
  <c r="AC85"/>
  <c r="AB85"/>
  <c r="Z85"/>
  <c r="Y85"/>
  <c r="T85"/>
  <c r="S85"/>
  <c r="R85"/>
  <c r="P85"/>
  <c r="O85"/>
  <c r="N85"/>
  <c r="L85"/>
  <c r="K85"/>
  <c r="D87" i="15"/>
  <c r="C85" i="19"/>
  <c r="DV84"/>
  <c r="DU84"/>
  <c r="DT84"/>
  <c r="DS84"/>
  <c r="DQ84"/>
  <c r="DP84"/>
  <c r="DO84"/>
  <c r="DN84"/>
  <c r="DM84"/>
  <c r="DL84"/>
  <c r="DJ84"/>
  <c r="DI84"/>
  <c r="DH84"/>
  <c r="DG84"/>
  <c r="DF84"/>
  <c r="DE84"/>
  <c r="DC84"/>
  <c r="DB84"/>
  <c r="DA84"/>
  <c r="CZ84"/>
  <c r="CY84"/>
  <c r="CX84"/>
  <c r="CV84"/>
  <c r="CU84"/>
  <c r="CT84"/>
  <c r="CS84"/>
  <c r="CR84"/>
  <c r="CQ84"/>
  <c r="CL84"/>
  <c r="CK84"/>
  <c r="CJ84"/>
  <c r="CH84"/>
  <c r="CG84"/>
  <c r="CF84"/>
  <c r="CD84"/>
  <c r="CC84"/>
  <c r="BX84"/>
  <c r="BW84"/>
  <c r="BV84"/>
  <c r="BT84"/>
  <c r="BS84"/>
  <c r="BR84"/>
  <c r="BP84"/>
  <c r="BO84"/>
  <c r="BJ84"/>
  <c r="BI84"/>
  <c r="BH84"/>
  <c r="BF84"/>
  <c r="BE84"/>
  <c r="BD84"/>
  <c r="BB84"/>
  <c r="BA84"/>
  <c r="AV84"/>
  <c r="AU84"/>
  <c r="AT84"/>
  <c r="AR84"/>
  <c r="AQ84"/>
  <c r="AP84"/>
  <c r="AN84"/>
  <c r="AM84"/>
  <c r="AH84"/>
  <c r="AG84"/>
  <c r="AF84"/>
  <c r="AD84"/>
  <c r="AC84"/>
  <c r="AB84"/>
  <c r="Z84"/>
  <c r="Y84"/>
  <c r="T84"/>
  <c r="S84"/>
  <c r="R84"/>
  <c r="P84"/>
  <c r="O84"/>
  <c r="N84"/>
  <c r="L84"/>
  <c r="K84"/>
  <c r="D86" i="15"/>
  <c r="C84" i="19"/>
  <c r="DV83"/>
  <c r="DU83"/>
  <c r="DT83"/>
  <c r="DS83"/>
  <c r="DQ83"/>
  <c r="DP83"/>
  <c r="DO83"/>
  <c r="DN83"/>
  <c r="DM83"/>
  <c r="DL83"/>
  <c r="DJ83"/>
  <c r="DI83"/>
  <c r="DH83"/>
  <c r="DG83"/>
  <c r="DF83"/>
  <c r="DE83"/>
  <c r="DC83"/>
  <c r="DB83"/>
  <c r="DA83"/>
  <c r="CZ83"/>
  <c r="CY83"/>
  <c r="CX83"/>
  <c r="CV83"/>
  <c r="CU83"/>
  <c r="CT83"/>
  <c r="CS83"/>
  <c r="CR83"/>
  <c r="CQ83"/>
  <c r="CL83"/>
  <c r="CK83"/>
  <c r="CJ83"/>
  <c r="CH83"/>
  <c r="CG83"/>
  <c r="CF83"/>
  <c r="CD83"/>
  <c r="CC83"/>
  <c r="BX83"/>
  <c r="BW83"/>
  <c r="BV83"/>
  <c r="BT83"/>
  <c r="BS83"/>
  <c r="BR83"/>
  <c r="BP83"/>
  <c r="BO83"/>
  <c r="BJ83"/>
  <c r="BI83"/>
  <c r="BH83"/>
  <c r="BF83"/>
  <c r="BE83"/>
  <c r="BD83"/>
  <c r="BB83"/>
  <c r="BA83"/>
  <c r="AV83"/>
  <c r="AU83"/>
  <c r="AT83"/>
  <c r="AR83"/>
  <c r="AQ83"/>
  <c r="AP83"/>
  <c r="AN83"/>
  <c r="AM83"/>
  <c r="AH83"/>
  <c r="AG83"/>
  <c r="AF83"/>
  <c r="AD83"/>
  <c r="AC83"/>
  <c r="AB83"/>
  <c r="Z83"/>
  <c r="Y83"/>
  <c r="T83"/>
  <c r="S83"/>
  <c r="R83"/>
  <c r="P83"/>
  <c r="O83"/>
  <c r="N83"/>
  <c r="L83"/>
  <c r="K83"/>
  <c r="D85" i="15"/>
  <c r="C83" i="19"/>
  <c r="DV82"/>
  <c r="DU82"/>
  <c r="DT82"/>
  <c r="DS82"/>
  <c r="DQ82"/>
  <c r="DP82"/>
  <c r="DO82"/>
  <c r="DN82"/>
  <c r="DM82"/>
  <c r="DL82"/>
  <c r="DJ82"/>
  <c r="DI82"/>
  <c r="DH82"/>
  <c r="DG82"/>
  <c r="DF82"/>
  <c r="DE82"/>
  <c r="DC82"/>
  <c r="DB82"/>
  <c r="DA82"/>
  <c r="CZ82"/>
  <c r="CY82"/>
  <c r="CX82"/>
  <c r="CV82"/>
  <c r="CU82"/>
  <c r="CT82"/>
  <c r="CS82"/>
  <c r="CR82"/>
  <c r="CQ82"/>
  <c r="CL82"/>
  <c r="CK82"/>
  <c r="CJ82"/>
  <c r="CH82"/>
  <c r="CG82"/>
  <c r="CF82"/>
  <c r="CD82"/>
  <c r="CC82"/>
  <c r="BX82"/>
  <c r="BW82"/>
  <c r="BV82"/>
  <c r="BT82"/>
  <c r="BS82"/>
  <c r="BR82"/>
  <c r="BP82"/>
  <c r="BO82"/>
  <c r="BJ82"/>
  <c r="BI82"/>
  <c r="BH82"/>
  <c r="BF82"/>
  <c r="BE82"/>
  <c r="BD82"/>
  <c r="BB82"/>
  <c r="BA82"/>
  <c r="AV82"/>
  <c r="AU82"/>
  <c r="AT82"/>
  <c r="AR82"/>
  <c r="AQ82"/>
  <c r="AP82"/>
  <c r="AN82"/>
  <c r="AM82"/>
  <c r="AH82"/>
  <c r="AG82"/>
  <c r="AF82"/>
  <c r="AD82"/>
  <c r="AC82"/>
  <c r="AB82"/>
  <c r="Z82"/>
  <c r="Y82"/>
  <c r="T82"/>
  <c r="S82"/>
  <c r="R82"/>
  <c r="P82"/>
  <c r="O82"/>
  <c r="N82"/>
  <c r="L82"/>
  <c r="K82"/>
  <c r="D84" i="15"/>
  <c r="C82" i="19"/>
  <c r="DV81"/>
  <c r="DU81"/>
  <c r="DT81"/>
  <c r="DS81"/>
  <c r="DQ81"/>
  <c r="DP81"/>
  <c r="DO81"/>
  <c r="DN81"/>
  <c r="DM81"/>
  <c r="DL81"/>
  <c r="DJ81"/>
  <c r="DI81"/>
  <c r="DH81"/>
  <c r="DG81"/>
  <c r="DF81"/>
  <c r="DE81"/>
  <c r="DC81"/>
  <c r="DB81"/>
  <c r="DA81"/>
  <c r="CZ81"/>
  <c r="CY81"/>
  <c r="CX81"/>
  <c r="CV81"/>
  <c r="CU81"/>
  <c r="CT81"/>
  <c r="CS81"/>
  <c r="CR81"/>
  <c r="CQ81"/>
  <c r="CL81"/>
  <c r="CK81"/>
  <c r="CJ81"/>
  <c r="CH81"/>
  <c r="CG81"/>
  <c r="CF81"/>
  <c r="CD81"/>
  <c r="CC81"/>
  <c r="BX81"/>
  <c r="BW81"/>
  <c r="BV81"/>
  <c r="BT81"/>
  <c r="BS81"/>
  <c r="BR81"/>
  <c r="BP81"/>
  <c r="BO81"/>
  <c r="BJ81"/>
  <c r="BI81"/>
  <c r="BH81"/>
  <c r="BF81"/>
  <c r="BE81"/>
  <c r="BD81"/>
  <c r="BB81"/>
  <c r="BA81"/>
  <c r="AV81"/>
  <c r="AU81"/>
  <c r="AT81"/>
  <c r="AR81"/>
  <c r="AQ81"/>
  <c r="AP81"/>
  <c r="AN81"/>
  <c r="AM81"/>
  <c r="AH81"/>
  <c r="AG81"/>
  <c r="AF81"/>
  <c r="AD81"/>
  <c r="AC81"/>
  <c r="AB81"/>
  <c r="Z81"/>
  <c r="Y81"/>
  <c r="T81"/>
  <c r="S81"/>
  <c r="R81"/>
  <c r="P81"/>
  <c r="O81"/>
  <c r="N81"/>
  <c r="L81"/>
  <c r="K81"/>
  <c r="D83" i="15"/>
  <c r="C81" i="19"/>
  <c r="DV80"/>
  <c r="DU80"/>
  <c r="DT80"/>
  <c r="DS80"/>
  <c r="DQ80"/>
  <c r="DP80"/>
  <c r="DO80"/>
  <c r="DN80"/>
  <c r="DM80"/>
  <c r="DL80"/>
  <c r="DJ80"/>
  <c r="DI80"/>
  <c r="DH80"/>
  <c r="DG80"/>
  <c r="DF80"/>
  <c r="DE80"/>
  <c r="DC80"/>
  <c r="DB80"/>
  <c r="DA80"/>
  <c r="CZ80"/>
  <c r="CY80"/>
  <c r="CX80"/>
  <c r="CV80"/>
  <c r="CU80"/>
  <c r="CT80"/>
  <c r="CS80"/>
  <c r="CR80"/>
  <c r="CQ80"/>
  <c r="CL80"/>
  <c r="CK80"/>
  <c r="CJ80"/>
  <c r="CH80"/>
  <c r="CG80"/>
  <c r="CF80"/>
  <c r="CD80"/>
  <c r="CC80"/>
  <c r="BX80"/>
  <c r="BW80"/>
  <c r="BV80"/>
  <c r="BT80"/>
  <c r="BS80"/>
  <c r="BR80"/>
  <c r="BP80"/>
  <c r="BO80"/>
  <c r="BJ80"/>
  <c r="BI80"/>
  <c r="BH80"/>
  <c r="BF80"/>
  <c r="BE80"/>
  <c r="BD80"/>
  <c r="BB80"/>
  <c r="BA80"/>
  <c r="AV80"/>
  <c r="AU80"/>
  <c r="AT80"/>
  <c r="AR80"/>
  <c r="AQ80"/>
  <c r="AP80"/>
  <c r="AN80"/>
  <c r="AM80"/>
  <c r="AH80"/>
  <c r="AG80"/>
  <c r="AF80"/>
  <c r="AD80"/>
  <c r="AC80"/>
  <c r="AB80"/>
  <c r="Z80"/>
  <c r="Y80"/>
  <c r="T80"/>
  <c r="S80"/>
  <c r="R80"/>
  <c r="P80"/>
  <c r="O80"/>
  <c r="N80"/>
  <c r="L80"/>
  <c r="K80"/>
  <c r="D82" i="15"/>
  <c r="C80" i="19"/>
  <c r="DV79"/>
  <c r="DU79"/>
  <c r="DT79"/>
  <c r="DS79"/>
  <c r="DQ79"/>
  <c r="DP79"/>
  <c r="DO79"/>
  <c r="DN79"/>
  <c r="DM79"/>
  <c r="DL79"/>
  <c r="DJ79"/>
  <c r="DI79"/>
  <c r="DH79"/>
  <c r="DG79"/>
  <c r="DF79"/>
  <c r="DE79"/>
  <c r="DC79"/>
  <c r="DB79"/>
  <c r="DA79"/>
  <c r="CZ79"/>
  <c r="CY79"/>
  <c r="CX79"/>
  <c r="CV79"/>
  <c r="CU79"/>
  <c r="CT79"/>
  <c r="CS79"/>
  <c r="CR79"/>
  <c r="CQ79"/>
  <c r="CL79"/>
  <c r="CK79"/>
  <c r="CJ79"/>
  <c r="CH79"/>
  <c r="CG79"/>
  <c r="CF79"/>
  <c r="CD79"/>
  <c r="CC79"/>
  <c r="BX79"/>
  <c r="BW79"/>
  <c r="BV79"/>
  <c r="BT79"/>
  <c r="BS79"/>
  <c r="BR79"/>
  <c r="BP79"/>
  <c r="BO79"/>
  <c r="BJ79"/>
  <c r="BI79"/>
  <c r="BH79"/>
  <c r="BF79"/>
  <c r="BE79"/>
  <c r="BD79"/>
  <c r="BB79"/>
  <c r="BA79"/>
  <c r="AV79"/>
  <c r="AU79"/>
  <c r="AT79"/>
  <c r="AR79"/>
  <c r="AQ79"/>
  <c r="AP79"/>
  <c r="AN79"/>
  <c r="AM79"/>
  <c r="AH79"/>
  <c r="AG79"/>
  <c r="AF79"/>
  <c r="AD79"/>
  <c r="AC79"/>
  <c r="AB79"/>
  <c r="Z79"/>
  <c r="Y79"/>
  <c r="T79"/>
  <c r="S79"/>
  <c r="R79"/>
  <c r="P79"/>
  <c r="O79"/>
  <c r="N79"/>
  <c r="L79"/>
  <c r="K79"/>
  <c r="D81" i="15"/>
  <c r="C79" i="19"/>
  <c r="DV78"/>
  <c r="DU78"/>
  <c r="DT78"/>
  <c r="DS78"/>
  <c r="DQ78"/>
  <c r="DP78"/>
  <c r="DO78"/>
  <c r="DN78"/>
  <c r="DM78"/>
  <c r="DL78"/>
  <c r="DJ78"/>
  <c r="DI78"/>
  <c r="DH78"/>
  <c r="DG78"/>
  <c r="DF78"/>
  <c r="DE78"/>
  <c r="DC78"/>
  <c r="DB78"/>
  <c r="DA78"/>
  <c r="CZ78"/>
  <c r="CY78"/>
  <c r="CX78"/>
  <c r="CV78"/>
  <c r="CU78"/>
  <c r="CT78"/>
  <c r="CS78"/>
  <c r="CR78"/>
  <c r="CQ78"/>
  <c r="CL78"/>
  <c r="CK78"/>
  <c r="CJ78"/>
  <c r="CH78"/>
  <c r="CG78"/>
  <c r="CF78"/>
  <c r="CD78"/>
  <c r="CC78"/>
  <c r="BX78"/>
  <c r="BW78"/>
  <c r="BV78"/>
  <c r="BT78"/>
  <c r="BS78"/>
  <c r="BR78"/>
  <c r="BP78"/>
  <c r="BO78"/>
  <c r="BJ78"/>
  <c r="BI78"/>
  <c r="BH78"/>
  <c r="BF78"/>
  <c r="BE78"/>
  <c r="BD78"/>
  <c r="BB78"/>
  <c r="BA78"/>
  <c r="AV78"/>
  <c r="AU78"/>
  <c r="AT78"/>
  <c r="AR78"/>
  <c r="AQ78"/>
  <c r="AP78"/>
  <c r="AN78"/>
  <c r="AM78"/>
  <c r="AH78"/>
  <c r="AG78"/>
  <c r="AF78"/>
  <c r="AD78"/>
  <c r="AC78"/>
  <c r="AB78"/>
  <c r="Z78"/>
  <c r="Y78"/>
  <c r="T78"/>
  <c r="S78"/>
  <c r="R78"/>
  <c r="P78"/>
  <c r="O78"/>
  <c r="N78"/>
  <c r="L78"/>
  <c r="K78"/>
  <c r="D80" i="15"/>
  <c r="C78" i="19"/>
  <c r="DV77"/>
  <c r="DU77"/>
  <c r="DT77"/>
  <c r="DS77"/>
  <c r="DQ77"/>
  <c r="DP77"/>
  <c r="DO77"/>
  <c r="DN77"/>
  <c r="DM77"/>
  <c r="DL77"/>
  <c r="DJ77"/>
  <c r="DI77"/>
  <c r="DH77"/>
  <c r="DG77"/>
  <c r="DF77"/>
  <c r="DE77"/>
  <c r="DC77"/>
  <c r="DB77"/>
  <c r="DA77"/>
  <c r="CZ77"/>
  <c r="CY77"/>
  <c r="CX77"/>
  <c r="CV77"/>
  <c r="CU77"/>
  <c r="CT77"/>
  <c r="CS77"/>
  <c r="CR77"/>
  <c r="CQ77"/>
  <c r="CL77"/>
  <c r="CK77"/>
  <c r="CJ77"/>
  <c r="CH77"/>
  <c r="CG77"/>
  <c r="CF77"/>
  <c r="CD77"/>
  <c r="CC77"/>
  <c r="BX77"/>
  <c r="BW77"/>
  <c r="BV77"/>
  <c r="BT77"/>
  <c r="BS77"/>
  <c r="BR77"/>
  <c r="BP77"/>
  <c r="BO77"/>
  <c r="BJ77"/>
  <c r="BI77"/>
  <c r="BH77"/>
  <c r="BF77"/>
  <c r="BE77"/>
  <c r="BD77"/>
  <c r="BB77"/>
  <c r="BA77"/>
  <c r="AV77"/>
  <c r="AU77"/>
  <c r="AT77"/>
  <c r="AR77"/>
  <c r="AQ77"/>
  <c r="AP77"/>
  <c r="AN77"/>
  <c r="AM77"/>
  <c r="AH77"/>
  <c r="AG77"/>
  <c r="AF77"/>
  <c r="AD77"/>
  <c r="AC77"/>
  <c r="AB77"/>
  <c r="Z77"/>
  <c r="Y77"/>
  <c r="T77"/>
  <c r="S77"/>
  <c r="R77"/>
  <c r="P77"/>
  <c r="O77"/>
  <c r="N77"/>
  <c r="L77"/>
  <c r="K77"/>
  <c r="D79" i="15"/>
  <c r="C77" i="19"/>
  <c r="DV76"/>
  <c r="DU76"/>
  <c r="DT76"/>
  <c r="DS76"/>
  <c r="DQ76"/>
  <c r="DP76"/>
  <c r="DO76"/>
  <c r="DN76"/>
  <c r="DM76"/>
  <c r="DL76"/>
  <c r="DJ76"/>
  <c r="DI76"/>
  <c r="DH76"/>
  <c r="DG76"/>
  <c r="DF76"/>
  <c r="DE76"/>
  <c r="DC76"/>
  <c r="DB76"/>
  <c r="DA76"/>
  <c r="CZ76"/>
  <c r="CY76"/>
  <c r="CX76"/>
  <c r="CV76"/>
  <c r="CU76"/>
  <c r="CT76"/>
  <c r="CS76"/>
  <c r="CR76"/>
  <c r="CQ76"/>
  <c r="CL76"/>
  <c r="CK76"/>
  <c r="CJ76"/>
  <c r="CH76"/>
  <c r="CG76"/>
  <c r="CF76"/>
  <c r="CD76"/>
  <c r="CC76"/>
  <c r="BX76"/>
  <c r="BW76"/>
  <c r="BV76"/>
  <c r="BT76"/>
  <c r="BS76"/>
  <c r="BR76"/>
  <c r="BP76"/>
  <c r="BO76"/>
  <c r="BJ76"/>
  <c r="BI76"/>
  <c r="BH76"/>
  <c r="BF76"/>
  <c r="BE76"/>
  <c r="BD76"/>
  <c r="BB76"/>
  <c r="BA76"/>
  <c r="AV76"/>
  <c r="AU76"/>
  <c r="AT76"/>
  <c r="AR76"/>
  <c r="AQ76"/>
  <c r="AP76"/>
  <c r="AN76"/>
  <c r="AM76"/>
  <c r="AH76"/>
  <c r="AG76"/>
  <c r="AF76"/>
  <c r="AD76"/>
  <c r="AC76"/>
  <c r="AB76"/>
  <c r="Z76"/>
  <c r="Y76"/>
  <c r="T76"/>
  <c r="S76"/>
  <c r="R76"/>
  <c r="P76"/>
  <c r="O76"/>
  <c r="N76"/>
  <c r="L76"/>
  <c r="K76"/>
  <c r="D78" i="15"/>
  <c r="C76" i="19"/>
  <c r="DV75"/>
  <c r="DU75"/>
  <c r="DT75"/>
  <c r="DS75"/>
  <c r="DQ75"/>
  <c r="DP75"/>
  <c r="DO75"/>
  <c r="DN75"/>
  <c r="DM75"/>
  <c r="DL75"/>
  <c r="DJ75"/>
  <c r="DI75"/>
  <c r="DH75"/>
  <c r="DG75"/>
  <c r="DF75"/>
  <c r="DE75"/>
  <c r="DC75"/>
  <c r="DB75"/>
  <c r="DA75"/>
  <c r="CZ75"/>
  <c r="CY75"/>
  <c r="CX75"/>
  <c r="CV75"/>
  <c r="CU75"/>
  <c r="CT75"/>
  <c r="CS75"/>
  <c r="CR75"/>
  <c r="CQ75"/>
  <c r="CL75"/>
  <c r="CK75"/>
  <c r="CJ75"/>
  <c r="CH75"/>
  <c r="CG75"/>
  <c r="CF75"/>
  <c r="CD75"/>
  <c r="CC75"/>
  <c r="BX75"/>
  <c r="BW75"/>
  <c r="BV75"/>
  <c r="BT75"/>
  <c r="BS75"/>
  <c r="BR75"/>
  <c r="BP75"/>
  <c r="BO75"/>
  <c r="BJ75"/>
  <c r="BI75"/>
  <c r="BH75"/>
  <c r="BF75"/>
  <c r="BE75"/>
  <c r="BD75"/>
  <c r="BB75"/>
  <c r="BA75"/>
  <c r="AV75"/>
  <c r="AU75"/>
  <c r="AT75"/>
  <c r="AR75"/>
  <c r="AQ75"/>
  <c r="AP75"/>
  <c r="AN75"/>
  <c r="AM75"/>
  <c r="AH75"/>
  <c r="AG75"/>
  <c r="AF75"/>
  <c r="AD75"/>
  <c r="AC75"/>
  <c r="AB75"/>
  <c r="Z75"/>
  <c r="Y75"/>
  <c r="T75"/>
  <c r="S75"/>
  <c r="R75"/>
  <c r="P75"/>
  <c r="O75"/>
  <c r="N75"/>
  <c r="L75"/>
  <c r="K75"/>
  <c r="D77" i="15"/>
  <c r="C75" i="19"/>
  <c r="DV74"/>
  <c r="DU74"/>
  <c r="DT74"/>
  <c r="DS74"/>
  <c r="DQ74"/>
  <c r="DP74"/>
  <c r="DO74"/>
  <c r="DN74"/>
  <c r="DM74"/>
  <c r="DL74"/>
  <c r="DJ74"/>
  <c r="DI74"/>
  <c r="DH74"/>
  <c r="DG74"/>
  <c r="DF74"/>
  <c r="DE74"/>
  <c r="DC74"/>
  <c r="DB74"/>
  <c r="DA74"/>
  <c r="CZ74"/>
  <c r="CY74"/>
  <c r="CX74"/>
  <c r="CV74"/>
  <c r="CU74"/>
  <c r="CT74"/>
  <c r="CS74"/>
  <c r="CR74"/>
  <c r="CQ74"/>
  <c r="CL74"/>
  <c r="CK74"/>
  <c r="CJ74"/>
  <c r="CH74"/>
  <c r="CG74"/>
  <c r="CF74"/>
  <c r="CD74"/>
  <c r="CC74"/>
  <c r="BX74"/>
  <c r="BW74"/>
  <c r="BV74"/>
  <c r="BT74"/>
  <c r="BS74"/>
  <c r="BR74"/>
  <c r="BP74"/>
  <c r="BO74"/>
  <c r="BJ74"/>
  <c r="BI74"/>
  <c r="BH74"/>
  <c r="BF74"/>
  <c r="BE74"/>
  <c r="BD74"/>
  <c r="BB74"/>
  <c r="BA74"/>
  <c r="AV74"/>
  <c r="AU74"/>
  <c r="AT74"/>
  <c r="AR74"/>
  <c r="AQ74"/>
  <c r="AP74"/>
  <c r="AN74"/>
  <c r="AM74"/>
  <c r="AH74"/>
  <c r="AG74"/>
  <c r="AF74"/>
  <c r="AD74"/>
  <c r="AC74"/>
  <c r="AB74"/>
  <c r="Z74"/>
  <c r="Y74"/>
  <c r="T74"/>
  <c r="S74"/>
  <c r="R74"/>
  <c r="P74"/>
  <c r="O74"/>
  <c r="N74"/>
  <c r="L74"/>
  <c r="K74"/>
  <c r="D76" i="15"/>
  <c r="C74" i="19"/>
  <c r="DV73"/>
  <c r="DU73"/>
  <c r="DT73"/>
  <c r="DS73"/>
  <c r="DQ73"/>
  <c r="DP73"/>
  <c r="DO73"/>
  <c r="DN73"/>
  <c r="DM73"/>
  <c r="DL73"/>
  <c r="DJ73"/>
  <c r="DI73"/>
  <c r="DH73"/>
  <c r="DG73"/>
  <c r="DF73"/>
  <c r="DE73"/>
  <c r="DC73"/>
  <c r="DB73"/>
  <c r="DA73"/>
  <c r="CZ73"/>
  <c r="CY73"/>
  <c r="CX73"/>
  <c r="CV73"/>
  <c r="CU73"/>
  <c r="CT73"/>
  <c r="CS73"/>
  <c r="CR73"/>
  <c r="CQ73"/>
  <c r="CL73"/>
  <c r="CK73"/>
  <c r="CJ73"/>
  <c r="CH73"/>
  <c r="CG73"/>
  <c r="CF73"/>
  <c r="CD73"/>
  <c r="CC73"/>
  <c r="BX73"/>
  <c r="BW73"/>
  <c r="BV73"/>
  <c r="BT73"/>
  <c r="BS73"/>
  <c r="BR73"/>
  <c r="BP73"/>
  <c r="BO73"/>
  <c r="BJ73"/>
  <c r="BI73"/>
  <c r="BH73"/>
  <c r="BF73"/>
  <c r="BE73"/>
  <c r="BD73"/>
  <c r="BB73"/>
  <c r="BA73"/>
  <c r="AV73"/>
  <c r="AU73"/>
  <c r="AT73"/>
  <c r="AR73"/>
  <c r="AQ73"/>
  <c r="AP73"/>
  <c r="AN73"/>
  <c r="AM73"/>
  <c r="AH73"/>
  <c r="AG73"/>
  <c r="AF73"/>
  <c r="AD73"/>
  <c r="AC73"/>
  <c r="AB73"/>
  <c r="Z73"/>
  <c r="Y73"/>
  <c r="T73"/>
  <c r="S73"/>
  <c r="R73"/>
  <c r="P73"/>
  <c r="O73"/>
  <c r="N73"/>
  <c r="L73"/>
  <c r="K73"/>
  <c r="D75" i="15"/>
  <c r="C73" i="19"/>
  <c r="DV72"/>
  <c r="DU72"/>
  <c r="DT72"/>
  <c r="DS72"/>
  <c r="DQ72"/>
  <c r="DP72"/>
  <c r="DO72"/>
  <c r="DN72"/>
  <c r="DM72"/>
  <c r="DL72"/>
  <c r="DJ72"/>
  <c r="DI72"/>
  <c r="DH72"/>
  <c r="DG72"/>
  <c r="DF72"/>
  <c r="DE72"/>
  <c r="DC72"/>
  <c r="DB72"/>
  <c r="DA72"/>
  <c r="CZ72"/>
  <c r="CY72"/>
  <c r="CX72"/>
  <c r="CV72"/>
  <c r="CU72"/>
  <c r="CT72"/>
  <c r="CS72"/>
  <c r="CR72"/>
  <c r="CQ72"/>
  <c r="CL72"/>
  <c r="CK72"/>
  <c r="CJ72"/>
  <c r="CH72"/>
  <c r="CG72"/>
  <c r="CF72"/>
  <c r="CD72"/>
  <c r="CC72"/>
  <c r="BX72"/>
  <c r="BW72"/>
  <c r="BV72"/>
  <c r="BT72"/>
  <c r="BS72"/>
  <c r="BR72"/>
  <c r="BP72"/>
  <c r="BO72"/>
  <c r="BJ72"/>
  <c r="BI72"/>
  <c r="BH72"/>
  <c r="BF72"/>
  <c r="BE72"/>
  <c r="BD72"/>
  <c r="BB72"/>
  <c r="BA72"/>
  <c r="AV72"/>
  <c r="AU72"/>
  <c r="AT72"/>
  <c r="AR72"/>
  <c r="AQ72"/>
  <c r="AP72"/>
  <c r="AN72"/>
  <c r="AM72"/>
  <c r="AH72"/>
  <c r="AG72"/>
  <c r="AF72"/>
  <c r="AD72"/>
  <c r="AC72"/>
  <c r="AB72"/>
  <c r="Z72"/>
  <c r="Y72"/>
  <c r="T72"/>
  <c r="S72"/>
  <c r="R72"/>
  <c r="P72"/>
  <c r="O72"/>
  <c r="N72"/>
  <c r="L72"/>
  <c r="K72"/>
  <c r="D74" i="15"/>
  <c r="C72" i="19"/>
  <c r="DV71"/>
  <c r="DU71"/>
  <c r="DT71"/>
  <c r="DS71"/>
  <c r="DQ71"/>
  <c r="DP71"/>
  <c r="DO71"/>
  <c r="DN71"/>
  <c r="DM71"/>
  <c r="DL71"/>
  <c r="DJ71"/>
  <c r="DI71"/>
  <c r="DH71"/>
  <c r="DG71"/>
  <c r="DF71"/>
  <c r="DE71"/>
  <c r="DC71"/>
  <c r="DB71"/>
  <c r="DA71"/>
  <c r="CZ71"/>
  <c r="CY71"/>
  <c r="CX71"/>
  <c r="CV71"/>
  <c r="CU71"/>
  <c r="CT71"/>
  <c r="CS71"/>
  <c r="CR71"/>
  <c r="CQ71"/>
  <c r="CL71"/>
  <c r="CK71"/>
  <c r="CJ71"/>
  <c r="CH71"/>
  <c r="CG71"/>
  <c r="CF71"/>
  <c r="CD71"/>
  <c r="CC71"/>
  <c r="BX71"/>
  <c r="BW71"/>
  <c r="BV71"/>
  <c r="BT71"/>
  <c r="BS71"/>
  <c r="BR71"/>
  <c r="BP71"/>
  <c r="BO71"/>
  <c r="BJ71"/>
  <c r="BI71"/>
  <c r="BH71"/>
  <c r="BF71"/>
  <c r="BE71"/>
  <c r="BD71"/>
  <c r="BB71"/>
  <c r="BA71"/>
  <c r="AV71"/>
  <c r="AU71"/>
  <c r="AT71"/>
  <c r="AR71"/>
  <c r="AQ71"/>
  <c r="AP71"/>
  <c r="AN71"/>
  <c r="AM71"/>
  <c r="AH71"/>
  <c r="AG71"/>
  <c r="AF71"/>
  <c r="AD71"/>
  <c r="AC71"/>
  <c r="AB71"/>
  <c r="Z71"/>
  <c r="Y71"/>
  <c r="T71"/>
  <c r="S71"/>
  <c r="R71"/>
  <c r="P71"/>
  <c r="O71"/>
  <c r="N71"/>
  <c r="L71"/>
  <c r="K71"/>
  <c r="D73" i="15"/>
  <c r="C71" i="19"/>
  <c r="DV70"/>
  <c r="DU70"/>
  <c r="DT70"/>
  <c r="DS70"/>
  <c r="DQ70"/>
  <c r="DP70"/>
  <c r="DO70"/>
  <c r="DN70"/>
  <c r="DM70"/>
  <c r="DL70"/>
  <c r="DJ70"/>
  <c r="DI70"/>
  <c r="DH70"/>
  <c r="DG70"/>
  <c r="DF70"/>
  <c r="DE70"/>
  <c r="DC70"/>
  <c r="DB70"/>
  <c r="DA70"/>
  <c r="CZ70"/>
  <c r="CY70"/>
  <c r="CX70"/>
  <c r="CV70"/>
  <c r="CU70"/>
  <c r="CT70"/>
  <c r="CS70"/>
  <c r="CR70"/>
  <c r="CQ70"/>
  <c r="CL70"/>
  <c r="CK70"/>
  <c r="CJ70"/>
  <c r="CH70"/>
  <c r="CG70"/>
  <c r="CF70"/>
  <c r="CD70"/>
  <c r="CC70"/>
  <c r="BX70"/>
  <c r="BW70"/>
  <c r="BV70"/>
  <c r="BT70"/>
  <c r="BS70"/>
  <c r="BR70"/>
  <c r="BP70"/>
  <c r="BO70"/>
  <c r="BJ70"/>
  <c r="BI70"/>
  <c r="BH70"/>
  <c r="BF70"/>
  <c r="BE70"/>
  <c r="BD70"/>
  <c r="BB70"/>
  <c r="BA70"/>
  <c r="AV70"/>
  <c r="AU70"/>
  <c r="AT70"/>
  <c r="AR70"/>
  <c r="AQ70"/>
  <c r="AP70"/>
  <c r="AN70"/>
  <c r="AM70"/>
  <c r="AH70"/>
  <c r="AG70"/>
  <c r="AF70"/>
  <c r="AD70"/>
  <c r="AC70"/>
  <c r="AB70"/>
  <c r="Z70"/>
  <c r="Y70"/>
  <c r="T70"/>
  <c r="S70"/>
  <c r="R70"/>
  <c r="P70"/>
  <c r="O70"/>
  <c r="N70"/>
  <c r="L70"/>
  <c r="K70"/>
  <c r="D72" i="15"/>
  <c r="C70" i="19"/>
  <c r="DV69"/>
  <c r="DU69"/>
  <c r="DT69"/>
  <c r="DS69"/>
  <c r="DQ69"/>
  <c r="DP69"/>
  <c r="DO69"/>
  <c r="DN69"/>
  <c r="DM69"/>
  <c r="DL69"/>
  <c r="DJ69"/>
  <c r="DI69"/>
  <c r="DH69"/>
  <c r="DG69"/>
  <c r="DF69"/>
  <c r="DE69"/>
  <c r="DC69"/>
  <c r="DB69"/>
  <c r="DA69"/>
  <c r="CZ69"/>
  <c r="CY69"/>
  <c r="CX69"/>
  <c r="CV69"/>
  <c r="CU69"/>
  <c r="CT69"/>
  <c r="CS69"/>
  <c r="CR69"/>
  <c r="CQ69"/>
  <c r="CL69"/>
  <c r="CK69"/>
  <c r="CJ69"/>
  <c r="CH69"/>
  <c r="CG69"/>
  <c r="CF69"/>
  <c r="CD69"/>
  <c r="CC69"/>
  <c r="BX69"/>
  <c r="BW69"/>
  <c r="BV69"/>
  <c r="BT69"/>
  <c r="BS69"/>
  <c r="BR69"/>
  <c r="BP69"/>
  <c r="BO69"/>
  <c r="BJ69"/>
  <c r="BI69"/>
  <c r="BH69"/>
  <c r="BF69"/>
  <c r="BE69"/>
  <c r="BD69"/>
  <c r="BB69"/>
  <c r="BA69"/>
  <c r="AV69"/>
  <c r="AU69"/>
  <c r="AT69"/>
  <c r="AR69"/>
  <c r="AQ69"/>
  <c r="AP69"/>
  <c r="AN69"/>
  <c r="AM69"/>
  <c r="AH69"/>
  <c r="AG69"/>
  <c r="AF69"/>
  <c r="AD69"/>
  <c r="AC69"/>
  <c r="AB69"/>
  <c r="Z69"/>
  <c r="Y69"/>
  <c r="T69"/>
  <c r="S69"/>
  <c r="R69"/>
  <c r="P69"/>
  <c r="O69"/>
  <c r="N69"/>
  <c r="L69"/>
  <c r="K69"/>
  <c r="D71" i="15"/>
  <c r="C69" i="19"/>
  <c r="DV68"/>
  <c r="DU68"/>
  <c r="DT68"/>
  <c r="DS68"/>
  <c r="DQ68"/>
  <c r="DP68"/>
  <c r="DO68"/>
  <c r="DN68"/>
  <c r="DM68"/>
  <c r="DL68"/>
  <c r="DJ68"/>
  <c r="DI68"/>
  <c r="DH68"/>
  <c r="DG68"/>
  <c r="DF68"/>
  <c r="DE68"/>
  <c r="DC68"/>
  <c r="DB68"/>
  <c r="DA68"/>
  <c r="CZ68"/>
  <c r="CY68"/>
  <c r="CX68"/>
  <c r="CV68"/>
  <c r="CU68"/>
  <c r="CT68"/>
  <c r="CS68"/>
  <c r="CR68"/>
  <c r="CQ68"/>
  <c r="CL68"/>
  <c r="CK68"/>
  <c r="CJ68"/>
  <c r="CH68"/>
  <c r="CG68"/>
  <c r="CF68"/>
  <c r="CD68"/>
  <c r="CC68"/>
  <c r="BX68"/>
  <c r="BW68"/>
  <c r="BV68"/>
  <c r="BT68"/>
  <c r="BS68"/>
  <c r="BR68"/>
  <c r="BP68"/>
  <c r="BO68"/>
  <c r="BJ68"/>
  <c r="BI68"/>
  <c r="BH68"/>
  <c r="BF68"/>
  <c r="BE68"/>
  <c r="BD68"/>
  <c r="BB68"/>
  <c r="BA68"/>
  <c r="AV68"/>
  <c r="AU68"/>
  <c r="AT68"/>
  <c r="AR68"/>
  <c r="AQ68"/>
  <c r="AP68"/>
  <c r="AN68"/>
  <c r="AM68"/>
  <c r="AH68"/>
  <c r="AG68"/>
  <c r="AF68"/>
  <c r="AD68"/>
  <c r="AC68"/>
  <c r="AB68"/>
  <c r="Z68"/>
  <c r="Y68"/>
  <c r="T68"/>
  <c r="S68"/>
  <c r="R68"/>
  <c r="P68"/>
  <c r="O68"/>
  <c r="N68"/>
  <c r="L68"/>
  <c r="K68"/>
  <c r="D70" i="15"/>
  <c r="C68" i="19"/>
  <c r="DV67"/>
  <c r="DU67"/>
  <c r="DT67"/>
  <c r="DS67"/>
  <c r="DQ67"/>
  <c r="DP67"/>
  <c r="DO67"/>
  <c r="DN67"/>
  <c r="DM67"/>
  <c r="DL67"/>
  <c r="DJ67"/>
  <c r="DI67"/>
  <c r="DH67"/>
  <c r="DG67"/>
  <c r="DF67"/>
  <c r="DE67"/>
  <c r="DC67"/>
  <c r="DB67"/>
  <c r="DA67"/>
  <c r="CZ67"/>
  <c r="CY67"/>
  <c r="CX67"/>
  <c r="CV67"/>
  <c r="CU67"/>
  <c r="CT67"/>
  <c r="CS67"/>
  <c r="CR67"/>
  <c r="CQ67"/>
  <c r="CL67"/>
  <c r="CK67"/>
  <c r="CJ67"/>
  <c r="CH67"/>
  <c r="CG67"/>
  <c r="CF67"/>
  <c r="CD67"/>
  <c r="CC67"/>
  <c r="BX67"/>
  <c r="BW67"/>
  <c r="BV67"/>
  <c r="BT67"/>
  <c r="BS67"/>
  <c r="BR67"/>
  <c r="BP67"/>
  <c r="BO67"/>
  <c r="BJ67"/>
  <c r="BI67"/>
  <c r="BH67"/>
  <c r="BF67"/>
  <c r="BE67"/>
  <c r="BD67"/>
  <c r="BB67"/>
  <c r="BA67"/>
  <c r="AV67"/>
  <c r="AU67"/>
  <c r="AT67"/>
  <c r="AR67"/>
  <c r="AQ67"/>
  <c r="AP67"/>
  <c r="AN67"/>
  <c r="AM67"/>
  <c r="AH67"/>
  <c r="AG67"/>
  <c r="AF67"/>
  <c r="AD67"/>
  <c r="AC67"/>
  <c r="AB67"/>
  <c r="Z67"/>
  <c r="Y67"/>
  <c r="T67"/>
  <c r="S67"/>
  <c r="R67"/>
  <c r="P67"/>
  <c r="O67"/>
  <c r="N67"/>
  <c r="L67"/>
  <c r="K67"/>
  <c r="D69" i="15"/>
  <c r="C67" i="19"/>
  <c r="DV66"/>
  <c r="DU66"/>
  <c r="DT66"/>
  <c r="DS66"/>
  <c r="DQ66"/>
  <c r="DP66"/>
  <c r="DO66"/>
  <c r="DN66"/>
  <c r="DM66"/>
  <c r="DL66"/>
  <c r="DJ66"/>
  <c r="DI66"/>
  <c r="DH66"/>
  <c r="DG66"/>
  <c r="DF66"/>
  <c r="DE66"/>
  <c r="DC66"/>
  <c r="DB66"/>
  <c r="DA66"/>
  <c r="CZ66"/>
  <c r="CY66"/>
  <c r="CX66"/>
  <c r="CV66"/>
  <c r="CU66"/>
  <c r="CT66"/>
  <c r="CS66"/>
  <c r="CR66"/>
  <c r="CQ66"/>
  <c r="CL66"/>
  <c r="CK66"/>
  <c r="CJ66"/>
  <c r="CH66"/>
  <c r="CG66"/>
  <c r="CF66"/>
  <c r="CD66"/>
  <c r="CC66"/>
  <c r="BX66"/>
  <c r="BW66"/>
  <c r="BV66"/>
  <c r="BT66"/>
  <c r="BS66"/>
  <c r="BR66"/>
  <c r="BP66"/>
  <c r="BO66"/>
  <c r="BJ66"/>
  <c r="BI66"/>
  <c r="BH66"/>
  <c r="BF66"/>
  <c r="BE66"/>
  <c r="BD66"/>
  <c r="BB66"/>
  <c r="BA66"/>
  <c r="AV66"/>
  <c r="AU66"/>
  <c r="AT66"/>
  <c r="AR66"/>
  <c r="AQ66"/>
  <c r="AP66"/>
  <c r="AN66"/>
  <c r="AM66"/>
  <c r="AH66"/>
  <c r="AG66"/>
  <c r="AF66"/>
  <c r="AD66"/>
  <c r="AC66"/>
  <c r="AB66"/>
  <c r="Z66"/>
  <c r="Y66"/>
  <c r="T66"/>
  <c r="S66"/>
  <c r="R66"/>
  <c r="P66"/>
  <c r="O66"/>
  <c r="N66"/>
  <c r="L66"/>
  <c r="K66"/>
  <c r="D68" i="15"/>
  <c r="C66" i="19"/>
  <c r="DV65"/>
  <c r="DU65"/>
  <c r="DT65"/>
  <c r="DS65"/>
  <c r="DQ65"/>
  <c r="DP65"/>
  <c r="DO65"/>
  <c r="DN65"/>
  <c r="DM65"/>
  <c r="DL65"/>
  <c r="DJ65"/>
  <c r="DI65"/>
  <c r="DH65"/>
  <c r="DG65"/>
  <c r="DF65"/>
  <c r="DE65"/>
  <c r="DC65"/>
  <c r="DB65"/>
  <c r="DA65"/>
  <c r="CZ65"/>
  <c r="CY65"/>
  <c r="CX65"/>
  <c r="CV65"/>
  <c r="CU65"/>
  <c r="CT65"/>
  <c r="CS65"/>
  <c r="CR65"/>
  <c r="CQ65"/>
  <c r="CL65"/>
  <c r="CK65"/>
  <c r="CJ65"/>
  <c r="CH65"/>
  <c r="CG65"/>
  <c r="CF65"/>
  <c r="CD65"/>
  <c r="CC65"/>
  <c r="BX65"/>
  <c r="BW65"/>
  <c r="BV65"/>
  <c r="BT65"/>
  <c r="BS65"/>
  <c r="BR65"/>
  <c r="BP65"/>
  <c r="BO65"/>
  <c r="BJ65"/>
  <c r="BI65"/>
  <c r="BH65"/>
  <c r="BF65"/>
  <c r="BE65"/>
  <c r="BD65"/>
  <c r="BB65"/>
  <c r="BA65"/>
  <c r="AV65"/>
  <c r="AU65"/>
  <c r="AT65"/>
  <c r="AR65"/>
  <c r="AQ65"/>
  <c r="AP65"/>
  <c r="AN65"/>
  <c r="AM65"/>
  <c r="AH65"/>
  <c r="AG65"/>
  <c r="AF65"/>
  <c r="AD65"/>
  <c r="AC65"/>
  <c r="AB65"/>
  <c r="Z65"/>
  <c r="Y65"/>
  <c r="T65"/>
  <c r="S65"/>
  <c r="R65"/>
  <c r="P65"/>
  <c r="O65"/>
  <c r="N65"/>
  <c r="L65"/>
  <c r="K65"/>
  <c r="D67" i="15"/>
  <c r="C65" i="19"/>
  <c r="DV64"/>
  <c r="DU64"/>
  <c r="DT64"/>
  <c r="DS64"/>
  <c r="DQ64"/>
  <c r="DP64"/>
  <c r="DO64"/>
  <c r="DN64"/>
  <c r="DM64"/>
  <c r="DL64"/>
  <c r="DJ64"/>
  <c r="DI64"/>
  <c r="DH64"/>
  <c r="DG64"/>
  <c r="DF64"/>
  <c r="DE64"/>
  <c r="DC64"/>
  <c r="DB64"/>
  <c r="DA64"/>
  <c r="CZ64"/>
  <c r="CY64"/>
  <c r="CX64"/>
  <c r="CV64"/>
  <c r="CU64"/>
  <c r="CT64"/>
  <c r="CS64"/>
  <c r="CR64"/>
  <c r="CQ64"/>
  <c r="CL64"/>
  <c r="CK64"/>
  <c r="CJ64"/>
  <c r="CH64"/>
  <c r="CG64"/>
  <c r="CF64"/>
  <c r="CD64"/>
  <c r="CC64"/>
  <c r="BX64"/>
  <c r="BW64"/>
  <c r="BV64"/>
  <c r="BT64"/>
  <c r="BS64"/>
  <c r="BR64"/>
  <c r="BP64"/>
  <c r="BO64"/>
  <c r="BJ64"/>
  <c r="BI64"/>
  <c r="BH64"/>
  <c r="BF64"/>
  <c r="BE64"/>
  <c r="BD64"/>
  <c r="BB64"/>
  <c r="BA64"/>
  <c r="AV64"/>
  <c r="AU64"/>
  <c r="AT64"/>
  <c r="AR64"/>
  <c r="AQ64"/>
  <c r="AP64"/>
  <c r="AN64"/>
  <c r="AM64"/>
  <c r="AH64"/>
  <c r="AG64"/>
  <c r="AF64"/>
  <c r="AD64"/>
  <c r="AC64"/>
  <c r="AB64"/>
  <c r="Z64"/>
  <c r="Y64"/>
  <c r="T64"/>
  <c r="S64"/>
  <c r="R64"/>
  <c r="P64"/>
  <c r="O64"/>
  <c r="N64"/>
  <c r="L64"/>
  <c r="K64"/>
  <c r="D66" i="15"/>
  <c r="C64" i="19"/>
  <c r="DV63"/>
  <c r="DU63"/>
  <c r="DT63"/>
  <c r="DS63"/>
  <c r="DQ63"/>
  <c r="DP63"/>
  <c r="DO63"/>
  <c r="DN63"/>
  <c r="DM63"/>
  <c r="DL63"/>
  <c r="DJ63"/>
  <c r="DI63"/>
  <c r="DH63"/>
  <c r="DG63"/>
  <c r="DF63"/>
  <c r="DE63"/>
  <c r="DC63"/>
  <c r="DB63"/>
  <c r="DA63"/>
  <c r="CZ63"/>
  <c r="CY63"/>
  <c r="CX63"/>
  <c r="CV63"/>
  <c r="CU63"/>
  <c r="CT63"/>
  <c r="CS63"/>
  <c r="CR63"/>
  <c r="CQ63"/>
  <c r="CL63"/>
  <c r="CK63"/>
  <c r="CJ63"/>
  <c r="CH63"/>
  <c r="CG63"/>
  <c r="CF63"/>
  <c r="CD63"/>
  <c r="CC63"/>
  <c r="BX63"/>
  <c r="BW63"/>
  <c r="BV63"/>
  <c r="BT63"/>
  <c r="BS63"/>
  <c r="BR63"/>
  <c r="BP63"/>
  <c r="BO63"/>
  <c r="BJ63"/>
  <c r="BI63"/>
  <c r="BH63"/>
  <c r="BF63"/>
  <c r="BE63"/>
  <c r="BD63"/>
  <c r="BB63"/>
  <c r="BA63"/>
  <c r="AV63"/>
  <c r="AU63"/>
  <c r="AT63"/>
  <c r="AR63"/>
  <c r="AQ63"/>
  <c r="AP63"/>
  <c r="AN63"/>
  <c r="AM63"/>
  <c r="AH63"/>
  <c r="AG63"/>
  <c r="AF63"/>
  <c r="AD63"/>
  <c r="AC63"/>
  <c r="AB63"/>
  <c r="Z63"/>
  <c r="Y63"/>
  <c r="T63"/>
  <c r="S63"/>
  <c r="R63"/>
  <c r="P63"/>
  <c r="O63"/>
  <c r="N63"/>
  <c r="L63"/>
  <c r="K63"/>
  <c r="D65" i="15"/>
  <c r="C63" i="19"/>
  <c r="DV62"/>
  <c r="DU62"/>
  <c r="DT62"/>
  <c r="DS62"/>
  <c r="DQ62"/>
  <c r="DP62"/>
  <c r="DO62"/>
  <c r="DN62"/>
  <c r="DM62"/>
  <c r="DL62"/>
  <c r="DJ62"/>
  <c r="DI62"/>
  <c r="DH62"/>
  <c r="DG62"/>
  <c r="DF62"/>
  <c r="DE62"/>
  <c r="DC62"/>
  <c r="DB62"/>
  <c r="DA62"/>
  <c r="CZ62"/>
  <c r="CY62"/>
  <c r="CX62"/>
  <c r="CV62"/>
  <c r="CU62"/>
  <c r="CT62"/>
  <c r="CS62"/>
  <c r="CR62"/>
  <c r="CQ62"/>
  <c r="CL62"/>
  <c r="CK62"/>
  <c r="CJ62"/>
  <c r="CH62"/>
  <c r="CG62"/>
  <c r="CF62"/>
  <c r="CD62"/>
  <c r="CC62"/>
  <c r="BX62"/>
  <c r="BW62"/>
  <c r="BV62"/>
  <c r="BT62"/>
  <c r="BS62"/>
  <c r="BR62"/>
  <c r="BP62"/>
  <c r="BO62"/>
  <c r="BJ62"/>
  <c r="BI62"/>
  <c r="BH62"/>
  <c r="BF62"/>
  <c r="BE62"/>
  <c r="BD62"/>
  <c r="BB62"/>
  <c r="BA62"/>
  <c r="AV62"/>
  <c r="AU62"/>
  <c r="AT62"/>
  <c r="AR62"/>
  <c r="AQ62"/>
  <c r="AP62"/>
  <c r="AN62"/>
  <c r="AM62"/>
  <c r="AH62"/>
  <c r="AG62"/>
  <c r="AF62"/>
  <c r="AD62"/>
  <c r="AC62"/>
  <c r="AB62"/>
  <c r="Z62"/>
  <c r="Y62"/>
  <c r="T62"/>
  <c r="S62"/>
  <c r="R62"/>
  <c r="P62"/>
  <c r="O62"/>
  <c r="N62"/>
  <c r="L62"/>
  <c r="K62"/>
  <c r="D64" i="15"/>
  <c r="C62" i="19"/>
  <c r="DV61"/>
  <c r="DU61"/>
  <c r="DT61"/>
  <c r="DS61"/>
  <c r="DQ61"/>
  <c r="DP61"/>
  <c r="DO61"/>
  <c r="DN61"/>
  <c r="DM61"/>
  <c r="DL61"/>
  <c r="DJ61"/>
  <c r="DI61"/>
  <c r="DH61"/>
  <c r="DG61"/>
  <c r="DF61"/>
  <c r="DE61"/>
  <c r="DC61"/>
  <c r="DB61"/>
  <c r="DA61"/>
  <c r="CZ61"/>
  <c r="CY61"/>
  <c r="CX61"/>
  <c r="CV61"/>
  <c r="CU61"/>
  <c r="CT61"/>
  <c r="CS61"/>
  <c r="CR61"/>
  <c r="CQ61"/>
  <c r="CL61"/>
  <c r="CK61"/>
  <c r="CJ61"/>
  <c r="CH61"/>
  <c r="CG61"/>
  <c r="CF61"/>
  <c r="CD61"/>
  <c r="CC61"/>
  <c r="BX61"/>
  <c r="BW61"/>
  <c r="BV61"/>
  <c r="BT61"/>
  <c r="BS61"/>
  <c r="BR61"/>
  <c r="BP61"/>
  <c r="BO61"/>
  <c r="BJ61"/>
  <c r="BI61"/>
  <c r="BH61"/>
  <c r="BF61"/>
  <c r="BE61"/>
  <c r="BD61"/>
  <c r="BB61"/>
  <c r="BA61"/>
  <c r="AV61"/>
  <c r="AU61"/>
  <c r="AT61"/>
  <c r="AR61"/>
  <c r="AQ61"/>
  <c r="AP61"/>
  <c r="AN61"/>
  <c r="AM61"/>
  <c r="AH61"/>
  <c r="AG61"/>
  <c r="AF61"/>
  <c r="AD61"/>
  <c r="AC61"/>
  <c r="AB61"/>
  <c r="Z61"/>
  <c r="Y61"/>
  <c r="T61"/>
  <c r="S61"/>
  <c r="R61"/>
  <c r="P61"/>
  <c r="O61"/>
  <c r="N61"/>
  <c r="L61"/>
  <c r="K61"/>
  <c r="D63" i="15"/>
  <c r="C61" i="19"/>
  <c r="DV60"/>
  <c r="DU60"/>
  <c r="DT60"/>
  <c r="DS60"/>
  <c r="DQ60"/>
  <c r="DP60"/>
  <c r="DO60"/>
  <c r="DN60"/>
  <c r="DM60"/>
  <c r="DL60"/>
  <c r="DJ60"/>
  <c r="DI60"/>
  <c r="DH60"/>
  <c r="DG60"/>
  <c r="DF60"/>
  <c r="DE60"/>
  <c r="DC60"/>
  <c r="DB60"/>
  <c r="DA60"/>
  <c r="CZ60"/>
  <c r="CY60"/>
  <c r="CX60"/>
  <c r="CV60"/>
  <c r="CU60"/>
  <c r="CT60"/>
  <c r="CS60"/>
  <c r="CR60"/>
  <c r="CQ60"/>
  <c r="CL60"/>
  <c r="CK60"/>
  <c r="CJ60"/>
  <c r="CH60"/>
  <c r="CG60"/>
  <c r="CF60"/>
  <c r="CD60"/>
  <c r="CC60"/>
  <c r="BX60"/>
  <c r="BW60"/>
  <c r="BV60"/>
  <c r="BT60"/>
  <c r="BS60"/>
  <c r="BR60"/>
  <c r="BP60"/>
  <c r="BO60"/>
  <c r="BJ60"/>
  <c r="BI60"/>
  <c r="BH60"/>
  <c r="BF60"/>
  <c r="BE60"/>
  <c r="BD60"/>
  <c r="BB60"/>
  <c r="BA60"/>
  <c r="AV60"/>
  <c r="AU60"/>
  <c r="AT60"/>
  <c r="AR60"/>
  <c r="AQ60"/>
  <c r="AP60"/>
  <c r="AN60"/>
  <c r="AM60"/>
  <c r="AH60"/>
  <c r="AG60"/>
  <c r="AF60"/>
  <c r="AD60"/>
  <c r="AC60"/>
  <c r="AB60"/>
  <c r="Z60"/>
  <c r="Y60"/>
  <c r="T60"/>
  <c r="S60"/>
  <c r="R60"/>
  <c r="P60"/>
  <c r="O60"/>
  <c r="N60"/>
  <c r="L60"/>
  <c r="K60"/>
  <c r="D62" i="15"/>
  <c r="C60" i="19"/>
  <c r="DV59"/>
  <c r="DU59"/>
  <c r="DT59"/>
  <c r="DS59"/>
  <c r="DQ59"/>
  <c r="DP59"/>
  <c r="DO59"/>
  <c r="DN59"/>
  <c r="DM59"/>
  <c r="DL59"/>
  <c r="DJ59"/>
  <c r="DI59"/>
  <c r="DH59"/>
  <c r="DG59"/>
  <c r="DF59"/>
  <c r="DE59"/>
  <c r="DC59"/>
  <c r="DB59"/>
  <c r="DA59"/>
  <c r="CZ59"/>
  <c r="CY59"/>
  <c r="CX59"/>
  <c r="CV59"/>
  <c r="CU59"/>
  <c r="CT59"/>
  <c r="CS59"/>
  <c r="CR59"/>
  <c r="CQ59"/>
  <c r="CL59"/>
  <c r="CK59"/>
  <c r="CJ59"/>
  <c r="CH59"/>
  <c r="CG59"/>
  <c r="CF59"/>
  <c r="CD59"/>
  <c r="CC59"/>
  <c r="BX59"/>
  <c r="BW59"/>
  <c r="BV59"/>
  <c r="BT59"/>
  <c r="BS59"/>
  <c r="BR59"/>
  <c r="BP59"/>
  <c r="BO59"/>
  <c r="BJ59"/>
  <c r="BI59"/>
  <c r="BH59"/>
  <c r="BF59"/>
  <c r="BE59"/>
  <c r="BD59"/>
  <c r="BB59"/>
  <c r="BA59"/>
  <c r="AV59"/>
  <c r="AU59"/>
  <c r="AT59"/>
  <c r="AR59"/>
  <c r="AQ59"/>
  <c r="AP59"/>
  <c r="AN59"/>
  <c r="AM59"/>
  <c r="AH59"/>
  <c r="AG59"/>
  <c r="AF59"/>
  <c r="AD59"/>
  <c r="AC59"/>
  <c r="AB59"/>
  <c r="Z59"/>
  <c r="Y59"/>
  <c r="T59"/>
  <c r="S59"/>
  <c r="R59"/>
  <c r="P59"/>
  <c r="O59"/>
  <c r="N59"/>
  <c r="L59"/>
  <c r="K59"/>
  <c r="D61" i="15"/>
  <c r="C59" i="19"/>
  <c r="DV58"/>
  <c r="DU58"/>
  <c r="DT58"/>
  <c r="DS58"/>
  <c r="DQ58"/>
  <c r="DP58"/>
  <c r="DO58"/>
  <c r="DN58"/>
  <c r="DM58"/>
  <c r="DL58"/>
  <c r="DJ58"/>
  <c r="DI58"/>
  <c r="DH58"/>
  <c r="DG58"/>
  <c r="DF58"/>
  <c r="DE58"/>
  <c r="DC58"/>
  <c r="DB58"/>
  <c r="DA58"/>
  <c r="CZ58"/>
  <c r="CY58"/>
  <c r="CX58"/>
  <c r="CV58"/>
  <c r="CU58"/>
  <c r="CT58"/>
  <c r="CS58"/>
  <c r="CR58"/>
  <c r="CQ58"/>
  <c r="CL58"/>
  <c r="CK58"/>
  <c r="CJ58"/>
  <c r="CH58"/>
  <c r="CG58"/>
  <c r="CF58"/>
  <c r="CD58"/>
  <c r="CC58"/>
  <c r="BX58"/>
  <c r="BW58"/>
  <c r="BV58"/>
  <c r="BT58"/>
  <c r="BS58"/>
  <c r="BR58"/>
  <c r="BP58"/>
  <c r="BO58"/>
  <c r="BJ58"/>
  <c r="BI58"/>
  <c r="BH58"/>
  <c r="BF58"/>
  <c r="BE58"/>
  <c r="BD58"/>
  <c r="BB58"/>
  <c r="BA58"/>
  <c r="AV58"/>
  <c r="AU58"/>
  <c r="AT58"/>
  <c r="AR58"/>
  <c r="AQ58"/>
  <c r="AP58"/>
  <c r="AN58"/>
  <c r="AM58"/>
  <c r="AH58"/>
  <c r="AG58"/>
  <c r="AF58"/>
  <c r="AD58"/>
  <c r="AC58"/>
  <c r="AB58"/>
  <c r="Z58"/>
  <c r="Y58"/>
  <c r="T58"/>
  <c r="S58"/>
  <c r="R58"/>
  <c r="P58"/>
  <c r="O58"/>
  <c r="N58"/>
  <c r="L58"/>
  <c r="K58"/>
  <c r="D60" i="15"/>
  <c r="C58" i="19"/>
  <c r="DV57"/>
  <c r="DU57"/>
  <c r="DT57"/>
  <c r="DS57"/>
  <c r="DQ57"/>
  <c r="DP57"/>
  <c r="DO57"/>
  <c r="DN57"/>
  <c r="DM57"/>
  <c r="DL57"/>
  <c r="DJ57"/>
  <c r="DI57"/>
  <c r="DH57"/>
  <c r="DG57"/>
  <c r="DF57"/>
  <c r="DE57"/>
  <c r="DC57"/>
  <c r="DB57"/>
  <c r="DA57"/>
  <c r="CZ57"/>
  <c r="CY57"/>
  <c r="CX57"/>
  <c r="CV57"/>
  <c r="CU57"/>
  <c r="CT57"/>
  <c r="CS57"/>
  <c r="CR57"/>
  <c r="CQ57"/>
  <c r="CL57"/>
  <c r="CK57"/>
  <c r="CJ57"/>
  <c r="CH57"/>
  <c r="CG57"/>
  <c r="CF57"/>
  <c r="CD57"/>
  <c r="CC57"/>
  <c r="BX57"/>
  <c r="BW57"/>
  <c r="BV57"/>
  <c r="BT57"/>
  <c r="BS57"/>
  <c r="BR57"/>
  <c r="BP57"/>
  <c r="BO57"/>
  <c r="BJ57"/>
  <c r="BI57"/>
  <c r="BH57"/>
  <c r="BF57"/>
  <c r="BE57"/>
  <c r="BD57"/>
  <c r="BB57"/>
  <c r="BA57"/>
  <c r="AV57"/>
  <c r="AU57"/>
  <c r="AT57"/>
  <c r="AR57"/>
  <c r="AQ57"/>
  <c r="AP57"/>
  <c r="AN57"/>
  <c r="AM57"/>
  <c r="AH57"/>
  <c r="AG57"/>
  <c r="AF57"/>
  <c r="AD57"/>
  <c r="AC57"/>
  <c r="AB57"/>
  <c r="Z57"/>
  <c r="Y57"/>
  <c r="T57"/>
  <c r="S57"/>
  <c r="R57"/>
  <c r="P57"/>
  <c r="O57"/>
  <c r="N57"/>
  <c r="L57"/>
  <c r="K57"/>
  <c r="D59" i="15"/>
  <c r="C57" i="19"/>
  <c r="DV56"/>
  <c r="DU56"/>
  <c r="DT56"/>
  <c r="DS56"/>
  <c r="DQ56"/>
  <c r="DP56"/>
  <c r="DO56"/>
  <c r="DN56"/>
  <c r="DM56"/>
  <c r="DL56"/>
  <c r="DJ56"/>
  <c r="DI56"/>
  <c r="DH56"/>
  <c r="DG56"/>
  <c r="DF56"/>
  <c r="DE56"/>
  <c r="DC56"/>
  <c r="DB56"/>
  <c r="DA56"/>
  <c r="CZ56"/>
  <c r="CY56"/>
  <c r="CX56"/>
  <c r="CV56"/>
  <c r="CU56"/>
  <c r="CT56"/>
  <c r="CS56"/>
  <c r="CR56"/>
  <c r="CQ56"/>
  <c r="CL56"/>
  <c r="CK56"/>
  <c r="CJ56"/>
  <c r="CH56"/>
  <c r="CG56"/>
  <c r="CF56"/>
  <c r="CD56"/>
  <c r="CC56"/>
  <c r="BX56"/>
  <c r="BW56"/>
  <c r="BV56"/>
  <c r="BT56"/>
  <c r="BS56"/>
  <c r="BR56"/>
  <c r="BP56"/>
  <c r="BO56"/>
  <c r="BJ56"/>
  <c r="BI56"/>
  <c r="BH56"/>
  <c r="BF56"/>
  <c r="BE56"/>
  <c r="BD56"/>
  <c r="BB56"/>
  <c r="BA56"/>
  <c r="AV56"/>
  <c r="AU56"/>
  <c r="AT56"/>
  <c r="AR56"/>
  <c r="AQ56"/>
  <c r="AP56"/>
  <c r="AN56"/>
  <c r="AM56"/>
  <c r="AH56"/>
  <c r="AG56"/>
  <c r="AF56"/>
  <c r="AD56"/>
  <c r="AC56"/>
  <c r="AB56"/>
  <c r="Z56"/>
  <c r="Y56"/>
  <c r="T56"/>
  <c r="S56"/>
  <c r="R56"/>
  <c r="P56"/>
  <c r="O56"/>
  <c r="N56"/>
  <c r="L56"/>
  <c r="K56"/>
  <c r="D58" i="15"/>
  <c r="C56" i="19"/>
  <c r="DV55"/>
  <c r="DU55"/>
  <c r="DT55"/>
  <c r="DS55"/>
  <c r="DQ55"/>
  <c r="DP55"/>
  <c r="DO55"/>
  <c r="DN55"/>
  <c r="DM55"/>
  <c r="DL55"/>
  <c r="DJ55"/>
  <c r="DI55"/>
  <c r="DH55"/>
  <c r="DG55"/>
  <c r="DF55"/>
  <c r="DE55"/>
  <c r="DC55"/>
  <c r="DB55"/>
  <c r="DA55"/>
  <c r="CZ55"/>
  <c r="CY55"/>
  <c r="CX55"/>
  <c r="CV55"/>
  <c r="CU55"/>
  <c r="CT55"/>
  <c r="CS55"/>
  <c r="CR55"/>
  <c r="CQ55"/>
  <c r="CL55"/>
  <c r="CK55"/>
  <c r="CJ55"/>
  <c r="CH55"/>
  <c r="CG55"/>
  <c r="CF55"/>
  <c r="CD55"/>
  <c r="CC55"/>
  <c r="BX55"/>
  <c r="BW55"/>
  <c r="BV55"/>
  <c r="BT55"/>
  <c r="BS55"/>
  <c r="BR55"/>
  <c r="BP55"/>
  <c r="BO55"/>
  <c r="BJ55"/>
  <c r="BI55"/>
  <c r="BH55"/>
  <c r="BF55"/>
  <c r="BE55"/>
  <c r="BD55"/>
  <c r="BB55"/>
  <c r="BA55"/>
  <c r="AV55"/>
  <c r="AU55"/>
  <c r="AT55"/>
  <c r="AR55"/>
  <c r="AQ55"/>
  <c r="AP55"/>
  <c r="AN55"/>
  <c r="AM55"/>
  <c r="AH55"/>
  <c r="AG55"/>
  <c r="AF55"/>
  <c r="AD55"/>
  <c r="AC55"/>
  <c r="AB55"/>
  <c r="Z55"/>
  <c r="Y55"/>
  <c r="T55"/>
  <c r="S55"/>
  <c r="R55"/>
  <c r="P55"/>
  <c r="O55"/>
  <c r="N55"/>
  <c r="L55"/>
  <c r="K55"/>
  <c r="D57" i="15"/>
  <c r="C55" i="19"/>
  <c r="DV54"/>
  <c r="DU54"/>
  <c r="DT54"/>
  <c r="DS54"/>
  <c r="DQ54"/>
  <c r="DP54"/>
  <c r="DO54"/>
  <c r="DN54"/>
  <c r="DM54"/>
  <c r="DL54"/>
  <c r="DJ54"/>
  <c r="DI54"/>
  <c r="DH54"/>
  <c r="DG54"/>
  <c r="DF54"/>
  <c r="DE54"/>
  <c r="DC54"/>
  <c r="DB54"/>
  <c r="DA54"/>
  <c r="CZ54"/>
  <c r="CY54"/>
  <c r="CX54"/>
  <c r="CV54"/>
  <c r="CU54"/>
  <c r="CT54"/>
  <c r="CS54"/>
  <c r="CR54"/>
  <c r="CQ54"/>
  <c r="CL54"/>
  <c r="CK54"/>
  <c r="CJ54"/>
  <c r="CH54"/>
  <c r="CG54"/>
  <c r="CF54"/>
  <c r="CD54"/>
  <c r="CC54"/>
  <c r="BX54"/>
  <c r="BW54"/>
  <c r="BV54"/>
  <c r="BT54"/>
  <c r="BS54"/>
  <c r="BR54"/>
  <c r="BP54"/>
  <c r="BO54"/>
  <c r="BJ54"/>
  <c r="BI54"/>
  <c r="BH54"/>
  <c r="BF54"/>
  <c r="BE54"/>
  <c r="BD54"/>
  <c r="BB54"/>
  <c r="BA54"/>
  <c r="AV54"/>
  <c r="AU54"/>
  <c r="AT54"/>
  <c r="AR54"/>
  <c r="AQ54"/>
  <c r="AP54"/>
  <c r="AN54"/>
  <c r="AM54"/>
  <c r="AH54"/>
  <c r="AG54"/>
  <c r="AF54"/>
  <c r="AD54"/>
  <c r="AC54"/>
  <c r="AB54"/>
  <c r="Z54"/>
  <c r="Y54"/>
  <c r="T54"/>
  <c r="S54"/>
  <c r="R54"/>
  <c r="P54"/>
  <c r="O54"/>
  <c r="N54"/>
  <c r="L54"/>
  <c r="K54"/>
  <c r="D56" i="15"/>
  <c r="C54" i="19"/>
  <c r="DV53"/>
  <c r="DU53"/>
  <c r="DT53"/>
  <c r="DS53"/>
  <c r="DQ53"/>
  <c r="DP53"/>
  <c r="DO53"/>
  <c r="DN53"/>
  <c r="DM53"/>
  <c r="DL53"/>
  <c r="DJ53"/>
  <c r="DI53"/>
  <c r="DH53"/>
  <c r="DG53"/>
  <c r="DF53"/>
  <c r="DE53"/>
  <c r="DC53"/>
  <c r="DB53"/>
  <c r="DA53"/>
  <c r="CZ53"/>
  <c r="CY53"/>
  <c r="CX53"/>
  <c r="CV53"/>
  <c r="CU53"/>
  <c r="CT53"/>
  <c r="CS53"/>
  <c r="CR53"/>
  <c r="CQ53"/>
  <c r="CL53"/>
  <c r="CK53"/>
  <c r="CJ53"/>
  <c r="CH53"/>
  <c r="CG53"/>
  <c r="CF53"/>
  <c r="CD53"/>
  <c r="CC53"/>
  <c r="BX53"/>
  <c r="BW53"/>
  <c r="BV53"/>
  <c r="BT53"/>
  <c r="BS53"/>
  <c r="BR53"/>
  <c r="BP53"/>
  <c r="BO53"/>
  <c r="BJ53"/>
  <c r="BI53"/>
  <c r="BH53"/>
  <c r="BF53"/>
  <c r="BE53"/>
  <c r="BD53"/>
  <c r="BB53"/>
  <c r="BA53"/>
  <c r="AV53"/>
  <c r="AU53"/>
  <c r="AT53"/>
  <c r="AR53"/>
  <c r="AQ53"/>
  <c r="AP53"/>
  <c r="AN53"/>
  <c r="AM53"/>
  <c r="AH53"/>
  <c r="AG53"/>
  <c r="AF53"/>
  <c r="AD53"/>
  <c r="AC53"/>
  <c r="AB53"/>
  <c r="Z53"/>
  <c r="Y53"/>
  <c r="T53"/>
  <c r="S53"/>
  <c r="R53"/>
  <c r="P53"/>
  <c r="O53"/>
  <c r="N53"/>
  <c r="L53"/>
  <c r="K53"/>
  <c r="D55" i="15"/>
  <c r="C53" i="19"/>
  <c r="DV52"/>
  <c r="DU52"/>
  <c r="DT52"/>
  <c r="DS52"/>
  <c r="DQ52"/>
  <c r="DP52"/>
  <c r="DO52"/>
  <c r="DN52"/>
  <c r="DM52"/>
  <c r="DL52"/>
  <c r="DJ52"/>
  <c r="DI52"/>
  <c r="DH52"/>
  <c r="DG52"/>
  <c r="DF52"/>
  <c r="DE52"/>
  <c r="DC52"/>
  <c r="DB52"/>
  <c r="DA52"/>
  <c r="CZ52"/>
  <c r="CY52"/>
  <c r="CX52"/>
  <c r="CV52"/>
  <c r="CU52"/>
  <c r="CT52"/>
  <c r="CS52"/>
  <c r="CR52"/>
  <c r="CQ52"/>
  <c r="CL52"/>
  <c r="CK52"/>
  <c r="CJ52"/>
  <c r="CH52"/>
  <c r="CG52"/>
  <c r="CF52"/>
  <c r="CD52"/>
  <c r="CC52"/>
  <c r="BX52"/>
  <c r="BW52"/>
  <c r="BV52"/>
  <c r="BT52"/>
  <c r="BS52"/>
  <c r="BR52"/>
  <c r="BP52"/>
  <c r="BO52"/>
  <c r="BJ52"/>
  <c r="BI52"/>
  <c r="BH52"/>
  <c r="BF52"/>
  <c r="BE52"/>
  <c r="BD52"/>
  <c r="BB52"/>
  <c r="BA52"/>
  <c r="AV52"/>
  <c r="AU52"/>
  <c r="AT52"/>
  <c r="AR52"/>
  <c r="AQ52"/>
  <c r="AP52"/>
  <c r="AN52"/>
  <c r="AM52"/>
  <c r="AH52"/>
  <c r="AG52"/>
  <c r="AF52"/>
  <c r="AD52"/>
  <c r="AC52"/>
  <c r="AB52"/>
  <c r="Z52"/>
  <c r="Y52"/>
  <c r="T52"/>
  <c r="S52"/>
  <c r="R52"/>
  <c r="P52"/>
  <c r="O52"/>
  <c r="N52"/>
  <c r="L52"/>
  <c r="K52"/>
  <c r="D54" i="15"/>
  <c r="C52" i="19"/>
  <c r="DV51"/>
  <c r="DU51"/>
  <c r="DT51"/>
  <c r="DS51"/>
  <c r="DQ51"/>
  <c r="DP51"/>
  <c r="DO51"/>
  <c r="DN51"/>
  <c r="DM51"/>
  <c r="DL51"/>
  <c r="DJ51"/>
  <c r="DI51"/>
  <c r="DH51"/>
  <c r="DG51"/>
  <c r="DF51"/>
  <c r="DE51"/>
  <c r="DC51"/>
  <c r="DB51"/>
  <c r="DA51"/>
  <c r="CZ51"/>
  <c r="CY51"/>
  <c r="CX51"/>
  <c r="CV51"/>
  <c r="CU51"/>
  <c r="CT51"/>
  <c r="CS51"/>
  <c r="CR51"/>
  <c r="CQ51"/>
  <c r="CL51"/>
  <c r="CK51"/>
  <c r="CJ51"/>
  <c r="CH51"/>
  <c r="CG51"/>
  <c r="CF51"/>
  <c r="CD51"/>
  <c r="CC51"/>
  <c r="BX51"/>
  <c r="BW51"/>
  <c r="BV51"/>
  <c r="BT51"/>
  <c r="BS51"/>
  <c r="BR51"/>
  <c r="BP51"/>
  <c r="BO51"/>
  <c r="BJ51"/>
  <c r="BI51"/>
  <c r="BH51"/>
  <c r="BF51"/>
  <c r="BE51"/>
  <c r="BD51"/>
  <c r="BB51"/>
  <c r="BA51"/>
  <c r="AV51"/>
  <c r="AU51"/>
  <c r="AT51"/>
  <c r="AR51"/>
  <c r="AQ51"/>
  <c r="AP51"/>
  <c r="AN51"/>
  <c r="AM51"/>
  <c r="AH51"/>
  <c r="AG51"/>
  <c r="AF51"/>
  <c r="AD51"/>
  <c r="AC51"/>
  <c r="AB51"/>
  <c r="Z51"/>
  <c r="Y51"/>
  <c r="T51"/>
  <c r="S51"/>
  <c r="R51"/>
  <c r="P51"/>
  <c r="O51"/>
  <c r="N51"/>
  <c r="L51"/>
  <c r="K51"/>
  <c r="D53" i="15"/>
  <c r="C51" i="19"/>
  <c r="DV50"/>
  <c r="DU50"/>
  <c r="DT50"/>
  <c r="DS50"/>
  <c r="DQ50"/>
  <c r="DP50"/>
  <c r="DO50"/>
  <c r="DN50"/>
  <c r="DM50"/>
  <c r="DL50"/>
  <c r="DJ50"/>
  <c r="DI50"/>
  <c r="DH50"/>
  <c r="DG50"/>
  <c r="DF50"/>
  <c r="DE50"/>
  <c r="DC50"/>
  <c r="DB50"/>
  <c r="DA50"/>
  <c r="CZ50"/>
  <c r="CY50"/>
  <c r="CX50"/>
  <c r="CV50"/>
  <c r="CU50"/>
  <c r="CT50"/>
  <c r="CS50"/>
  <c r="CR50"/>
  <c r="CQ50"/>
  <c r="CL50"/>
  <c r="CK50"/>
  <c r="CJ50"/>
  <c r="CH50"/>
  <c r="CG50"/>
  <c r="CF50"/>
  <c r="CD50"/>
  <c r="CC50"/>
  <c r="BX50"/>
  <c r="BW50"/>
  <c r="BV50"/>
  <c r="BT50"/>
  <c r="BS50"/>
  <c r="BR50"/>
  <c r="BP50"/>
  <c r="BO50"/>
  <c r="BJ50"/>
  <c r="BI50"/>
  <c r="BH50"/>
  <c r="BF50"/>
  <c r="BE50"/>
  <c r="BD50"/>
  <c r="BB50"/>
  <c r="BA50"/>
  <c r="AV50"/>
  <c r="AU50"/>
  <c r="AT50"/>
  <c r="AR50"/>
  <c r="AQ50"/>
  <c r="AP50"/>
  <c r="AN50"/>
  <c r="AM50"/>
  <c r="AH50"/>
  <c r="AG50"/>
  <c r="AF50"/>
  <c r="AD50"/>
  <c r="AC50"/>
  <c r="AB50"/>
  <c r="Z50"/>
  <c r="Y50"/>
  <c r="T50"/>
  <c r="S50"/>
  <c r="R50"/>
  <c r="P50"/>
  <c r="O50"/>
  <c r="N50"/>
  <c r="L50"/>
  <c r="K50"/>
  <c r="D52" i="15"/>
  <c r="C50" i="19"/>
  <c r="DV49"/>
  <c r="DU49"/>
  <c r="DT49"/>
  <c r="DS49"/>
  <c r="DQ49"/>
  <c r="DP49"/>
  <c r="DO49"/>
  <c r="DN49"/>
  <c r="DM49"/>
  <c r="DL49"/>
  <c r="DJ49"/>
  <c r="DI49"/>
  <c r="DH49"/>
  <c r="DG49"/>
  <c r="DF49"/>
  <c r="DE49"/>
  <c r="DC49"/>
  <c r="DB49"/>
  <c r="DA49"/>
  <c r="CZ49"/>
  <c r="CY49"/>
  <c r="CX49"/>
  <c r="CV49"/>
  <c r="CU49"/>
  <c r="CT49"/>
  <c r="CS49"/>
  <c r="CR49"/>
  <c r="CQ49"/>
  <c r="CL49"/>
  <c r="CK49"/>
  <c r="CJ49"/>
  <c r="CH49"/>
  <c r="CG49"/>
  <c r="CF49"/>
  <c r="CD49"/>
  <c r="CC49"/>
  <c r="BX49"/>
  <c r="BW49"/>
  <c r="BV49"/>
  <c r="BT49"/>
  <c r="BS49"/>
  <c r="BR49"/>
  <c r="BP49"/>
  <c r="BO49"/>
  <c r="BJ49"/>
  <c r="BI49"/>
  <c r="BH49"/>
  <c r="BF49"/>
  <c r="BE49"/>
  <c r="BD49"/>
  <c r="BB49"/>
  <c r="BA49"/>
  <c r="AV49"/>
  <c r="AU49"/>
  <c r="AT49"/>
  <c r="AR49"/>
  <c r="AQ49"/>
  <c r="AP49"/>
  <c r="AN49"/>
  <c r="AM49"/>
  <c r="AH49"/>
  <c r="AG49"/>
  <c r="AF49"/>
  <c r="AD49"/>
  <c r="AC49"/>
  <c r="AB49"/>
  <c r="Z49"/>
  <c r="Y49"/>
  <c r="T49"/>
  <c r="S49"/>
  <c r="R49"/>
  <c r="P49"/>
  <c r="O49"/>
  <c r="N49"/>
  <c r="L49"/>
  <c r="K49"/>
  <c r="D51" i="15"/>
  <c r="C49" i="19"/>
  <c r="DV48"/>
  <c r="DU48"/>
  <c r="DT48"/>
  <c r="DS48"/>
  <c r="DQ48"/>
  <c r="DP48"/>
  <c r="DO48"/>
  <c r="DN48"/>
  <c r="DM48"/>
  <c r="DL48"/>
  <c r="DJ48"/>
  <c r="DI48"/>
  <c r="DH48"/>
  <c r="DG48"/>
  <c r="DF48"/>
  <c r="DE48"/>
  <c r="DC48"/>
  <c r="DB48"/>
  <c r="DA48"/>
  <c r="CZ48"/>
  <c r="CY48"/>
  <c r="CX48"/>
  <c r="CV48"/>
  <c r="CU48"/>
  <c r="CT48"/>
  <c r="CS48"/>
  <c r="CR48"/>
  <c r="CQ48"/>
  <c r="CL48"/>
  <c r="CK48"/>
  <c r="CJ48"/>
  <c r="CH48"/>
  <c r="CG48"/>
  <c r="CF48"/>
  <c r="CD48"/>
  <c r="CC48"/>
  <c r="BX48"/>
  <c r="BW48"/>
  <c r="BV48"/>
  <c r="BT48"/>
  <c r="BS48"/>
  <c r="BR48"/>
  <c r="BP48"/>
  <c r="BO48"/>
  <c r="BJ48"/>
  <c r="BI48"/>
  <c r="BH48"/>
  <c r="BF48"/>
  <c r="BE48"/>
  <c r="BD48"/>
  <c r="BB48"/>
  <c r="BA48"/>
  <c r="AV48"/>
  <c r="AU48"/>
  <c r="AT48"/>
  <c r="AR48"/>
  <c r="AQ48"/>
  <c r="AP48"/>
  <c r="AN48"/>
  <c r="AM48"/>
  <c r="AH48"/>
  <c r="AG48"/>
  <c r="AF48"/>
  <c r="AD48"/>
  <c r="AC48"/>
  <c r="AB48"/>
  <c r="Z48"/>
  <c r="Y48"/>
  <c r="T48"/>
  <c r="S48"/>
  <c r="R48"/>
  <c r="P48"/>
  <c r="O48"/>
  <c r="N48"/>
  <c r="L48"/>
  <c r="K48"/>
  <c r="D50" i="15"/>
  <c r="C48" i="19"/>
  <c r="DV47"/>
  <c r="DU47"/>
  <c r="DT47"/>
  <c r="DS47"/>
  <c r="DQ47"/>
  <c r="DP47"/>
  <c r="DO47"/>
  <c r="DN47"/>
  <c r="DM47"/>
  <c r="DL47"/>
  <c r="DJ47"/>
  <c r="DI47"/>
  <c r="DH47"/>
  <c r="DG47"/>
  <c r="DF47"/>
  <c r="DE47"/>
  <c r="DC47"/>
  <c r="DB47"/>
  <c r="DA47"/>
  <c r="CZ47"/>
  <c r="CY47"/>
  <c r="CX47"/>
  <c r="CV47"/>
  <c r="CU47"/>
  <c r="CT47"/>
  <c r="CS47"/>
  <c r="CR47"/>
  <c r="CQ47"/>
  <c r="CL47"/>
  <c r="CK47"/>
  <c r="CJ47"/>
  <c r="CH47"/>
  <c r="CG47"/>
  <c r="CF47"/>
  <c r="CD47"/>
  <c r="CC47"/>
  <c r="BX47"/>
  <c r="BW47"/>
  <c r="BV47"/>
  <c r="BT47"/>
  <c r="BS47"/>
  <c r="BR47"/>
  <c r="BP47"/>
  <c r="BO47"/>
  <c r="BJ47"/>
  <c r="BI47"/>
  <c r="BH47"/>
  <c r="BF47"/>
  <c r="BE47"/>
  <c r="BD47"/>
  <c r="BB47"/>
  <c r="BA47"/>
  <c r="AV47"/>
  <c r="AU47"/>
  <c r="AT47"/>
  <c r="AR47"/>
  <c r="AQ47"/>
  <c r="AP47"/>
  <c r="AN47"/>
  <c r="AM47"/>
  <c r="AH47"/>
  <c r="AG47"/>
  <c r="AF47"/>
  <c r="AD47"/>
  <c r="AC47"/>
  <c r="AB47"/>
  <c r="Z47"/>
  <c r="Y47"/>
  <c r="T47"/>
  <c r="S47"/>
  <c r="R47"/>
  <c r="P47"/>
  <c r="O47"/>
  <c r="N47"/>
  <c r="L47"/>
  <c r="K47"/>
  <c r="D49" i="15"/>
  <c r="C47" i="19"/>
  <c r="DV46"/>
  <c r="DU46"/>
  <c r="DT46"/>
  <c r="DS46"/>
  <c r="DQ46"/>
  <c r="DP46"/>
  <c r="DO46"/>
  <c r="DN46"/>
  <c r="DM46"/>
  <c r="DL46"/>
  <c r="DJ46"/>
  <c r="DI46"/>
  <c r="DH46"/>
  <c r="DG46"/>
  <c r="DF46"/>
  <c r="DE46"/>
  <c r="DC46"/>
  <c r="DB46"/>
  <c r="DA46"/>
  <c r="CZ46"/>
  <c r="CY46"/>
  <c r="CX46"/>
  <c r="CV46"/>
  <c r="CU46"/>
  <c r="CT46"/>
  <c r="CS46"/>
  <c r="CR46"/>
  <c r="CQ46"/>
  <c r="CL46"/>
  <c r="CK46"/>
  <c r="CJ46"/>
  <c r="CH46"/>
  <c r="CG46"/>
  <c r="CF46"/>
  <c r="CD46"/>
  <c r="CC46"/>
  <c r="BX46"/>
  <c r="BW46"/>
  <c r="BV46"/>
  <c r="BT46"/>
  <c r="BS46"/>
  <c r="BR46"/>
  <c r="BP46"/>
  <c r="BO46"/>
  <c r="BJ46"/>
  <c r="BI46"/>
  <c r="BH46"/>
  <c r="BF46"/>
  <c r="BE46"/>
  <c r="BD46"/>
  <c r="BB46"/>
  <c r="BA46"/>
  <c r="AV46"/>
  <c r="AU46"/>
  <c r="AT46"/>
  <c r="AR46"/>
  <c r="AQ46"/>
  <c r="AP46"/>
  <c r="AN46"/>
  <c r="AM46"/>
  <c r="AH46"/>
  <c r="AG46"/>
  <c r="AF46"/>
  <c r="AD46"/>
  <c r="AC46"/>
  <c r="AB46"/>
  <c r="Z46"/>
  <c r="Y46"/>
  <c r="T46"/>
  <c r="S46"/>
  <c r="R46"/>
  <c r="P46"/>
  <c r="O46"/>
  <c r="N46"/>
  <c r="L46"/>
  <c r="K46"/>
  <c r="D48" i="15"/>
  <c r="C46" i="19"/>
  <c r="DV45"/>
  <c r="DU45"/>
  <c r="DT45"/>
  <c r="DS45"/>
  <c r="DQ45"/>
  <c r="DP45"/>
  <c r="DO45"/>
  <c r="DN45"/>
  <c r="DM45"/>
  <c r="DL45"/>
  <c r="DJ45"/>
  <c r="DI45"/>
  <c r="DH45"/>
  <c r="DG45"/>
  <c r="DF45"/>
  <c r="DE45"/>
  <c r="DC45"/>
  <c r="DB45"/>
  <c r="DA45"/>
  <c r="CZ45"/>
  <c r="CY45"/>
  <c r="CX45"/>
  <c r="CV45"/>
  <c r="CU45"/>
  <c r="CT45"/>
  <c r="CS45"/>
  <c r="CR45"/>
  <c r="CQ45"/>
  <c r="CL45"/>
  <c r="CK45"/>
  <c r="CJ45"/>
  <c r="CH45"/>
  <c r="CG45"/>
  <c r="CF45"/>
  <c r="CD45"/>
  <c r="CC45"/>
  <c r="BX45"/>
  <c r="BW45"/>
  <c r="BV45"/>
  <c r="BT45"/>
  <c r="BS45"/>
  <c r="BR45"/>
  <c r="BP45"/>
  <c r="BO45"/>
  <c r="BJ45"/>
  <c r="BI45"/>
  <c r="BH45"/>
  <c r="BF45"/>
  <c r="BE45"/>
  <c r="BD45"/>
  <c r="BB45"/>
  <c r="BA45"/>
  <c r="AV45"/>
  <c r="AU45"/>
  <c r="AT45"/>
  <c r="AR45"/>
  <c r="AQ45"/>
  <c r="AP45"/>
  <c r="AN45"/>
  <c r="AM45"/>
  <c r="AH45"/>
  <c r="AG45"/>
  <c r="AF45"/>
  <c r="AD45"/>
  <c r="AC45"/>
  <c r="AB45"/>
  <c r="Z45"/>
  <c r="Y45"/>
  <c r="T45"/>
  <c r="S45"/>
  <c r="R45"/>
  <c r="P45"/>
  <c r="O45"/>
  <c r="N45"/>
  <c r="L45"/>
  <c r="K45"/>
  <c r="D47" i="15"/>
  <c r="C45" i="19"/>
  <c r="DV44"/>
  <c r="DU44"/>
  <c r="DT44"/>
  <c r="DS44"/>
  <c r="DQ44"/>
  <c r="DP44"/>
  <c r="DO44"/>
  <c r="DN44"/>
  <c r="DM44"/>
  <c r="DL44"/>
  <c r="DJ44"/>
  <c r="DI44"/>
  <c r="DH44"/>
  <c r="DG44"/>
  <c r="DF44"/>
  <c r="DE44"/>
  <c r="DC44"/>
  <c r="DB44"/>
  <c r="DA44"/>
  <c r="CZ44"/>
  <c r="CY44"/>
  <c r="CX44"/>
  <c r="CV44"/>
  <c r="CU44"/>
  <c r="CT44"/>
  <c r="CS44"/>
  <c r="CR44"/>
  <c r="CQ44"/>
  <c r="CL44"/>
  <c r="CK44"/>
  <c r="CJ44"/>
  <c r="CH44"/>
  <c r="CG44"/>
  <c r="CF44"/>
  <c r="CD44"/>
  <c r="CC44"/>
  <c r="BX44"/>
  <c r="BW44"/>
  <c r="BV44"/>
  <c r="BT44"/>
  <c r="BS44"/>
  <c r="BR44"/>
  <c r="BP44"/>
  <c r="BO44"/>
  <c r="BJ44"/>
  <c r="BI44"/>
  <c r="BH44"/>
  <c r="BF44"/>
  <c r="BE44"/>
  <c r="BD44"/>
  <c r="BB44"/>
  <c r="BA44"/>
  <c r="AV44"/>
  <c r="AU44"/>
  <c r="AT44"/>
  <c r="AR44"/>
  <c r="AQ44"/>
  <c r="AP44"/>
  <c r="AN44"/>
  <c r="AM44"/>
  <c r="AH44"/>
  <c r="AG44"/>
  <c r="AF44"/>
  <c r="AD44"/>
  <c r="AC44"/>
  <c r="AB44"/>
  <c r="Z44"/>
  <c r="Y44"/>
  <c r="T44"/>
  <c r="S44"/>
  <c r="R44"/>
  <c r="P44"/>
  <c r="O44"/>
  <c r="N44"/>
  <c r="L44"/>
  <c r="K44"/>
  <c r="D46" i="15"/>
  <c r="C44" i="19"/>
  <c r="DV43"/>
  <c r="DU43"/>
  <c r="DT43"/>
  <c r="DS43"/>
  <c r="DQ43"/>
  <c r="DP43"/>
  <c r="DO43"/>
  <c r="DN43"/>
  <c r="DM43"/>
  <c r="DL43"/>
  <c r="DJ43"/>
  <c r="DI43"/>
  <c r="DH43"/>
  <c r="DG43"/>
  <c r="DF43"/>
  <c r="DE43"/>
  <c r="DC43"/>
  <c r="DB43"/>
  <c r="DA43"/>
  <c r="CZ43"/>
  <c r="CY43"/>
  <c r="CX43"/>
  <c r="CV43"/>
  <c r="CU43"/>
  <c r="CT43"/>
  <c r="CS43"/>
  <c r="CR43"/>
  <c r="CQ43"/>
  <c r="CL43"/>
  <c r="CK43"/>
  <c r="CJ43"/>
  <c r="CH43"/>
  <c r="CG43"/>
  <c r="CF43"/>
  <c r="CD43"/>
  <c r="CC43"/>
  <c r="BX43"/>
  <c r="BW43"/>
  <c r="BV43"/>
  <c r="BT43"/>
  <c r="BS43"/>
  <c r="BR43"/>
  <c r="BP43"/>
  <c r="BO43"/>
  <c r="BJ43"/>
  <c r="BI43"/>
  <c r="BH43"/>
  <c r="BF43"/>
  <c r="BE43"/>
  <c r="BD43"/>
  <c r="BB43"/>
  <c r="BA43"/>
  <c r="AV43"/>
  <c r="AU43"/>
  <c r="AT43"/>
  <c r="AR43"/>
  <c r="AQ43"/>
  <c r="AP43"/>
  <c r="AN43"/>
  <c r="AM43"/>
  <c r="AH43"/>
  <c r="AG43"/>
  <c r="AF43"/>
  <c r="AD43"/>
  <c r="AC43"/>
  <c r="AB43"/>
  <c r="Z43"/>
  <c r="Y43"/>
  <c r="T43"/>
  <c r="S43"/>
  <c r="R43"/>
  <c r="P43"/>
  <c r="O43"/>
  <c r="N43"/>
  <c r="L43"/>
  <c r="K43"/>
  <c r="D45" i="15"/>
  <c r="C43" i="19"/>
  <c r="DV42"/>
  <c r="DU42"/>
  <c r="DT42"/>
  <c r="DS42"/>
  <c r="DQ42"/>
  <c r="DP42"/>
  <c r="DO42"/>
  <c r="DN42"/>
  <c r="DM42"/>
  <c r="DL42"/>
  <c r="DJ42"/>
  <c r="DI42"/>
  <c r="DH42"/>
  <c r="DG42"/>
  <c r="DF42"/>
  <c r="DE42"/>
  <c r="DC42"/>
  <c r="DB42"/>
  <c r="DA42"/>
  <c r="CZ42"/>
  <c r="CY42"/>
  <c r="CX42"/>
  <c r="CV42"/>
  <c r="CU42"/>
  <c r="CT42"/>
  <c r="CS42"/>
  <c r="CR42"/>
  <c r="CQ42"/>
  <c r="CL42"/>
  <c r="CK42"/>
  <c r="CJ42"/>
  <c r="CH42"/>
  <c r="CG42"/>
  <c r="CF42"/>
  <c r="CD42"/>
  <c r="CC42"/>
  <c r="BX42"/>
  <c r="BW42"/>
  <c r="BV42"/>
  <c r="BT42"/>
  <c r="BS42"/>
  <c r="BR42"/>
  <c r="BP42"/>
  <c r="BO42"/>
  <c r="BJ42"/>
  <c r="BI42"/>
  <c r="BH42"/>
  <c r="BF42"/>
  <c r="BE42"/>
  <c r="BD42"/>
  <c r="BB42"/>
  <c r="BA42"/>
  <c r="AV42"/>
  <c r="AU42"/>
  <c r="AT42"/>
  <c r="AR42"/>
  <c r="AQ42"/>
  <c r="AP42"/>
  <c r="AN42"/>
  <c r="AM42"/>
  <c r="AH42"/>
  <c r="AG42"/>
  <c r="AF42"/>
  <c r="AD42"/>
  <c r="AC42"/>
  <c r="AB42"/>
  <c r="Z42"/>
  <c r="Y42"/>
  <c r="T42"/>
  <c r="S42"/>
  <c r="R42"/>
  <c r="P42"/>
  <c r="O42"/>
  <c r="N42"/>
  <c r="L42"/>
  <c r="K42"/>
  <c r="D44" i="15"/>
  <c r="C42" i="19"/>
  <c r="DV41"/>
  <c r="DU41"/>
  <c r="DT41"/>
  <c r="DS41"/>
  <c r="DQ41"/>
  <c r="DP41"/>
  <c r="DO41"/>
  <c r="DN41"/>
  <c r="DM41"/>
  <c r="DL41"/>
  <c r="DJ41"/>
  <c r="DI41"/>
  <c r="DH41"/>
  <c r="DG41"/>
  <c r="DF41"/>
  <c r="DE41"/>
  <c r="DC41"/>
  <c r="DB41"/>
  <c r="DA41"/>
  <c r="CZ41"/>
  <c r="CY41"/>
  <c r="CX41"/>
  <c r="CV41"/>
  <c r="CU41"/>
  <c r="CT41"/>
  <c r="CS41"/>
  <c r="CR41"/>
  <c r="CQ41"/>
  <c r="CL41"/>
  <c r="CK41"/>
  <c r="CJ41"/>
  <c r="CH41"/>
  <c r="CG41"/>
  <c r="CF41"/>
  <c r="CD41"/>
  <c r="CC41"/>
  <c r="BX41"/>
  <c r="BW41"/>
  <c r="BV41"/>
  <c r="BT41"/>
  <c r="BS41"/>
  <c r="BR41"/>
  <c r="BP41"/>
  <c r="BO41"/>
  <c r="BJ41"/>
  <c r="BI41"/>
  <c r="BH41"/>
  <c r="BF41"/>
  <c r="BE41"/>
  <c r="BD41"/>
  <c r="BB41"/>
  <c r="BA41"/>
  <c r="AV41"/>
  <c r="AU41"/>
  <c r="AT41"/>
  <c r="AR41"/>
  <c r="AQ41"/>
  <c r="AP41"/>
  <c r="AN41"/>
  <c r="AM41"/>
  <c r="AH41"/>
  <c r="AG41"/>
  <c r="AF41"/>
  <c r="AD41"/>
  <c r="AC41"/>
  <c r="AB41"/>
  <c r="Z41"/>
  <c r="Y41"/>
  <c r="T41"/>
  <c r="S41"/>
  <c r="R41"/>
  <c r="P41"/>
  <c r="O41"/>
  <c r="N41"/>
  <c r="L41"/>
  <c r="K41"/>
  <c r="D43" i="15"/>
  <c r="C41" i="19"/>
  <c r="DV40"/>
  <c r="DU40"/>
  <c r="DT40"/>
  <c r="DS40"/>
  <c r="DQ40"/>
  <c r="DP40"/>
  <c r="DO40"/>
  <c r="DN40"/>
  <c r="DM40"/>
  <c r="DL40"/>
  <c r="DJ40"/>
  <c r="DI40"/>
  <c r="DH40"/>
  <c r="DG40"/>
  <c r="DF40"/>
  <c r="DE40"/>
  <c r="DC40"/>
  <c r="DB40"/>
  <c r="DA40"/>
  <c r="CZ40"/>
  <c r="CY40"/>
  <c r="CX40"/>
  <c r="CV40"/>
  <c r="CU40"/>
  <c r="CT40"/>
  <c r="CS40"/>
  <c r="CR40"/>
  <c r="CQ40"/>
  <c r="CL40"/>
  <c r="CK40"/>
  <c r="CJ40"/>
  <c r="CH40"/>
  <c r="CG40"/>
  <c r="CF40"/>
  <c r="CD40"/>
  <c r="CC40"/>
  <c r="BX40"/>
  <c r="BW40"/>
  <c r="BV40"/>
  <c r="BT40"/>
  <c r="BS40"/>
  <c r="BR40"/>
  <c r="BP40"/>
  <c r="BO40"/>
  <c r="BJ40"/>
  <c r="BI40"/>
  <c r="BH40"/>
  <c r="BF40"/>
  <c r="BE40"/>
  <c r="BD40"/>
  <c r="BB40"/>
  <c r="BA40"/>
  <c r="AV40"/>
  <c r="AU40"/>
  <c r="AT40"/>
  <c r="AR40"/>
  <c r="AQ40"/>
  <c r="AP40"/>
  <c r="AN40"/>
  <c r="AM40"/>
  <c r="AH40"/>
  <c r="AG40"/>
  <c r="AF40"/>
  <c r="AD40"/>
  <c r="AC40"/>
  <c r="AB40"/>
  <c r="Z40"/>
  <c r="Y40"/>
  <c r="T40"/>
  <c r="S40"/>
  <c r="R40"/>
  <c r="P40"/>
  <c r="O40"/>
  <c r="N40"/>
  <c r="L40"/>
  <c r="K40"/>
  <c r="D42" i="15"/>
  <c r="C40" i="19"/>
  <c r="DV39"/>
  <c r="DU39"/>
  <c r="DT39"/>
  <c r="DS39"/>
  <c r="DQ39"/>
  <c r="DP39"/>
  <c r="DO39"/>
  <c r="DN39"/>
  <c r="DM39"/>
  <c r="DL39"/>
  <c r="DJ39"/>
  <c r="DI39"/>
  <c r="DH39"/>
  <c r="DG39"/>
  <c r="DF39"/>
  <c r="DE39"/>
  <c r="DC39"/>
  <c r="DB39"/>
  <c r="DA39"/>
  <c r="CZ39"/>
  <c r="CY39"/>
  <c r="CX39"/>
  <c r="CV39"/>
  <c r="CU39"/>
  <c r="CT39"/>
  <c r="CS39"/>
  <c r="CR39"/>
  <c r="CQ39"/>
  <c r="CL39"/>
  <c r="CK39"/>
  <c r="CJ39"/>
  <c r="CH39"/>
  <c r="CG39"/>
  <c r="CF39"/>
  <c r="CD39"/>
  <c r="CC39"/>
  <c r="BX39"/>
  <c r="BW39"/>
  <c r="BV39"/>
  <c r="BT39"/>
  <c r="BS39"/>
  <c r="BR39"/>
  <c r="BP39"/>
  <c r="BO39"/>
  <c r="BJ39"/>
  <c r="BI39"/>
  <c r="BH39"/>
  <c r="BF39"/>
  <c r="BE39"/>
  <c r="BD39"/>
  <c r="BB39"/>
  <c r="BA39"/>
  <c r="AV39"/>
  <c r="AU39"/>
  <c r="AT39"/>
  <c r="AR39"/>
  <c r="AQ39"/>
  <c r="AP39"/>
  <c r="AN39"/>
  <c r="AM39"/>
  <c r="AH39"/>
  <c r="AG39"/>
  <c r="AF39"/>
  <c r="AD39"/>
  <c r="AC39"/>
  <c r="AB39"/>
  <c r="Z39"/>
  <c r="Y39"/>
  <c r="T39"/>
  <c r="S39"/>
  <c r="R39"/>
  <c r="P39"/>
  <c r="O39"/>
  <c r="N39"/>
  <c r="L39"/>
  <c r="K39"/>
  <c r="D41" i="15"/>
  <c r="C39" i="19"/>
  <c r="DV38"/>
  <c r="DU38"/>
  <c r="DT38"/>
  <c r="DS38"/>
  <c r="DQ38"/>
  <c r="DP38"/>
  <c r="DO38"/>
  <c r="DN38"/>
  <c r="DM38"/>
  <c r="DL38"/>
  <c r="DJ38"/>
  <c r="DI38"/>
  <c r="DH38"/>
  <c r="DG38"/>
  <c r="DF38"/>
  <c r="DE38"/>
  <c r="DC38"/>
  <c r="DB38"/>
  <c r="DA38"/>
  <c r="CZ38"/>
  <c r="CY38"/>
  <c r="CX38"/>
  <c r="CV38"/>
  <c r="CU38"/>
  <c r="CT38"/>
  <c r="CS38"/>
  <c r="CR38"/>
  <c r="CQ38"/>
  <c r="CL38"/>
  <c r="CK38"/>
  <c r="CJ38"/>
  <c r="CH38"/>
  <c r="CG38"/>
  <c r="CF38"/>
  <c r="CD38"/>
  <c r="CC38"/>
  <c r="BX38"/>
  <c r="BW38"/>
  <c r="BV38"/>
  <c r="BT38"/>
  <c r="BS38"/>
  <c r="BR38"/>
  <c r="BP38"/>
  <c r="BO38"/>
  <c r="BJ38"/>
  <c r="BI38"/>
  <c r="BH38"/>
  <c r="BF38"/>
  <c r="BE38"/>
  <c r="BD38"/>
  <c r="BB38"/>
  <c r="BA38"/>
  <c r="AV38"/>
  <c r="AU38"/>
  <c r="AT38"/>
  <c r="AR38"/>
  <c r="AQ38"/>
  <c r="AP38"/>
  <c r="AN38"/>
  <c r="AM38"/>
  <c r="AH38"/>
  <c r="AG38"/>
  <c r="AF38"/>
  <c r="AD38"/>
  <c r="AC38"/>
  <c r="AB38"/>
  <c r="Z38"/>
  <c r="Y38"/>
  <c r="T38"/>
  <c r="S38"/>
  <c r="R38"/>
  <c r="P38"/>
  <c r="O38"/>
  <c r="N38"/>
  <c r="L38"/>
  <c r="K38"/>
  <c r="D40" i="15"/>
  <c r="C38" i="19"/>
  <c r="DV37"/>
  <c r="DU37"/>
  <c r="DT37"/>
  <c r="DS37"/>
  <c r="DQ37"/>
  <c r="DP37"/>
  <c r="DO37"/>
  <c r="DN37"/>
  <c r="DM37"/>
  <c r="DL37"/>
  <c r="DJ37"/>
  <c r="DI37"/>
  <c r="DH37"/>
  <c r="DG37"/>
  <c r="DF37"/>
  <c r="DE37"/>
  <c r="DC37"/>
  <c r="DB37"/>
  <c r="DA37"/>
  <c r="CZ37"/>
  <c r="CY37"/>
  <c r="CX37"/>
  <c r="CV37"/>
  <c r="CU37"/>
  <c r="CT37"/>
  <c r="CS37"/>
  <c r="CR37"/>
  <c r="CQ37"/>
  <c r="CL37"/>
  <c r="CK37"/>
  <c r="CJ37"/>
  <c r="CH37"/>
  <c r="CG37"/>
  <c r="CF37"/>
  <c r="CD37"/>
  <c r="CC37"/>
  <c r="BX37"/>
  <c r="BW37"/>
  <c r="BV37"/>
  <c r="BT37"/>
  <c r="BS37"/>
  <c r="BR37"/>
  <c r="BP37"/>
  <c r="BO37"/>
  <c r="BJ37"/>
  <c r="BI37"/>
  <c r="BH37"/>
  <c r="BF37"/>
  <c r="BE37"/>
  <c r="BD37"/>
  <c r="BB37"/>
  <c r="BA37"/>
  <c r="AV37"/>
  <c r="AU37"/>
  <c r="AT37"/>
  <c r="AR37"/>
  <c r="AQ37"/>
  <c r="AP37"/>
  <c r="AN37"/>
  <c r="AM37"/>
  <c r="AH37"/>
  <c r="AG37"/>
  <c r="AF37"/>
  <c r="AD37"/>
  <c r="AC37"/>
  <c r="AB37"/>
  <c r="Z37"/>
  <c r="Y37"/>
  <c r="T37"/>
  <c r="S37"/>
  <c r="R37"/>
  <c r="P37"/>
  <c r="O37"/>
  <c r="N37"/>
  <c r="L37"/>
  <c r="K37"/>
  <c r="D39" i="15"/>
  <c r="C37" i="19"/>
  <c r="DV36"/>
  <c r="DU36"/>
  <c r="DT36"/>
  <c r="DS36"/>
  <c r="DQ36"/>
  <c r="DP36"/>
  <c r="DO36"/>
  <c r="DN36"/>
  <c r="DM36"/>
  <c r="DL36"/>
  <c r="DJ36"/>
  <c r="DI36"/>
  <c r="DH36"/>
  <c r="DG36"/>
  <c r="DF36"/>
  <c r="DE36"/>
  <c r="DC36"/>
  <c r="DB36"/>
  <c r="DA36"/>
  <c r="CZ36"/>
  <c r="CY36"/>
  <c r="CX36"/>
  <c r="CV36"/>
  <c r="CU36"/>
  <c r="CT36"/>
  <c r="CS36"/>
  <c r="CR36"/>
  <c r="CQ36"/>
  <c r="CL36"/>
  <c r="CK36"/>
  <c r="CJ36"/>
  <c r="CH36"/>
  <c r="CG36"/>
  <c r="CF36"/>
  <c r="CD36"/>
  <c r="CC36"/>
  <c r="BX36"/>
  <c r="BW36"/>
  <c r="BV36"/>
  <c r="BT36"/>
  <c r="BS36"/>
  <c r="BR36"/>
  <c r="BP36"/>
  <c r="BO36"/>
  <c r="BJ36"/>
  <c r="BI36"/>
  <c r="BH36"/>
  <c r="BF36"/>
  <c r="BE36"/>
  <c r="BD36"/>
  <c r="BB36"/>
  <c r="BA36"/>
  <c r="AV36"/>
  <c r="AU36"/>
  <c r="AT36"/>
  <c r="AR36"/>
  <c r="AQ36"/>
  <c r="AP36"/>
  <c r="AN36"/>
  <c r="AM36"/>
  <c r="AH36"/>
  <c r="AG36"/>
  <c r="AF36"/>
  <c r="AD36"/>
  <c r="AC36"/>
  <c r="AB36"/>
  <c r="Z36"/>
  <c r="Y36"/>
  <c r="T36"/>
  <c r="S36"/>
  <c r="R36"/>
  <c r="P36"/>
  <c r="O36"/>
  <c r="N36"/>
  <c r="L36"/>
  <c r="K36"/>
  <c r="D38" i="15"/>
  <c r="C36" i="19"/>
  <c r="DV35"/>
  <c r="DU35"/>
  <c r="DT35"/>
  <c r="DS35"/>
  <c r="DQ35"/>
  <c r="DP35"/>
  <c r="DO35"/>
  <c r="DN35"/>
  <c r="DM35"/>
  <c r="DL35"/>
  <c r="DJ35"/>
  <c r="DI35"/>
  <c r="DH35"/>
  <c r="DG35"/>
  <c r="DF35"/>
  <c r="DE35"/>
  <c r="DC35"/>
  <c r="DB35"/>
  <c r="DA35"/>
  <c r="CZ35"/>
  <c r="CY35"/>
  <c r="CX35"/>
  <c r="CV35"/>
  <c r="CU35"/>
  <c r="CT35"/>
  <c r="CS35"/>
  <c r="CR35"/>
  <c r="CQ35"/>
  <c r="CL35"/>
  <c r="CK35"/>
  <c r="CJ35"/>
  <c r="CH35"/>
  <c r="CG35"/>
  <c r="CF35"/>
  <c r="CD35"/>
  <c r="CC35"/>
  <c r="BX35"/>
  <c r="BW35"/>
  <c r="BV35"/>
  <c r="BT35"/>
  <c r="BS35"/>
  <c r="BR35"/>
  <c r="BP35"/>
  <c r="BO35"/>
  <c r="BJ35"/>
  <c r="BI35"/>
  <c r="BH35"/>
  <c r="BF35"/>
  <c r="BE35"/>
  <c r="BD35"/>
  <c r="BB35"/>
  <c r="BA35"/>
  <c r="AV35"/>
  <c r="AU35"/>
  <c r="AT35"/>
  <c r="AR35"/>
  <c r="AQ35"/>
  <c r="AP35"/>
  <c r="AN35"/>
  <c r="AM35"/>
  <c r="AH35"/>
  <c r="AG35"/>
  <c r="AF35"/>
  <c r="AD35"/>
  <c r="AC35"/>
  <c r="AB35"/>
  <c r="Z35"/>
  <c r="Y35"/>
  <c r="T35"/>
  <c r="S35"/>
  <c r="R35"/>
  <c r="P35"/>
  <c r="O35"/>
  <c r="N35"/>
  <c r="L35"/>
  <c r="K35"/>
  <c r="D37" i="15"/>
  <c r="C35" i="19"/>
  <c r="DV34"/>
  <c r="DU34"/>
  <c r="DT34"/>
  <c r="DS34"/>
  <c r="DQ34"/>
  <c r="DP34"/>
  <c r="DO34"/>
  <c r="DN34"/>
  <c r="DM34"/>
  <c r="DL34"/>
  <c r="DJ34"/>
  <c r="DI34"/>
  <c r="DH34"/>
  <c r="DG34"/>
  <c r="DF34"/>
  <c r="DE34"/>
  <c r="DC34"/>
  <c r="DB34"/>
  <c r="DA34"/>
  <c r="CZ34"/>
  <c r="CY34"/>
  <c r="CX34"/>
  <c r="CV34"/>
  <c r="CU34"/>
  <c r="CT34"/>
  <c r="CS34"/>
  <c r="CR34"/>
  <c r="CQ34"/>
  <c r="CL34"/>
  <c r="CK34"/>
  <c r="CJ34"/>
  <c r="CH34"/>
  <c r="CG34"/>
  <c r="CF34"/>
  <c r="CD34"/>
  <c r="CC34"/>
  <c r="BX34"/>
  <c r="BW34"/>
  <c r="BV34"/>
  <c r="BT34"/>
  <c r="BS34"/>
  <c r="BR34"/>
  <c r="BP34"/>
  <c r="BO34"/>
  <c r="BJ34"/>
  <c r="BI34"/>
  <c r="BH34"/>
  <c r="BF34"/>
  <c r="BE34"/>
  <c r="BD34"/>
  <c r="BB34"/>
  <c r="BA34"/>
  <c r="AV34"/>
  <c r="AU34"/>
  <c r="AT34"/>
  <c r="AR34"/>
  <c r="AQ34"/>
  <c r="AP34"/>
  <c r="AN34"/>
  <c r="AM34"/>
  <c r="AH34"/>
  <c r="AG34"/>
  <c r="AF34"/>
  <c r="AD34"/>
  <c r="AC34"/>
  <c r="AB34"/>
  <c r="Z34"/>
  <c r="Y34"/>
  <c r="T34"/>
  <c r="S34"/>
  <c r="R34"/>
  <c r="P34"/>
  <c r="O34"/>
  <c r="N34"/>
  <c r="L34"/>
  <c r="K34"/>
  <c r="D36" i="15"/>
  <c r="C34" i="19"/>
  <c r="DV33"/>
  <c r="DU33"/>
  <c r="DT33"/>
  <c r="DS33"/>
  <c r="DQ33"/>
  <c r="DP33"/>
  <c r="DO33"/>
  <c r="DN33"/>
  <c r="DM33"/>
  <c r="DL33"/>
  <c r="DJ33"/>
  <c r="DI33"/>
  <c r="DH33"/>
  <c r="DG33"/>
  <c r="DF33"/>
  <c r="DE33"/>
  <c r="DC33"/>
  <c r="DB33"/>
  <c r="DA33"/>
  <c r="CZ33"/>
  <c r="CY33"/>
  <c r="CX33"/>
  <c r="CV33"/>
  <c r="CU33"/>
  <c r="CT33"/>
  <c r="CS33"/>
  <c r="CR33"/>
  <c r="CQ33"/>
  <c r="CL33"/>
  <c r="CK33"/>
  <c r="CJ33"/>
  <c r="CH33"/>
  <c r="CG33"/>
  <c r="CF33"/>
  <c r="CD33"/>
  <c r="CC33"/>
  <c r="BX33"/>
  <c r="BW33"/>
  <c r="BV33"/>
  <c r="BT33"/>
  <c r="BS33"/>
  <c r="BR33"/>
  <c r="BP33"/>
  <c r="BO33"/>
  <c r="BJ33"/>
  <c r="BI33"/>
  <c r="BH33"/>
  <c r="BF33"/>
  <c r="BE33"/>
  <c r="BD33"/>
  <c r="BB33"/>
  <c r="BA33"/>
  <c r="AV33"/>
  <c r="AU33"/>
  <c r="AT33"/>
  <c r="AR33"/>
  <c r="AQ33"/>
  <c r="AP33"/>
  <c r="AN33"/>
  <c r="AM33"/>
  <c r="AH33"/>
  <c r="AG33"/>
  <c r="AF33"/>
  <c r="AD33"/>
  <c r="AC33"/>
  <c r="AB33"/>
  <c r="Z33"/>
  <c r="Y33"/>
  <c r="T33"/>
  <c r="S33"/>
  <c r="R33"/>
  <c r="P33"/>
  <c r="O33"/>
  <c r="N33"/>
  <c r="L33"/>
  <c r="K33"/>
  <c r="D35" i="15"/>
  <c r="C33" i="19"/>
  <c r="DV32"/>
  <c r="DU32"/>
  <c r="DT32"/>
  <c r="DS32"/>
  <c r="DQ32"/>
  <c r="DP32"/>
  <c r="DO32"/>
  <c r="DN32"/>
  <c r="DM32"/>
  <c r="DL32"/>
  <c r="DJ32"/>
  <c r="DI32"/>
  <c r="DH32"/>
  <c r="DG32"/>
  <c r="DF32"/>
  <c r="DE32"/>
  <c r="DC32"/>
  <c r="DB32"/>
  <c r="DA32"/>
  <c r="CZ32"/>
  <c r="CY32"/>
  <c r="CX32"/>
  <c r="CV32"/>
  <c r="CU32"/>
  <c r="CT32"/>
  <c r="CS32"/>
  <c r="CR32"/>
  <c r="CQ32"/>
  <c r="CL32"/>
  <c r="CK32"/>
  <c r="CJ32"/>
  <c r="CH32"/>
  <c r="CG32"/>
  <c r="CF32"/>
  <c r="CD32"/>
  <c r="CC32"/>
  <c r="BX32"/>
  <c r="BW32"/>
  <c r="BV32"/>
  <c r="BT32"/>
  <c r="BS32"/>
  <c r="BR32"/>
  <c r="BP32"/>
  <c r="BO32"/>
  <c r="BJ32"/>
  <c r="BI32"/>
  <c r="BH32"/>
  <c r="BF32"/>
  <c r="BE32"/>
  <c r="BD32"/>
  <c r="BB32"/>
  <c r="BA32"/>
  <c r="AV32"/>
  <c r="AU32"/>
  <c r="AT32"/>
  <c r="AR32"/>
  <c r="AQ32"/>
  <c r="AP32"/>
  <c r="AN32"/>
  <c r="AM32"/>
  <c r="AH32"/>
  <c r="AG32"/>
  <c r="AF32"/>
  <c r="AD32"/>
  <c r="AC32"/>
  <c r="AB32"/>
  <c r="Z32"/>
  <c r="Y32"/>
  <c r="T32"/>
  <c r="S32"/>
  <c r="R32"/>
  <c r="P32"/>
  <c r="O32"/>
  <c r="N32"/>
  <c r="L32"/>
  <c r="K32"/>
  <c r="D34" i="15"/>
  <c r="C32" i="19"/>
  <c r="DV31"/>
  <c r="DU31"/>
  <c r="DT31"/>
  <c r="DS31"/>
  <c r="DQ31"/>
  <c r="DP31"/>
  <c r="DO31"/>
  <c r="DN31"/>
  <c r="DM31"/>
  <c r="DL31"/>
  <c r="DJ31"/>
  <c r="DI31"/>
  <c r="DH31"/>
  <c r="DG31"/>
  <c r="DF31"/>
  <c r="DE31"/>
  <c r="DC31"/>
  <c r="DB31"/>
  <c r="DA31"/>
  <c r="CZ31"/>
  <c r="CY31"/>
  <c r="CX31"/>
  <c r="CV31"/>
  <c r="CU31"/>
  <c r="CT31"/>
  <c r="CS31"/>
  <c r="CR31"/>
  <c r="CQ31"/>
  <c r="CL31"/>
  <c r="CK31"/>
  <c r="CJ31"/>
  <c r="CH31"/>
  <c r="CG31"/>
  <c r="CF31"/>
  <c r="CD31"/>
  <c r="CC31"/>
  <c r="BX31"/>
  <c r="BW31"/>
  <c r="BV31"/>
  <c r="BT31"/>
  <c r="BS31"/>
  <c r="BR31"/>
  <c r="BP31"/>
  <c r="BO31"/>
  <c r="BJ31"/>
  <c r="BI31"/>
  <c r="BH31"/>
  <c r="BF31"/>
  <c r="BE31"/>
  <c r="BD31"/>
  <c r="BB31"/>
  <c r="BA31"/>
  <c r="AV31"/>
  <c r="AU31"/>
  <c r="AT31"/>
  <c r="AR31"/>
  <c r="AQ31"/>
  <c r="AP31"/>
  <c r="AN31"/>
  <c r="AM31"/>
  <c r="AH31"/>
  <c r="AG31"/>
  <c r="AF31"/>
  <c r="AD31"/>
  <c r="AC31"/>
  <c r="AB31"/>
  <c r="Z31"/>
  <c r="Y31"/>
  <c r="T31"/>
  <c r="S31"/>
  <c r="R31"/>
  <c r="P31"/>
  <c r="O31"/>
  <c r="N31"/>
  <c r="L31"/>
  <c r="K31"/>
  <c r="D33" i="15"/>
  <c r="C31" i="19"/>
  <c r="DV30"/>
  <c r="DU30"/>
  <c r="DT30"/>
  <c r="DS30"/>
  <c r="DQ30"/>
  <c r="DP30"/>
  <c r="DO30"/>
  <c r="DN30"/>
  <c r="DM30"/>
  <c r="DL30"/>
  <c r="DJ30"/>
  <c r="DI30"/>
  <c r="DH30"/>
  <c r="DG30"/>
  <c r="DF30"/>
  <c r="DE30"/>
  <c r="DC30"/>
  <c r="DB30"/>
  <c r="DA30"/>
  <c r="CZ30"/>
  <c r="CY30"/>
  <c r="CX30"/>
  <c r="CV30"/>
  <c r="CU30"/>
  <c r="CT30"/>
  <c r="CS30"/>
  <c r="CR30"/>
  <c r="CQ30"/>
  <c r="CL30"/>
  <c r="CK30"/>
  <c r="CJ30"/>
  <c r="CH30"/>
  <c r="CG30"/>
  <c r="CF30"/>
  <c r="CD30"/>
  <c r="CC30"/>
  <c r="BX30"/>
  <c r="BW30"/>
  <c r="BV30"/>
  <c r="BT30"/>
  <c r="BS30"/>
  <c r="BR30"/>
  <c r="BP30"/>
  <c r="BO30"/>
  <c r="BJ30"/>
  <c r="BI30"/>
  <c r="BH30"/>
  <c r="BF30"/>
  <c r="BE30"/>
  <c r="BD30"/>
  <c r="BB30"/>
  <c r="BA30"/>
  <c r="AV30"/>
  <c r="AU30"/>
  <c r="AT30"/>
  <c r="AR30"/>
  <c r="AQ30"/>
  <c r="AP30"/>
  <c r="AN30"/>
  <c r="AM30"/>
  <c r="AH30"/>
  <c r="AG30"/>
  <c r="AF30"/>
  <c r="AD30"/>
  <c r="AC30"/>
  <c r="AB30"/>
  <c r="Z30"/>
  <c r="Y30"/>
  <c r="T30"/>
  <c r="S30"/>
  <c r="R30"/>
  <c r="P30"/>
  <c r="O30"/>
  <c r="N30"/>
  <c r="L30"/>
  <c r="K30"/>
  <c r="D32" i="15"/>
  <c r="C30" i="19"/>
  <c r="DV29"/>
  <c r="DU29"/>
  <c r="DT29"/>
  <c r="DS29"/>
  <c r="DQ29"/>
  <c r="DP29"/>
  <c r="DO29"/>
  <c r="DN29"/>
  <c r="DM29"/>
  <c r="DL29"/>
  <c r="DJ29"/>
  <c r="DI29"/>
  <c r="DH29"/>
  <c r="DG29"/>
  <c r="DF29"/>
  <c r="DE29"/>
  <c r="DC29"/>
  <c r="DB29"/>
  <c r="DA29"/>
  <c r="CZ29"/>
  <c r="CY29"/>
  <c r="CX29"/>
  <c r="CV29"/>
  <c r="CU29"/>
  <c r="CT29"/>
  <c r="CS29"/>
  <c r="CR29"/>
  <c r="CQ29"/>
  <c r="CL29"/>
  <c r="CK29"/>
  <c r="CJ29"/>
  <c r="CH29"/>
  <c r="CG29"/>
  <c r="CF29"/>
  <c r="CD29"/>
  <c r="CC29"/>
  <c r="BX29"/>
  <c r="BW29"/>
  <c r="BV29"/>
  <c r="BT29"/>
  <c r="BS29"/>
  <c r="BR29"/>
  <c r="BP29"/>
  <c r="BO29"/>
  <c r="BJ29"/>
  <c r="BI29"/>
  <c r="BH29"/>
  <c r="BF29"/>
  <c r="BE29"/>
  <c r="BD29"/>
  <c r="BB29"/>
  <c r="BA29"/>
  <c r="AV29"/>
  <c r="AU29"/>
  <c r="AT29"/>
  <c r="AR29"/>
  <c r="AQ29"/>
  <c r="AP29"/>
  <c r="AN29"/>
  <c r="AM29"/>
  <c r="AH29"/>
  <c r="AG29"/>
  <c r="AF29"/>
  <c r="AD29"/>
  <c r="AC29"/>
  <c r="AB29"/>
  <c r="Z29"/>
  <c r="Y29"/>
  <c r="T29"/>
  <c r="S29"/>
  <c r="R29"/>
  <c r="P29"/>
  <c r="O29"/>
  <c r="N29"/>
  <c r="L29"/>
  <c r="K29"/>
  <c r="D31" i="15"/>
  <c r="C29" i="19"/>
  <c r="DV28"/>
  <c r="DU28"/>
  <c r="DT28"/>
  <c r="DS28"/>
  <c r="DQ28"/>
  <c r="DP28"/>
  <c r="DO28"/>
  <c r="DN28"/>
  <c r="DM28"/>
  <c r="DL28"/>
  <c r="DJ28"/>
  <c r="DI28"/>
  <c r="DH28"/>
  <c r="DG28"/>
  <c r="DF28"/>
  <c r="DE28"/>
  <c r="DC28"/>
  <c r="DB28"/>
  <c r="DA28"/>
  <c r="CZ28"/>
  <c r="CY28"/>
  <c r="CX28"/>
  <c r="CV28"/>
  <c r="CU28"/>
  <c r="CT28"/>
  <c r="CS28"/>
  <c r="CR28"/>
  <c r="CQ28"/>
  <c r="CL28"/>
  <c r="CK28"/>
  <c r="CJ28"/>
  <c r="CH28"/>
  <c r="CG28"/>
  <c r="CF28"/>
  <c r="CD28"/>
  <c r="CC28"/>
  <c r="BX28"/>
  <c r="BW28"/>
  <c r="BV28"/>
  <c r="BT28"/>
  <c r="BS28"/>
  <c r="BR28"/>
  <c r="BP28"/>
  <c r="BO28"/>
  <c r="BJ28"/>
  <c r="BI28"/>
  <c r="BH28"/>
  <c r="BF28"/>
  <c r="BE28"/>
  <c r="BD28"/>
  <c r="BB28"/>
  <c r="BA28"/>
  <c r="AV28"/>
  <c r="AU28"/>
  <c r="AT28"/>
  <c r="AR28"/>
  <c r="AQ28"/>
  <c r="AP28"/>
  <c r="AN28"/>
  <c r="AM28"/>
  <c r="AH28"/>
  <c r="AG28"/>
  <c r="AF28"/>
  <c r="AD28"/>
  <c r="AC28"/>
  <c r="AB28"/>
  <c r="Z28"/>
  <c r="Y28"/>
  <c r="T28"/>
  <c r="S28"/>
  <c r="R28"/>
  <c r="P28"/>
  <c r="O28"/>
  <c r="N28"/>
  <c r="L28"/>
  <c r="K28"/>
  <c r="D30" i="15"/>
  <c r="C28" i="19"/>
  <c r="DV27"/>
  <c r="DU27"/>
  <c r="DT27"/>
  <c r="DS27"/>
  <c r="DQ27"/>
  <c r="DP27"/>
  <c r="DO27"/>
  <c r="DN27"/>
  <c r="DM27"/>
  <c r="DL27"/>
  <c r="DJ27"/>
  <c r="DI27"/>
  <c r="DH27"/>
  <c r="DG27"/>
  <c r="DF27"/>
  <c r="DE27"/>
  <c r="DC27"/>
  <c r="DB27"/>
  <c r="DA27"/>
  <c r="CZ27"/>
  <c r="CY27"/>
  <c r="CX27"/>
  <c r="CV27"/>
  <c r="CU27"/>
  <c r="CT27"/>
  <c r="CS27"/>
  <c r="CR27"/>
  <c r="CQ27"/>
  <c r="CL27"/>
  <c r="CK27"/>
  <c r="CJ27"/>
  <c r="CH27"/>
  <c r="CG27"/>
  <c r="CF27"/>
  <c r="CD27"/>
  <c r="CC27"/>
  <c r="BX27"/>
  <c r="BW27"/>
  <c r="BV27"/>
  <c r="BT27"/>
  <c r="BS27"/>
  <c r="BR27"/>
  <c r="BP27"/>
  <c r="BO27"/>
  <c r="BJ27"/>
  <c r="BI27"/>
  <c r="BH27"/>
  <c r="BF27"/>
  <c r="BE27"/>
  <c r="BD27"/>
  <c r="BB27"/>
  <c r="BA27"/>
  <c r="AV27"/>
  <c r="AU27"/>
  <c r="AT27"/>
  <c r="AR27"/>
  <c r="AQ27"/>
  <c r="AP27"/>
  <c r="AN27"/>
  <c r="AM27"/>
  <c r="AH27"/>
  <c r="AG27"/>
  <c r="AF27"/>
  <c r="AD27"/>
  <c r="AC27"/>
  <c r="AB27"/>
  <c r="Z27"/>
  <c r="Y27"/>
  <c r="T27"/>
  <c r="S27"/>
  <c r="R27"/>
  <c r="P27"/>
  <c r="O27"/>
  <c r="N27"/>
  <c r="L27"/>
  <c r="K27"/>
  <c r="D29" i="15"/>
  <c r="C27" i="19"/>
  <c r="DV26"/>
  <c r="DU26"/>
  <c r="DT26"/>
  <c r="DS26"/>
  <c r="DQ26"/>
  <c r="DP26"/>
  <c r="DO26"/>
  <c r="DN26"/>
  <c r="DM26"/>
  <c r="DL26"/>
  <c r="DJ26"/>
  <c r="DI26"/>
  <c r="DH26"/>
  <c r="DG26"/>
  <c r="DF26"/>
  <c r="DE26"/>
  <c r="DC26"/>
  <c r="DB26"/>
  <c r="DA26"/>
  <c r="CZ26"/>
  <c r="CY26"/>
  <c r="CX26"/>
  <c r="CV26"/>
  <c r="CU26"/>
  <c r="CT26"/>
  <c r="CS26"/>
  <c r="CR26"/>
  <c r="CQ26"/>
  <c r="CL26"/>
  <c r="CK26"/>
  <c r="CJ26"/>
  <c r="CH26"/>
  <c r="CG26"/>
  <c r="CF26"/>
  <c r="CD26"/>
  <c r="CC26"/>
  <c r="BX26"/>
  <c r="BW26"/>
  <c r="BV26"/>
  <c r="BT26"/>
  <c r="BS26"/>
  <c r="BR26"/>
  <c r="BP26"/>
  <c r="BO26"/>
  <c r="BJ26"/>
  <c r="BI26"/>
  <c r="BH26"/>
  <c r="BF26"/>
  <c r="BE26"/>
  <c r="BD26"/>
  <c r="BB26"/>
  <c r="BA26"/>
  <c r="AV26"/>
  <c r="AU26"/>
  <c r="AT26"/>
  <c r="AR26"/>
  <c r="AQ26"/>
  <c r="AP26"/>
  <c r="AN26"/>
  <c r="AM26"/>
  <c r="AH26"/>
  <c r="AG26"/>
  <c r="AF26"/>
  <c r="AD26"/>
  <c r="AC26"/>
  <c r="AB26"/>
  <c r="Z26"/>
  <c r="Y26"/>
  <c r="T26"/>
  <c r="S26"/>
  <c r="R26"/>
  <c r="P26"/>
  <c r="O26"/>
  <c r="N26"/>
  <c r="L26"/>
  <c r="K26"/>
  <c r="D28" i="15"/>
  <c r="C26" i="19"/>
  <c r="DV25"/>
  <c r="DU25"/>
  <c r="DT25"/>
  <c r="DS25"/>
  <c r="DQ25"/>
  <c r="DP25"/>
  <c r="DO25"/>
  <c r="DN25"/>
  <c r="DM25"/>
  <c r="DL25"/>
  <c r="DJ25"/>
  <c r="DI25"/>
  <c r="DH25"/>
  <c r="DG25"/>
  <c r="DF25"/>
  <c r="DE25"/>
  <c r="DC25"/>
  <c r="DB25"/>
  <c r="DA25"/>
  <c r="CZ25"/>
  <c r="CY25"/>
  <c r="CX25"/>
  <c r="CV25"/>
  <c r="CU25"/>
  <c r="CT25"/>
  <c r="CS25"/>
  <c r="CR25"/>
  <c r="CQ25"/>
  <c r="CL25"/>
  <c r="CK25"/>
  <c r="CJ25"/>
  <c r="CH25"/>
  <c r="CG25"/>
  <c r="CF25"/>
  <c r="CD25"/>
  <c r="CC25"/>
  <c r="BX25"/>
  <c r="BW25"/>
  <c r="BV25"/>
  <c r="BT25"/>
  <c r="BS25"/>
  <c r="BR25"/>
  <c r="BP25"/>
  <c r="BO25"/>
  <c r="BJ25"/>
  <c r="BI25"/>
  <c r="BH25"/>
  <c r="BF25"/>
  <c r="BE25"/>
  <c r="BD25"/>
  <c r="BB25"/>
  <c r="BA25"/>
  <c r="AV25"/>
  <c r="AU25"/>
  <c r="AT25"/>
  <c r="AR25"/>
  <c r="AQ25"/>
  <c r="AP25"/>
  <c r="AN25"/>
  <c r="AM25"/>
  <c r="AH25"/>
  <c r="AG25"/>
  <c r="AF25"/>
  <c r="AD25"/>
  <c r="AC25"/>
  <c r="AB25"/>
  <c r="Z25"/>
  <c r="Y25"/>
  <c r="T25"/>
  <c r="S25"/>
  <c r="R25"/>
  <c r="P25"/>
  <c r="O25"/>
  <c r="N25"/>
  <c r="L25"/>
  <c r="K25"/>
  <c r="D27" i="15"/>
  <c r="C25" i="19"/>
  <c r="DV24"/>
  <c r="DU24"/>
  <c r="DT24"/>
  <c r="DS24"/>
  <c r="DQ24"/>
  <c r="DP24"/>
  <c r="DO24"/>
  <c r="DN24"/>
  <c r="DM24"/>
  <c r="DL24"/>
  <c r="DJ24"/>
  <c r="DI24"/>
  <c r="DH24"/>
  <c r="DG24"/>
  <c r="DF24"/>
  <c r="DE24"/>
  <c r="DC24"/>
  <c r="DB24"/>
  <c r="DA24"/>
  <c r="CZ24"/>
  <c r="CY24"/>
  <c r="CX24"/>
  <c r="CV24"/>
  <c r="CU24"/>
  <c r="CT24"/>
  <c r="CS24"/>
  <c r="CR24"/>
  <c r="CQ24"/>
  <c r="CL24"/>
  <c r="CK24"/>
  <c r="CJ24"/>
  <c r="CH24"/>
  <c r="CG24"/>
  <c r="CF24"/>
  <c r="CD24"/>
  <c r="CC24"/>
  <c r="BX24"/>
  <c r="BW24"/>
  <c r="BV24"/>
  <c r="BT24"/>
  <c r="BS24"/>
  <c r="BR24"/>
  <c r="BP24"/>
  <c r="BO24"/>
  <c r="BJ24"/>
  <c r="BI24"/>
  <c r="BH24"/>
  <c r="BF24"/>
  <c r="BE24"/>
  <c r="BD24"/>
  <c r="BB24"/>
  <c r="BA24"/>
  <c r="AV24"/>
  <c r="AU24"/>
  <c r="AT24"/>
  <c r="AR24"/>
  <c r="AQ24"/>
  <c r="AP24"/>
  <c r="AN24"/>
  <c r="AM24"/>
  <c r="AH24"/>
  <c r="AG24"/>
  <c r="AF24"/>
  <c r="AD24"/>
  <c r="AC24"/>
  <c r="AB24"/>
  <c r="Z24"/>
  <c r="Y24"/>
  <c r="T24"/>
  <c r="S24"/>
  <c r="R24"/>
  <c r="P24"/>
  <c r="O24"/>
  <c r="N24"/>
  <c r="L24"/>
  <c r="K24"/>
  <c r="D26" i="15"/>
  <c r="C24" i="19"/>
  <c r="DV23"/>
  <c r="DU23"/>
  <c r="DT23"/>
  <c r="DS23"/>
  <c r="DQ23"/>
  <c r="DP23"/>
  <c r="DO23"/>
  <c r="DN23"/>
  <c r="DM23"/>
  <c r="DL23"/>
  <c r="DJ23"/>
  <c r="DI23"/>
  <c r="DH23"/>
  <c r="DG23"/>
  <c r="DF23"/>
  <c r="DE23"/>
  <c r="DC23"/>
  <c r="DB23"/>
  <c r="DA23"/>
  <c r="CZ23"/>
  <c r="CY23"/>
  <c r="CX23"/>
  <c r="CV23"/>
  <c r="CU23"/>
  <c r="CT23"/>
  <c r="CS23"/>
  <c r="CR23"/>
  <c r="CQ23"/>
  <c r="CL23"/>
  <c r="CK23"/>
  <c r="CJ23"/>
  <c r="CH23"/>
  <c r="CG23"/>
  <c r="CF23"/>
  <c r="CD23"/>
  <c r="CC23"/>
  <c r="BX23"/>
  <c r="BW23"/>
  <c r="BV23"/>
  <c r="BT23"/>
  <c r="BS23"/>
  <c r="BR23"/>
  <c r="BP23"/>
  <c r="BO23"/>
  <c r="BJ23"/>
  <c r="BI23"/>
  <c r="BH23"/>
  <c r="BF23"/>
  <c r="BE23"/>
  <c r="BD23"/>
  <c r="BB23"/>
  <c r="BA23"/>
  <c r="AV23"/>
  <c r="AU23"/>
  <c r="AT23"/>
  <c r="AR23"/>
  <c r="AQ23"/>
  <c r="AP23"/>
  <c r="AN23"/>
  <c r="AM23"/>
  <c r="AH23"/>
  <c r="AG23"/>
  <c r="AF23"/>
  <c r="AD23"/>
  <c r="AC23"/>
  <c r="AB23"/>
  <c r="Z23"/>
  <c r="Y23"/>
  <c r="T23"/>
  <c r="S23"/>
  <c r="R23"/>
  <c r="P23"/>
  <c r="O23"/>
  <c r="N23"/>
  <c r="L23"/>
  <c r="K23"/>
  <c r="D25" i="15"/>
  <c r="C23" i="19"/>
  <c r="DV22"/>
  <c r="DU22"/>
  <c r="DT22"/>
  <c r="DS22"/>
  <c r="DQ22"/>
  <c r="DP22"/>
  <c r="DO22"/>
  <c r="DN22"/>
  <c r="DM22"/>
  <c r="DL22"/>
  <c r="DJ22"/>
  <c r="DI22"/>
  <c r="DH22"/>
  <c r="DG22"/>
  <c r="DF22"/>
  <c r="DE22"/>
  <c r="DC22"/>
  <c r="DB22"/>
  <c r="DA22"/>
  <c r="CZ22"/>
  <c r="CY22"/>
  <c r="CX22"/>
  <c r="CV22"/>
  <c r="CU22"/>
  <c r="CT22"/>
  <c r="CS22"/>
  <c r="CR22"/>
  <c r="CQ22"/>
  <c r="CL22"/>
  <c r="CK22"/>
  <c r="CJ22"/>
  <c r="CH22"/>
  <c r="CG22"/>
  <c r="CF22"/>
  <c r="CD22"/>
  <c r="CC22"/>
  <c r="BX22"/>
  <c r="BW22"/>
  <c r="BV22"/>
  <c r="BT22"/>
  <c r="BS22"/>
  <c r="BR22"/>
  <c r="BP22"/>
  <c r="BO22"/>
  <c r="BJ22"/>
  <c r="BI22"/>
  <c r="BH22"/>
  <c r="BF22"/>
  <c r="BE22"/>
  <c r="BD22"/>
  <c r="BB22"/>
  <c r="BA22"/>
  <c r="AV22"/>
  <c r="AU22"/>
  <c r="AT22"/>
  <c r="AR22"/>
  <c r="AQ22"/>
  <c r="AP22"/>
  <c r="AN22"/>
  <c r="AM22"/>
  <c r="AH22"/>
  <c r="AG22"/>
  <c r="AF22"/>
  <c r="AD22"/>
  <c r="AC22"/>
  <c r="AB22"/>
  <c r="Z22"/>
  <c r="Y22"/>
  <c r="T22"/>
  <c r="S22"/>
  <c r="R22"/>
  <c r="P22"/>
  <c r="O22"/>
  <c r="N22"/>
  <c r="L22"/>
  <c r="K22"/>
  <c r="D24" i="15"/>
  <c r="C22" i="19"/>
  <c r="DV21"/>
  <c r="DU21"/>
  <c r="DT21"/>
  <c r="DS21"/>
  <c r="DQ21"/>
  <c r="DP21"/>
  <c r="DO21"/>
  <c r="DN21"/>
  <c r="DM21"/>
  <c r="DL21"/>
  <c r="DJ21"/>
  <c r="DI21"/>
  <c r="DH21"/>
  <c r="DG21"/>
  <c r="DF21"/>
  <c r="DE21"/>
  <c r="DC21"/>
  <c r="DB21"/>
  <c r="DA21"/>
  <c r="CZ21"/>
  <c r="CY21"/>
  <c r="CX21"/>
  <c r="CV21"/>
  <c r="CU21"/>
  <c r="CT21"/>
  <c r="CS21"/>
  <c r="CR21"/>
  <c r="CQ21"/>
  <c r="CL21"/>
  <c r="CK21"/>
  <c r="CJ21"/>
  <c r="CH21"/>
  <c r="CG21"/>
  <c r="CF21"/>
  <c r="CD21"/>
  <c r="CC21"/>
  <c r="BX21"/>
  <c r="BW21"/>
  <c r="BV21"/>
  <c r="BT21"/>
  <c r="BS21"/>
  <c r="BR21"/>
  <c r="BP21"/>
  <c r="BO21"/>
  <c r="BJ21"/>
  <c r="BI21"/>
  <c r="BH21"/>
  <c r="BF21"/>
  <c r="BE21"/>
  <c r="BD21"/>
  <c r="BB21"/>
  <c r="BA21"/>
  <c r="AV21"/>
  <c r="AU21"/>
  <c r="AT21"/>
  <c r="AR21"/>
  <c r="AQ21"/>
  <c r="AP21"/>
  <c r="AN21"/>
  <c r="AM21"/>
  <c r="AH21"/>
  <c r="AG21"/>
  <c r="AF21"/>
  <c r="AD21"/>
  <c r="AC21"/>
  <c r="AB21"/>
  <c r="Z21"/>
  <c r="Y21"/>
  <c r="T21"/>
  <c r="S21"/>
  <c r="R21"/>
  <c r="P21"/>
  <c r="O21"/>
  <c r="N21"/>
  <c r="L21"/>
  <c r="K21"/>
  <c r="D23" i="15"/>
  <c r="C21" i="19"/>
  <c r="DV20"/>
  <c r="DU20"/>
  <c r="DT20"/>
  <c r="DS20"/>
  <c r="DQ20"/>
  <c r="DP20"/>
  <c r="DO20"/>
  <c r="DN20"/>
  <c r="DM20"/>
  <c r="DL20"/>
  <c r="DJ20"/>
  <c r="DI20"/>
  <c r="DH20"/>
  <c r="DG20"/>
  <c r="DF20"/>
  <c r="DE20"/>
  <c r="DC20"/>
  <c r="DB20"/>
  <c r="DA20"/>
  <c r="CZ20"/>
  <c r="CY20"/>
  <c r="CX20"/>
  <c r="CV20"/>
  <c r="CU20"/>
  <c r="CT20"/>
  <c r="CS20"/>
  <c r="CR20"/>
  <c r="CQ20"/>
  <c r="CL20"/>
  <c r="CK20"/>
  <c r="CJ20"/>
  <c r="CH20"/>
  <c r="CG20"/>
  <c r="CF20"/>
  <c r="CD20"/>
  <c r="CC20"/>
  <c r="BX20"/>
  <c r="BW20"/>
  <c r="BV20"/>
  <c r="BT20"/>
  <c r="BS20"/>
  <c r="BR20"/>
  <c r="BP20"/>
  <c r="BO20"/>
  <c r="BJ20"/>
  <c r="BI20"/>
  <c r="BH20"/>
  <c r="BF20"/>
  <c r="BE20"/>
  <c r="BD20"/>
  <c r="BB20"/>
  <c r="BA20"/>
  <c r="AV20"/>
  <c r="AU20"/>
  <c r="AT20"/>
  <c r="AR20"/>
  <c r="AQ20"/>
  <c r="AP20"/>
  <c r="AN20"/>
  <c r="AM20"/>
  <c r="AH20"/>
  <c r="AG20"/>
  <c r="AF20"/>
  <c r="AD20"/>
  <c r="AC20"/>
  <c r="AB20"/>
  <c r="Z20"/>
  <c r="Y20"/>
  <c r="T20"/>
  <c r="S20"/>
  <c r="R20"/>
  <c r="P20"/>
  <c r="O20"/>
  <c r="N20"/>
  <c r="L20"/>
  <c r="K20"/>
  <c r="D22" i="15"/>
  <c r="C20" i="19"/>
  <c r="DV19"/>
  <c r="DU19"/>
  <c r="DT19"/>
  <c r="DS19"/>
  <c r="DQ19"/>
  <c r="DP19"/>
  <c r="DO19"/>
  <c r="DN19"/>
  <c r="DM19"/>
  <c r="DL19"/>
  <c r="DJ19"/>
  <c r="DI19"/>
  <c r="DH19"/>
  <c r="DG19"/>
  <c r="DF19"/>
  <c r="DE19"/>
  <c r="DC19"/>
  <c r="DB19"/>
  <c r="DA19"/>
  <c r="CZ19"/>
  <c r="CY19"/>
  <c r="CX19"/>
  <c r="CV19"/>
  <c r="CU19"/>
  <c r="CT19"/>
  <c r="CS19"/>
  <c r="CR19"/>
  <c r="CQ19"/>
  <c r="CL19"/>
  <c r="CK19"/>
  <c r="CJ19"/>
  <c r="CH19"/>
  <c r="CG19"/>
  <c r="CF19"/>
  <c r="CD19"/>
  <c r="CC19"/>
  <c r="BX19"/>
  <c r="BW19"/>
  <c r="BV19"/>
  <c r="BT19"/>
  <c r="BS19"/>
  <c r="BR19"/>
  <c r="BP19"/>
  <c r="BO19"/>
  <c r="BJ19"/>
  <c r="BI19"/>
  <c r="BH19"/>
  <c r="BF19"/>
  <c r="BE19"/>
  <c r="BD19"/>
  <c r="BB19"/>
  <c r="BA19"/>
  <c r="AV19"/>
  <c r="AU19"/>
  <c r="AT19"/>
  <c r="AR19"/>
  <c r="AQ19"/>
  <c r="AP19"/>
  <c r="AN19"/>
  <c r="AM19"/>
  <c r="AH19"/>
  <c r="AG19"/>
  <c r="AF19"/>
  <c r="AD19"/>
  <c r="AC19"/>
  <c r="AB19"/>
  <c r="Z19"/>
  <c r="Y19"/>
  <c r="T19"/>
  <c r="S19"/>
  <c r="R19"/>
  <c r="P19"/>
  <c r="O19"/>
  <c r="N19"/>
  <c r="L19"/>
  <c r="K19"/>
  <c r="D21" i="15"/>
  <c r="C19" i="19"/>
  <c r="DV18"/>
  <c r="DU18"/>
  <c r="DT18"/>
  <c r="DS18"/>
  <c r="DQ18"/>
  <c r="DP18"/>
  <c r="DO18"/>
  <c r="DN18"/>
  <c r="DM18"/>
  <c r="DL18"/>
  <c r="DJ18"/>
  <c r="DI18"/>
  <c r="DH18"/>
  <c r="DG18"/>
  <c r="DF18"/>
  <c r="DE18"/>
  <c r="DC18"/>
  <c r="DB18"/>
  <c r="DA18"/>
  <c r="CZ18"/>
  <c r="CY18"/>
  <c r="CX18"/>
  <c r="CV18"/>
  <c r="CU18"/>
  <c r="CT18"/>
  <c r="CS18"/>
  <c r="CR18"/>
  <c r="CQ18"/>
  <c r="CL18"/>
  <c r="CK18"/>
  <c r="CJ18"/>
  <c r="CH18"/>
  <c r="CG18"/>
  <c r="CF18"/>
  <c r="CD18"/>
  <c r="CC18"/>
  <c r="BX18"/>
  <c r="BW18"/>
  <c r="BV18"/>
  <c r="BT18"/>
  <c r="BS18"/>
  <c r="BR18"/>
  <c r="BP18"/>
  <c r="BO18"/>
  <c r="BJ18"/>
  <c r="BI18"/>
  <c r="BH18"/>
  <c r="BF18"/>
  <c r="BE18"/>
  <c r="BD18"/>
  <c r="BB18"/>
  <c r="BA18"/>
  <c r="AV18"/>
  <c r="AU18"/>
  <c r="AT18"/>
  <c r="AR18"/>
  <c r="AQ18"/>
  <c r="AP18"/>
  <c r="AN18"/>
  <c r="AM18"/>
  <c r="AH18"/>
  <c r="AG18"/>
  <c r="AF18"/>
  <c r="AD18"/>
  <c r="AC18"/>
  <c r="AB18"/>
  <c r="Z18"/>
  <c r="Y18"/>
  <c r="T18"/>
  <c r="S18"/>
  <c r="R18"/>
  <c r="P18"/>
  <c r="O18"/>
  <c r="N18"/>
  <c r="L18"/>
  <c r="K18"/>
  <c r="D20" i="15"/>
  <c r="C18" i="19"/>
  <c r="DV17"/>
  <c r="DU17"/>
  <c r="DT17"/>
  <c r="DS17"/>
  <c r="DQ17"/>
  <c r="DP17"/>
  <c r="DO17"/>
  <c r="DN17"/>
  <c r="DM17"/>
  <c r="DL17"/>
  <c r="DJ17"/>
  <c r="DI17"/>
  <c r="DH17"/>
  <c r="DG17"/>
  <c r="DF17"/>
  <c r="DE17"/>
  <c r="DC17"/>
  <c r="DB17"/>
  <c r="DA17"/>
  <c r="CZ17"/>
  <c r="CY17"/>
  <c r="CX17"/>
  <c r="CV17"/>
  <c r="CU17"/>
  <c r="CT17"/>
  <c r="CS17"/>
  <c r="CR17"/>
  <c r="CQ17"/>
  <c r="CL17"/>
  <c r="CK17"/>
  <c r="CJ17"/>
  <c r="CH17"/>
  <c r="CG17"/>
  <c r="CF17"/>
  <c r="CD17"/>
  <c r="CC17"/>
  <c r="BX17"/>
  <c r="BW17"/>
  <c r="BV17"/>
  <c r="BT17"/>
  <c r="BS17"/>
  <c r="BR17"/>
  <c r="BP17"/>
  <c r="BO17"/>
  <c r="BJ17"/>
  <c r="BI17"/>
  <c r="BH17"/>
  <c r="BF17"/>
  <c r="BE17"/>
  <c r="BD17"/>
  <c r="BB17"/>
  <c r="BA17"/>
  <c r="AV17"/>
  <c r="AU17"/>
  <c r="AT17"/>
  <c r="AR17"/>
  <c r="AQ17"/>
  <c r="AP17"/>
  <c r="AN17"/>
  <c r="AM17"/>
  <c r="AH17"/>
  <c r="AG17"/>
  <c r="AF17"/>
  <c r="AD17"/>
  <c r="AC17"/>
  <c r="AB17"/>
  <c r="Z17"/>
  <c r="Y17"/>
  <c r="T17"/>
  <c r="S17"/>
  <c r="R17"/>
  <c r="P17"/>
  <c r="O17"/>
  <c r="N17"/>
  <c r="L17"/>
  <c r="K17"/>
  <c r="D19" i="15"/>
  <c r="C17" i="19"/>
  <c r="DV16"/>
  <c r="DU16"/>
  <c r="DT16"/>
  <c r="DS16"/>
  <c r="DQ16"/>
  <c r="DP16"/>
  <c r="DO16"/>
  <c r="DN16"/>
  <c r="DM16"/>
  <c r="DL16"/>
  <c r="DJ16"/>
  <c r="DI16"/>
  <c r="DH16"/>
  <c r="DG16"/>
  <c r="DF16"/>
  <c r="DE16"/>
  <c r="DC16"/>
  <c r="DB16"/>
  <c r="DA16"/>
  <c r="CZ16"/>
  <c r="CY16"/>
  <c r="CX16"/>
  <c r="CV16"/>
  <c r="CU16"/>
  <c r="CT16"/>
  <c r="CS16"/>
  <c r="CR16"/>
  <c r="CQ16"/>
  <c r="CL16"/>
  <c r="CK16"/>
  <c r="CJ16"/>
  <c r="CH16"/>
  <c r="CG16"/>
  <c r="CF16"/>
  <c r="CD16"/>
  <c r="CC16"/>
  <c r="BX16"/>
  <c r="BW16"/>
  <c r="BV16"/>
  <c r="BT16"/>
  <c r="BS16"/>
  <c r="BR16"/>
  <c r="BP16"/>
  <c r="BO16"/>
  <c r="BJ16"/>
  <c r="BI16"/>
  <c r="BH16"/>
  <c r="BF16"/>
  <c r="BE16"/>
  <c r="BD16"/>
  <c r="BB16"/>
  <c r="BA16"/>
  <c r="AV16"/>
  <c r="AU16"/>
  <c r="AT16"/>
  <c r="AR16"/>
  <c r="AQ16"/>
  <c r="AP16"/>
  <c r="AN16"/>
  <c r="AM16"/>
  <c r="AH16"/>
  <c r="AG16"/>
  <c r="AF16"/>
  <c r="AD16"/>
  <c r="AC16"/>
  <c r="AB16"/>
  <c r="Z16"/>
  <c r="Y16"/>
  <c r="T16"/>
  <c r="S16"/>
  <c r="R16"/>
  <c r="P16"/>
  <c r="O16"/>
  <c r="N16"/>
  <c r="L16"/>
  <c r="K16"/>
  <c r="D18" i="15"/>
  <c r="C16" i="19"/>
  <c r="DV15"/>
  <c r="DU15"/>
  <c r="DT15"/>
  <c r="DS15"/>
  <c r="DQ15"/>
  <c r="DP15"/>
  <c r="DO15"/>
  <c r="DN15"/>
  <c r="DM15"/>
  <c r="DL15"/>
  <c r="DJ15"/>
  <c r="DI15"/>
  <c r="DH15"/>
  <c r="DG15"/>
  <c r="DF15"/>
  <c r="DE15"/>
  <c r="DC15"/>
  <c r="DB15"/>
  <c r="DA15"/>
  <c r="CZ15"/>
  <c r="CY15"/>
  <c r="CX15"/>
  <c r="CV15"/>
  <c r="CU15"/>
  <c r="CT15"/>
  <c r="CS15"/>
  <c r="CR15"/>
  <c r="CQ15"/>
  <c r="CL15"/>
  <c r="CK15"/>
  <c r="CJ15"/>
  <c r="CH15"/>
  <c r="CG15"/>
  <c r="CF15"/>
  <c r="CD15"/>
  <c r="CC15"/>
  <c r="BX15"/>
  <c r="BW15"/>
  <c r="BV15"/>
  <c r="BT15"/>
  <c r="BS15"/>
  <c r="BR15"/>
  <c r="BP15"/>
  <c r="BO15"/>
  <c r="BJ15"/>
  <c r="BI15"/>
  <c r="BH15"/>
  <c r="BF15"/>
  <c r="BE15"/>
  <c r="BD15"/>
  <c r="BB15"/>
  <c r="BA15"/>
  <c r="AV15"/>
  <c r="AU15"/>
  <c r="AT15"/>
  <c r="AR15"/>
  <c r="AQ15"/>
  <c r="AP15"/>
  <c r="AN15"/>
  <c r="AM15"/>
  <c r="AH15"/>
  <c r="AG15"/>
  <c r="AF15"/>
  <c r="AD15"/>
  <c r="AC15"/>
  <c r="AB15"/>
  <c r="Z15"/>
  <c r="Y15"/>
  <c r="T15"/>
  <c r="S15"/>
  <c r="R15"/>
  <c r="P15"/>
  <c r="O15"/>
  <c r="N15"/>
  <c r="L15"/>
  <c r="K15"/>
  <c r="D17" i="15"/>
  <c r="C15" i="19"/>
  <c r="DV14"/>
  <c r="DU14"/>
  <c r="DT14"/>
  <c r="DS14"/>
  <c r="DQ14"/>
  <c r="DP14"/>
  <c r="DO14"/>
  <c r="DN14"/>
  <c r="DM14"/>
  <c r="DL14"/>
  <c r="DJ14"/>
  <c r="DI14"/>
  <c r="DH14"/>
  <c r="DG14"/>
  <c r="DF14"/>
  <c r="DE14"/>
  <c r="DC14"/>
  <c r="DB14"/>
  <c r="DA14"/>
  <c r="CZ14"/>
  <c r="CY14"/>
  <c r="CX14"/>
  <c r="CV14"/>
  <c r="CU14"/>
  <c r="CT14"/>
  <c r="CS14"/>
  <c r="CR14"/>
  <c r="CQ14"/>
  <c r="CL14"/>
  <c r="CK14"/>
  <c r="CJ14"/>
  <c r="CH14"/>
  <c r="CG14"/>
  <c r="CF14"/>
  <c r="CD14"/>
  <c r="CC14"/>
  <c r="BX14"/>
  <c r="BW14"/>
  <c r="BV14"/>
  <c r="BT14"/>
  <c r="BS14"/>
  <c r="BR14"/>
  <c r="BP14"/>
  <c r="BO14"/>
  <c r="BJ14"/>
  <c r="BI14"/>
  <c r="BH14"/>
  <c r="BF14"/>
  <c r="BE14"/>
  <c r="BD14"/>
  <c r="BB14"/>
  <c r="BA14"/>
  <c r="AV14"/>
  <c r="AU14"/>
  <c r="AT14"/>
  <c r="AR14"/>
  <c r="AQ14"/>
  <c r="AP14"/>
  <c r="AN14"/>
  <c r="AM14"/>
  <c r="AH14"/>
  <c r="AG14"/>
  <c r="AF14"/>
  <c r="AD14"/>
  <c r="AC14"/>
  <c r="AB14"/>
  <c r="Z14"/>
  <c r="Y14"/>
  <c r="T14"/>
  <c r="S14"/>
  <c r="R14"/>
  <c r="P14"/>
  <c r="O14"/>
  <c r="N14"/>
  <c r="L14"/>
  <c r="K14"/>
  <c r="D16" i="15"/>
  <c r="C14" i="19"/>
  <c r="DV13"/>
  <c r="DU13"/>
  <c r="DT13"/>
  <c r="DS13"/>
  <c r="DQ13"/>
  <c r="DP13"/>
  <c r="DO13"/>
  <c r="DN13"/>
  <c r="DM13"/>
  <c r="DL13"/>
  <c r="DJ13"/>
  <c r="DI13"/>
  <c r="DH13"/>
  <c r="DG13"/>
  <c r="DF13"/>
  <c r="DE13"/>
  <c r="DC13"/>
  <c r="DB13"/>
  <c r="DA13"/>
  <c r="CZ13"/>
  <c r="CY13"/>
  <c r="CX13"/>
  <c r="CV13"/>
  <c r="CU13"/>
  <c r="CT13"/>
  <c r="CS13"/>
  <c r="CR13"/>
  <c r="CQ13"/>
  <c r="CL13"/>
  <c r="CK13"/>
  <c r="CJ13"/>
  <c r="CH13"/>
  <c r="CG13"/>
  <c r="CF13"/>
  <c r="CD13"/>
  <c r="CC13"/>
  <c r="BX13"/>
  <c r="BW13"/>
  <c r="BV13"/>
  <c r="BT13"/>
  <c r="BS13"/>
  <c r="BR13"/>
  <c r="BP13"/>
  <c r="BO13"/>
  <c r="BJ13"/>
  <c r="BI13"/>
  <c r="BH13"/>
  <c r="BF13"/>
  <c r="BE13"/>
  <c r="BD13"/>
  <c r="BB13"/>
  <c r="BA13"/>
  <c r="AV13"/>
  <c r="AU13"/>
  <c r="AT13"/>
  <c r="AR13"/>
  <c r="AQ13"/>
  <c r="AP13"/>
  <c r="AN13"/>
  <c r="AM13"/>
  <c r="AH13"/>
  <c r="AG13"/>
  <c r="AF13"/>
  <c r="AD13"/>
  <c r="AC13"/>
  <c r="AB13"/>
  <c r="Z13"/>
  <c r="Y13"/>
  <c r="T13"/>
  <c r="S13"/>
  <c r="R13"/>
  <c r="P13"/>
  <c r="O13"/>
  <c r="N13"/>
  <c r="L13"/>
  <c r="K13"/>
  <c r="D15" i="15"/>
  <c r="C13" i="19"/>
  <c r="DV12"/>
  <c r="DU12"/>
  <c r="DT12"/>
  <c r="DS12"/>
  <c r="DQ12"/>
  <c r="DP12"/>
  <c r="DO12"/>
  <c r="DN12"/>
  <c r="DM12"/>
  <c r="DL12"/>
  <c r="DJ12"/>
  <c r="DI12"/>
  <c r="DH12"/>
  <c r="DG12"/>
  <c r="DF12"/>
  <c r="DE12"/>
  <c r="DC12"/>
  <c r="DB12"/>
  <c r="DA12"/>
  <c r="CZ12"/>
  <c r="CY12"/>
  <c r="CX12"/>
  <c r="CV12"/>
  <c r="CU12"/>
  <c r="CT12"/>
  <c r="CS12"/>
  <c r="CR12"/>
  <c r="CQ12"/>
  <c r="CL12"/>
  <c r="CK12"/>
  <c r="CJ12"/>
  <c r="CH12"/>
  <c r="CG12"/>
  <c r="CF12"/>
  <c r="CD12"/>
  <c r="CC12"/>
  <c r="BX12"/>
  <c r="BW12"/>
  <c r="BV12"/>
  <c r="BT12"/>
  <c r="BS12"/>
  <c r="BR12"/>
  <c r="BP12"/>
  <c r="BO12"/>
  <c r="BJ12"/>
  <c r="BI12"/>
  <c r="BH12"/>
  <c r="BF12"/>
  <c r="BE12"/>
  <c r="BD12"/>
  <c r="BB12"/>
  <c r="BA12"/>
  <c r="AV12"/>
  <c r="AU12"/>
  <c r="AT12"/>
  <c r="AR12"/>
  <c r="AQ12"/>
  <c r="AP12"/>
  <c r="AN12"/>
  <c r="AM12"/>
  <c r="AH12"/>
  <c r="AG12"/>
  <c r="AF12"/>
  <c r="AD12"/>
  <c r="AC12"/>
  <c r="AB12"/>
  <c r="Z12"/>
  <c r="Y12"/>
  <c r="T12"/>
  <c r="S12"/>
  <c r="R12"/>
  <c r="P12"/>
  <c r="O12"/>
  <c r="N12"/>
  <c r="L12"/>
  <c r="K12"/>
  <c r="D14" i="15"/>
  <c r="C12" i="19"/>
  <c r="DV11"/>
  <c r="DU11"/>
  <c r="DT11"/>
  <c r="DS11"/>
  <c r="DQ11"/>
  <c r="DP11"/>
  <c r="DO11"/>
  <c r="DN11"/>
  <c r="DM11"/>
  <c r="DL11"/>
  <c r="DJ11"/>
  <c r="DI11"/>
  <c r="DH11"/>
  <c r="DG11"/>
  <c r="DF11"/>
  <c r="DE11"/>
  <c r="DC11"/>
  <c r="DB11"/>
  <c r="DA11"/>
  <c r="CZ11"/>
  <c r="CY11"/>
  <c r="CX11"/>
  <c r="CV11"/>
  <c r="CU11"/>
  <c r="CT11"/>
  <c r="CS11"/>
  <c r="CR11"/>
  <c r="CQ11"/>
  <c r="CL11"/>
  <c r="CK11"/>
  <c r="CJ11"/>
  <c r="CH11"/>
  <c r="CG11"/>
  <c r="CF11"/>
  <c r="CD11"/>
  <c r="CC11"/>
  <c r="BX11"/>
  <c r="BW11"/>
  <c r="BV11"/>
  <c r="BT11"/>
  <c r="BS11"/>
  <c r="BR11"/>
  <c r="BP11"/>
  <c r="BO11"/>
  <c r="BJ11"/>
  <c r="BI11"/>
  <c r="BH11"/>
  <c r="BF11"/>
  <c r="BE11"/>
  <c r="BD11"/>
  <c r="BB11"/>
  <c r="BA11"/>
  <c r="AV11"/>
  <c r="AU11"/>
  <c r="AT11"/>
  <c r="AR11"/>
  <c r="AQ11"/>
  <c r="AP11"/>
  <c r="AN11"/>
  <c r="AM11"/>
  <c r="AH11"/>
  <c r="AG11"/>
  <c r="AF11"/>
  <c r="AD11"/>
  <c r="AC11"/>
  <c r="AB11"/>
  <c r="Z11"/>
  <c r="Y11"/>
  <c r="T11"/>
  <c r="S11"/>
  <c r="R11"/>
  <c r="P11"/>
  <c r="O11"/>
  <c r="N11"/>
  <c r="L11"/>
  <c r="K11"/>
  <c r="D13" i="15"/>
  <c r="C11" i="19"/>
  <c r="DV10"/>
  <c r="DU10"/>
  <c r="DT10"/>
  <c r="DS10"/>
  <c r="DQ10"/>
  <c r="DP10"/>
  <c r="DO10"/>
  <c r="DN10"/>
  <c r="DM10"/>
  <c r="DL10"/>
  <c r="DJ10"/>
  <c r="DI10"/>
  <c r="DH10"/>
  <c r="DG10"/>
  <c r="DF10"/>
  <c r="DE10"/>
  <c r="DC10"/>
  <c r="DB10"/>
  <c r="DA10"/>
  <c r="CZ10"/>
  <c r="CY10"/>
  <c r="CX10"/>
  <c r="CV10"/>
  <c r="CU10"/>
  <c r="CT10"/>
  <c r="CS10"/>
  <c r="CR10"/>
  <c r="CQ10"/>
  <c r="CL10"/>
  <c r="CK10"/>
  <c r="CJ10"/>
  <c r="CH10"/>
  <c r="CG10"/>
  <c r="CF10"/>
  <c r="CD10"/>
  <c r="CC10"/>
  <c r="BX10"/>
  <c r="BW10"/>
  <c r="BV10"/>
  <c r="BT10"/>
  <c r="BS10"/>
  <c r="BR10"/>
  <c r="BP10"/>
  <c r="BO10"/>
  <c r="BJ10"/>
  <c r="BI10"/>
  <c r="BH10"/>
  <c r="BF10"/>
  <c r="BE10"/>
  <c r="BD10"/>
  <c r="BB10"/>
  <c r="BA10"/>
  <c r="AV10"/>
  <c r="AU10"/>
  <c r="AT10"/>
  <c r="AR10"/>
  <c r="AQ10"/>
  <c r="AP10"/>
  <c r="AN10"/>
  <c r="AM10"/>
  <c r="AH10"/>
  <c r="AG10"/>
  <c r="AF10"/>
  <c r="AD10"/>
  <c r="AC10"/>
  <c r="AB10"/>
  <c r="Z10"/>
  <c r="Y10"/>
  <c r="T10"/>
  <c r="S10"/>
  <c r="R10"/>
  <c r="P10"/>
  <c r="O10"/>
  <c r="N10"/>
  <c r="L10"/>
  <c r="K10"/>
  <c r="D12" i="15"/>
  <c r="C10" i="19"/>
  <c r="DV9"/>
  <c r="DU9"/>
  <c r="DT9"/>
  <c r="DS9"/>
  <c r="DQ9"/>
  <c r="DP9"/>
  <c r="DO9"/>
  <c r="DN9"/>
  <c r="DM9"/>
  <c r="DL9"/>
  <c r="DJ9"/>
  <c r="DI9"/>
  <c r="DH9"/>
  <c r="DG9"/>
  <c r="DF9"/>
  <c r="DE9"/>
  <c r="DC9"/>
  <c r="DB9"/>
  <c r="DA9"/>
  <c r="CZ9"/>
  <c r="CY9"/>
  <c r="CX9"/>
  <c r="CV9"/>
  <c r="CU9"/>
  <c r="CT9"/>
  <c r="CS9"/>
  <c r="CR9"/>
  <c r="CQ9"/>
  <c r="CL9"/>
  <c r="CK9"/>
  <c r="CJ9"/>
  <c r="CH9"/>
  <c r="CG9"/>
  <c r="CF9"/>
  <c r="CD9"/>
  <c r="CC9"/>
  <c r="BX9"/>
  <c r="BW9"/>
  <c r="BV9"/>
  <c r="BT9"/>
  <c r="BS9"/>
  <c r="BR9"/>
  <c r="BP9"/>
  <c r="BO9"/>
  <c r="BJ9"/>
  <c r="BI9"/>
  <c r="BH9"/>
  <c r="BF9"/>
  <c r="BE9"/>
  <c r="BD9"/>
  <c r="BB9"/>
  <c r="BA9"/>
  <c r="AV9"/>
  <c r="AU9"/>
  <c r="AT9"/>
  <c r="AR9"/>
  <c r="AQ9"/>
  <c r="AP9"/>
  <c r="AN9"/>
  <c r="AM9"/>
  <c r="AH9"/>
  <c r="AG9"/>
  <c r="AF9"/>
  <c r="AD9"/>
  <c r="AC9"/>
  <c r="AB9"/>
  <c r="Z9"/>
  <c r="Y9"/>
  <c r="T9"/>
  <c r="S9"/>
  <c r="R9"/>
  <c r="P9"/>
  <c r="O9"/>
  <c r="N9"/>
  <c r="L9"/>
  <c r="K9"/>
  <c r="D11" i="15"/>
  <c r="C9" i="19"/>
  <c r="DV8"/>
  <c r="DT8"/>
  <c r="DS8"/>
  <c r="DQ8"/>
  <c r="DP8"/>
  <c r="DO8"/>
  <c r="DN8"/>
  <c r="DM8"/>
  <c r="DL8"/>
  <c r="DJ8"/>
  <c r="DI8"/>
  <c r="DH8"/>
  <c r="DG8"/>
  <c r="DF8"/>
  <c r="DE8"/>
  <c r="DC8"/>
  <c r="DB8"/>
  <c r="DA8"/>
  <c r="CZ8"/>
  <c r="CY8"/>
  <c r="CX8"/>
  <c r="CV8"/>
  <c r="CU8"/>
  <c r="CT8"/>
  <c r="CS8"/>
  <c r="CR8"/>
  <c r="CQ8"/>
  <c r="CL8"/>
  <c r="CK8"/>
  <c r="CJ8"/>
  <c r="CH8"/>
  <c r="CG8"/>
  <c r="CF8"/>
  <c r="CD8"/>
  <c r="CC8"/>
  <c r="BX8"/>
  <c r="BW8"/>
  <c r="BV8"/>
  <c r="BT8"/>
  <c r="BS8"/>
  <c r="BR8"/>
  <c r="BP8"/>
  <c r="BO8"/>
  <c r="BJ8"/>
  <c r="BI8"/>
  <c r="BH8"/>
  <c r="BF8"/>
  <c r="BE8"/>
  <c r="BD8"/>
  <c r="BB8"/>
  <c r="BA8"/>
  <c r="AV8"/>
  <c r="AU8"/>
  <c r="AT8"/>
  <c r="AR8"/>
  <c r="AQ8"/>
  <c r="AP8"/>
  <c r="AN8"/>
  <c r="AM8"/>
  <c r="AH8"/>
  <c r="AG8"/>
  <c r="AF8"/>
  <c r="AD8"/>
  <c r="AC8"/>
  <c r="AB8"/>
  <c r="Z8"/>
  <c r="Y8"/>
  <c r="T8"/>
  <c r="S8"/>
  <c r="R8"/>
  <c r="P8"/>
  <c r="O8"/>
  <c r="N8"/>
  <c r="L8"/>
  <c r="K8"/>
  <c r="D10" i="15"/>
  <c r="C8" i="19"/>
  <c r="DV7"/>
  <c r="DT7"/>
  <c r="DS7"/>
  <c r="DQ7"/>
  <c r="DP7"/>
  <c r="DO7"/>
  <c r="DN7"/>
  <c r="DM7"/>
  <c r="DL7"/>
  <c r="DJ7"/>
  <c r="DI7"/>
  <c r="DH7"/>
  <c r="DG7"/>
  <c r="DF7"/>
  <c r="DE7"/>
  <c r="DC7"/>
  <c r="DB7"/>
  <c r="DA7"/>
  <c r="CZ7"/>
  <c r="CY7"/>
  <c r="CX7"/>
  <c r="CV7"/>
  <c r="CU7"/>
  <c r="CT7"/>
  <c r="CS7"/>
  <c r="CR7"/>
  <c r="CQ7"/>
  <c r="CL7"/>
  <c r="CK7"/>
  <c r="CJ7"/>
  <c r="CH7"/>
  <c r="CG7"/>
  <c r="CF7"/>
  <c r="CD7"/>
  <c r="CC7"/>
  <c r="BX7"/>
  <c r="BW7"/>
  <c r="BV7"/>
  <c r="BT7"/>
  <c r="BS7"/>
  <c r="BR7"/>
  <c r="BP7"/>
  <c r="BO7"/>
  <c r="BJ7"/>
  <c r="BI7"/>
  <c r="BH7"/>
  <c r="BF7"/>
  <c r="BE7"/>
  <c r="BD7"/>
  <c r="BB7"/>
  <c r="BA7"/>
  <c r="AV7"/>
  <c r="AU7"/>
  <c r="AT7"/>
  <c r="AR7"/>
  <c r="AQ7"/>
  <c r="AP7"/>
  <c r="AN7"/>
  <c r="AM7"/>
  <c r="AH7"/>
  <c r="AG7"/>
  <c r="AF7"/>
  <c r="AD7"/>
  <c r="AC7"/>
  <c r="AB7"/>
  <c r="Z7"/>
  <c r="Y7"/>
  <c r="W7"/>
  <c r="T7"/>
  <c r="S7"/>
  <c r="R7"/>
  <c r="P7"/>
  <c r="O7"/>
  <c r="N7"/>
  <c r="L7"/>
  <c r="K7"/>
  <c r="E7"/>
  <c r="D9" i="15"/>
  <c r="C7" i="19"/>
  <c r="DJ6"/>
  <c r="DI6"/>
  <c r="DH6"/>
  <c r="DG6"/>
  <c r="DF6"/>
  <c r="DE6"/>
  <c r="DC6"/>
  <c r="DB6"/>
  <c r="DA6"/>
  <c r="CZ6"/>
  <c r="CY6"/>
  <c r="CX6"/>
  <c r="CV6"/>
  <c r="CU6"/>
  <c r="CT6"/>
  <c r="CS6"/>
  <c r="CR6"/>
  <c r="CQ6"/>
  <c r="CO6"/>
  <c r="CN6"/>
  <c r="CM6"/>
  <c r="CL6"/>
  <c r="CK6"/>
  <c r="CJ6"/>
  <c r="CI6"/>
  <c r="CH6"/>
  <c r="CG6"/>
  <c r="CF6"/>
  <c r="CE6"/>
  <c r="CD6"/>
  <c r="CC6"/>
  <c r="CA6"/>
  <c r="BZ6"/>
  <c r="BY6"/>
  <c r="BX6"/>
  <c r="BW6"/>
  <c r="BV6"/>
  <c r="BU6"/>
  <c r="BT6"/>
  <c r="BS6"/>
  <c r="BR6"/>
  <c r="BQ6"/>
  <c r="BP6"/>
  <c r="BO6"/>
  <c r="BM6"/>
  <c r="BL6"/>
  <c r="BK6"/>
  <c r="BJ6"/>
  <c r="BI6"/>
  <c r="BH6"/>
  <c r="BG6"/>
  <c r="BF6"/>
  <c r="BE6"/>
  <c r="BD6"/>
  <c r="BC6"/>
  <c r="BB6"/>
  <c r="BA6"/>
  <c r="AY6"/>
  <c r="AX6"/>
  <c r="AW6"/>
  <c r="AV6"/>
  <c r="AU6"/>
  <c r="AT6"/>
  <c r="AS6"/>
  <c r="AR6"/>
  <c r="AQ6"/>
  <c r="AP6"/>
  <c r="AO6"/>
  <c r="AN6"/>
  <c r="AM6"/>
  <c r="AK6"/>
  <c r="AJ6"/>
  <c r="AI6"/>
  <c r="AH6"/>
  <c r="AG6"/>
  <c r="AF6"/>
  <c r="AE6"/>
  <c r="AD6"/>
  <c r="AC6"/>
  <c r="AB6"/>
  <c r="AA6"/>
  <c r="Z6"/>
  <c r="Y6"/>
  <c r="V6"/>
  <c r="U6"/>
  <c r="T6"/>
  <c r="S6"/>
  <c r="R6"/>
  <c r="Q6"/>
  <c r="P6"/>
  <c r="O6"/>
  <c r="N6"/>
  <c r="M6"/>
  <c r="L6"/>
  <c r="K6"/>
  <c r="DI4"/>
  <c r="DH4"/>
  <c r="DG4"/>
  <c r="DF4"/>
  <c r="DE4"/>
  <c r="DB4"/>
  <c r="DA4"/>
  <c r="CZ4"/>
  <c r="CY4"/>
  <c r="CX4"/>
  <c r="CU4"/>
  <c r="CT4"/>
  <c r="CS4"/>
  <c r="CR4"/>
  <c r="CQ4"/>
  <c r="H4"/>
  <c r="F4"/>
  <c r="E4"/>
  <c r="F3"/>
  <c r="J133" i="15"/>
  <c r="J132"/>
  <c r="J131"/>
  <c r="J130"/>
  <c r="J129"/>
  <c r="J128"/>
  <c r="J127"/>
  <c r="J126"/>
  <c r="J125"/>
  <c r="J124"/>
  <c r="J123"/>
  <c r="I123"/>
  <c r="J122"/>
  <c r="I122"/>
  <c r="J121"/>
  <c r="I121"/>
  <c r="J120"/>
  <c r="I120"/>
  <c r="J119"/>
  <c r="I119"/>
  <c r="J118"/>
  <c r="I118"/>
  <c r="J117"/>
  <c r="I117"/>
  <c r="J116"/>
  <c r="I116"/>
  <c r="J115"/>
  <c r="I115"/>
  <c r="J114"/>
  <c r="I114"/>
  <c r="J113"/>
  <c r="I113"/>
  <c r="J112"/>
  <c r="I112"/>
  <c r="J111"/>
  <c r="I111"/>
  <c r="J110"/>
  <c r="I110"/>
  <c r="EF109"/>
  <c r="A108"/>
  <c r="A107"/>
  <c r="A106"/>
  <c r="A105"/>
  <c r="A104"/>
  <c r="A103"/>
  <c r="A102"/>
  <c r="A10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CW8"/>
  <c r="EO8"/>
  <c r="CH8"/>
  <c r="EN8"/>
  <c r="BS8"/>
  <c r="EM8"/>
  <c r="BD8"/>
  <c r="EL8"/>
  <c r="AO8"/>
  <c r="EK8"/>
  <c r="Z8"/>
  <c r="EJ8"/>
  <c r="EI8"/>
  <c r="EF8"/>
  <c r="EE8"/>
  <c r="CM8"/>
  <c r="CT8"/>
  <c r="CU8"/>
  <c r="CP8"/>
  <c r="CK8"/>
  <c r="CO8"/>
  <c r="BY8"/>
  <c r="CE8"/>
  <c r="CF8"/>
  <c r="CA8"/>
  <c r="BV8"/>
  <c r="BZ8"/>
  <c r="BJ8"/>
  <c r="BP8"/>
  <c r="BQ8"/>
  <c r="BL8"/>
  <c r="BG8"/>
  <c r="BK8"/>
  <c r="AU8"/>
  <c r="BA8"/>
  <c r="BB8"/>
  <c r="AW8"/>
  <c r="AR8"/>
  <c r="AV8"/>
  <c r="AE8"/>
  <c r="AL8"/>
  <c r="AM8"/>
  <c r="AH8"/>
  <c r="AC8"/>
  <c r="AG8"/>
  <c r="P8"/>
  <c r="W8"/>
  <c r="X8"/>
  <c r="S8"/>
  <c r="N8"/>
  <c r="R8"/>
  <c r="C1"/>
  <c r="O20" i="1"/>
  <c r="M20"/>
  <c r="K20"/>
  <c r="O19"/>
  <c r="M19"/>
  <c r="K19"/>
  <c r="O18"/>
  <c r="M18"/>
  <c r="K18"/>
  <c r="O17"/>
  <c r="M17"/>
  <c r="K17"/>
  <c r="O16"/>
  <c r="M16"/>
  <c r="K16"/>
  <c r="O15"/>
  <c r="M15"/>
  <c r="K15"/>
  <c r="O14"/>
  <c r="M14"/>
  <c r="K14"/>
  <c r="O13"/>
  <c r="M7"/>
  <c r="M8"/>
  <c r="M9"/>
  <c r="M10"/>
  <c r="M11"/>
  <c r="M12"/>
  <c r="M13"/>
  <c r="K13"/>
  <c r="O12"/>
  <c r="K7"/>
  <c r="K8"/>
  <c r="K9"/>
  <c r="K10"/>
  <c r="K11"/>
  <c r="K12"/>
  <c r="O11"/>
  <c r="O10"/>
  <c r="O9"/>
  <c r="O8"/>
  <c r="O7"/>
  <c r="EH10" i="15"/>
  <c r="DU8" i="19"/>
  <c r="EH9" i="15"/>
  <c r="DU7" i="19"/>
  <c r="M22" i="22"/>
  <c r="M58"/>
  <c r="M129"/>
</calcChain>
</file>

<file path=xl/sharedStrings.xml><?xml version="1.0" encoding="utf-8"?>
<sst xmlns="http://schemas.openxmlformats.org/spreadsheetml/2006/main" count="9984" uniqueCount="218">
  <si>
    <t>SESSION</t>
  </si>
  <si>
    <t>2019-20</t>
  </si>
  <si>
    <t>2019-21</t>
  </si>
  <si>
    <t>2019-22</t>
  </si>
  <si>
    <t>2019-23</t>
  </si>
  <si>
    <t>2019-24</t>
  </si>
  <si>
    <t>2019-25</t>
  </si>
  <si>
    <t>2019-26</t>
  </si>
  <si>
    <t>2019-27</t>
  </si>
  <si>
    <t>oUns ekrje~</t>
  </si>
  <si>
    <t>t; fgUn</t>
  </si>
  <si>
    <t>U-DISE CODE</t>
  </si>
  <si>
    <t>NAME OF PRINCIPAL</t>
  </si>
  <si>
    <t>SCHOOL TYPE</t>
  </si>
  <si>
    <t>PRIMARY</t>
  </si>
  <si>
    <t>UPPER PRIMARY</t>
  </si>
  <si>
    <t>SECONDARY</t>
  </si>
  <si>
    <t>SR. SECONDARY</t>
  </si>
  <si>
    <t>SCHOOL'S FULL NAME</t>
  </si>
  <si>
    <t>ADDRESS</t>
  </si>
  <si>
    <r>
      <rPr>
        <b/>
        <sz val="16"/>
        <color rgb="FFFFFF00"/>
        <rFont val="Baskerville Old Face"/>
        <family val="1"/>
      </rPr>
      <t>MOBILE NO.-</t>
    </r>
    <r>
      <rPr>
        <b/>
        <sz val="20"/>
        <color theme="0"/>
        <rFont val="Baskerville Old Face"/>
        <family val="1"/>
      </rPr>
      <t>9166973141</t>
    </r>
  </si>
  <si>
    <r>
      <rPr>
        <b/>
        <sz val="18"/>
        <color rgb="FFFFFF00"/>
        <rFont val="Baskerville Old Face"/>
        <family val="1"/>
      </rPr>
      <t>DEVOPED BY:-</t>
    </r>
    <r>
      <rPr>
        <b/>
        <sz val="20"/>
        <color theme="0"/>
        <rFont val="Baskerville Old Face"/>
        <family val="1"/>
      </rPr>
      <t>UMMED TARAD</t>
    </r>
  </si>
  <si>
    <t>Scholar Number</t>
  </si>
  <si>
    <t>Roll Number</t>
  </si>
  <si>
    <t>Student's Name</t>
  </si>
  <si>
    <t>Father's Name</t>
  </si>
  <si>
    <t>Mother's Name</t>
  </si>
  <si>
    <t>Date Of Birth</t>
  </si>
  <si>
    <t>Class</t>
  </si>
  <si>
    <t>School Adm. Date</t>
  </si>
  <si>
    <t>Student Related Basic Details</t>
  </si>
  <si>
    <t>Hindi</t>
  </si>
  <si>
    <t>Written</t>
  </si>
  <si>
    <t>Total</t>
  </si>
  <si>
    <t>Grd.</t>
  </si>
  <si>
    <t>Sr. No.</t>
  </si>
  <si>
    <t>Staff Detail</t>
  </si>
  <si>
    <t>MARKS %</t>
  </si>
  <si>
    <t>Total Attendance</t>
  </si>
  <si>
    <t>Student's Attendance</t>
  </si>
  <si>
    <t>Attendance</t>
  </si>
  <si>
    <t>Attandance %</t>
  </si>
  <si>
    <t>Result Entry</t>
  </si>
  <si>
    <t>Result</t>
  </si>
  <si>
    <t>Obtained Marks</t>
  </si>
  <si>
    <t>Percentage</t>
  </si>
  <si>
    <t>Statics</t>
  </si>
  <si>
    <t>Position in Class</t>
  </si>
  <si>
    <t>School U-Dise Code :-</t>
  </si>
  <si>
    <t>Session :-</t>
  </si>
  <si>
    <t>Saction :-</t>
  </si>
  <si>
    <t>GRADE</t>
  </si>
  <si>
    <t>Remark</t>
  </si>
  <si>
    <t>Result Date:-</t>
  </si>
  <si>
    <t>Department Of Education, Rajasthan</t>
  </si>
  <si>
    <t>Session:-</t>
  </si>
  <si>
    <t xml:space="preserve">Mother's Name </t>
  </si>
  <si>
    <t>Class &amp; Section</t>
  </si>
  <si>
    <t>Subject</t>
  </si>
  <si>
    <t>Half Yearly</t>
  </si>
  <si>
    <t>Max. Marks</t>
  </si>
  <si>
    <t>Total Marks</t>
  </si>
  <si>
    <t>English</t>
  </si>
  <si>
    <t>Extra Subjects</t>
  </si>
  <si>
    <t>Total Meetings :-</t>
  </si>
  <si>
    <t>Student's Meetings :-</t>
  </si>
  <si>
    <t>Remark :-</t>
  </si>
  <si>
    <t>Grading System</t>
  </si>
  <si>
    <t>Grade</t>
  </si>
  <si>
    <t>A</t>
  </si>
  <si>
    <t>B</t>
  </si>
  <si>
    <t>D</t>
  </si>
  <si>
    <t>C</t>
  </si>
  <si>
    <t>% Range</t>
  </si>
  <si>
    <t>Description</t>
  </si>
  <si>
    <t>Excellent</t>
  </si>
  <si>
    <t>Very Good</t>
  </si>
  <si>
    <t>Good</t>
  </si>
  <si>
    <t>Signature Of The Class Teacher</t>
  </si>
  <si>
    <t>Signature And Seal Of Principal/H.M.</t>
  </si>
  <si>
    <t>(A)</t>
  </si>
  <si>
    <t>◐</t>
  </si>
  <si>
    <t>Class -</t>
  </si>
  <si>
    <t>Result Date :-</t>
  </si>
  <si>
    <t>Print Report Card</t>
  </si>
  <si>
    <t>First Test</t>
  </si>
  <si>
    <t>Second Test</t>
  </si>
  <si>
    <t>Total Tests</t>
  </si>
  <si>
    <t>Total Maximum Marks</t>
  </si>
  <si>
    <t>Grand Total</t>
  </si>
  <si>
    <t>Overall Result</t>
  </si>
  <si>
    <t>Total Max. Marks</t>
  </si>
  <si>
    <t>Total Obtained Marks</t>
  </si>
  <si>
    <t>Wish bright future</t>
  </si>
  <si>
    <t>Sr. Secondary</t>
  </si>
  <si>
    <r>
      <rPr>
        <b/>
        <sz val="10"/>
        <color rgb="FFFFFF00"/>
        <rFont val="Baskerville Old Face"/>
        <family val="1"/>
      </rPr>
      <t>EMAIL ID-</t>
    </r>
    <r>
      <rPr>
        <b/>
        <sz val="10"/>
        <color theme="0"/>
        <rFont val="Baskerville Old Face"/>
        <family val="1"/>
      </rPr>
      <t>ummedtrdedu@gmail.com</t>
    </r>
  </si>
  <si>
    <t>(GSSS RAIMALWADA)</t>
  </si>
  <si>
    <t>Yearly Exam</t>
  </si>
  <si>
    <t>Overall Div.</t>
  </si>
  <si>
    <t>Subject Wise Result</t>
  </si>
  <si>
    <t>Sanskrit</t>
  </si>
  <si>
    <t>Math</t>
  </si>
  <si>
    <t>Science</t>
  </si>
  <si>
    <t>social Science</t>
  </si>
  <si>
    <t>Subject Div Or Description</t>
  </si>
  <si>
    <t>A/B/C/D</t>
  </si>
  <si>
    <t>Average</t>
  </si>
  <si>
    <t>Attendance Percentage</t>
  </si>
  <si>
    <t>G</t>
  </si>
  <si>
    <t>F</t>
  </si>
  <si>
    <t>Result Sheet</t>
  </si>
  <si>
    <t>Class:-</t>
  </si>
  <si>
    <t>School' Name:-</t>
  </si>
  <si>
    <t>Total H.Y.</t>
  </si>
  <si>
    <t>Total Yearly</t>
  </si>
  <si>
    <t>Go To Result Sheet</t>
  </si>
  <si>
    <t>:-</t>
  </si>
  <si>
    <t>First Div</t>
  </si>
  <si>
    <t>NSO</t>
  </si>
  <si>
    <t>Absent</t>
  </si>
  <si>
    <t>Total Enrolled</t>
  </si>
  <si>
    <t>G1</t>
  </si>
  <si>
    <t>G2</t>
  </si>
  <si>
    <t>I</t>
  </si>
  <si>
    <t>Second Div</t>
  </si>
  <si>
    <t>Third Div</t>
  </si>
  <si>
    <t>Total Pass (3+4+5)</t>
  </si>
  <si>
    <t>RESULT PREPARATION PROGRAM</t>
  </si>
  <si>
    <t>P.S.-Bapini (Jodhpur)</t>
  </si>
  <si>
    <t>Roll No.:-</t>
  </si>
  <si>
    <t>ABHISHEK</t>
  </si>
  <si>
    <t>RAMU KHAN</t>
  </si>
  <si>
    <t>SEEPA DEVI</t>
  </si>
  <si>
    <t>ACHALA RAM</t>
  </si>
  <si>
    <t>HEMA RAM</t>
  </si>
  <si>
    <t>TULACHHI DEVI</t>
  </si>
  <si>
    <t>SUKHI</t>
  </si>
  <si>
    <t>ANU JANDU</t>
  </si>
  <si>
    <t>HEERA RAM JANDU</t>
  </si>
  <si>
    <t>MANU DEVI</t>
  </si>
  <si>
    <t>ASHOKA SUTHAR</t>
  </si>
  <si>
    <t>SATYNARYAN</t>
  </si>
  <si>
    <t>SANTU</t>
  </si>
  <si>
    <t>BAJRANG VISHNOI</t>
  </si>
  <si>
    <t>OM PRAKASH VISHNOI</t>
  </si>
  <si>
    <t>LOONGA DEVI</t>
  </si>
  <si>
    <t xml:space="preserve">ANITA </t>
  </si>
  <si>
    <t xml:space="preserve">DUDA RAM </t>
  </si>
  <si>
    <t>ANOPI</t>
  </si>
  <si>
    <t>HARI RAM</t>
  </si>
  <si>
    <t>RUKI</t>
  </si>
  <si>
    <t>SUBJECT ↠</t>
  </si>
  <si>
    <t>SUBJECT TEACHER ↠</t>
  </si>
  <si>
    <t>RESULT SUMMARY ↠</t>
  </si>
  <si>
    <t>SIGNATURE OF SUBJECT TEACHER ↠</t>
  </si>
  <si>
    <t>TOTAL ENROLLED</t>
  </si>
  <si>
    <t>TOTAL ENTERED</t>
  </si>
  <si>
    <t>TOTAL</t>
  </si>
  <si>
    <t>E</t>
  </si>
  <si>
    <t>OVERALL RESULT</t>
  </si>
  <si>
    <t>TOTAL ENT.</t>
  </si>
  <si>
    <t>1st Div.</t>
  </si>
  <si>
    <t>2nd Div.</t>
  </si>
  <si>
    <t>3rd Div.</t>
  </si>
  <si>
    <t>Signature Of HM/Principal</t>
  </si>
  <si>
    <t>Signature Of Exam Incharge</t>
  </si>
  <si>
    <t>08151106901</t>
  </si>
  <si>
    <t>●→</t>
  </si>
  <si>
    <t>Govt. Sr. Secondary School Raimalwada</t>
  </si>
  <si>
    <t>Final Report Card</t>
  </si>
  <si>
    <t>2021-22</t>
  </si>
  <si>
    <t>Tests</t>
  </si>
  <si>
    <t>Subject Detail</t>
  </si>
  <si>
    <t>Subject's Name</t>
  </si>
  <si>
    <t>Teacher's Name</t>
  </si>
  <si>
    <t>Result Date</t>
  </si>
  <si>
    <t>Obtained/Total Marks</t>
  </si>
  <si>
    <t>/</t>
  </si>
  <si>
    <t>Internal Evo.</t>
  </si>
  <si>
    <t>HINDI</t>
  </si>
  <si>
    <t>ENGLISH</t>
  </si>
  <si>
    <t>SANSKRIT</t>
  </si>
  <si>
    <t>SCIENCE</t>
  </si>
  <si>
    <t>MATHEMATICS</t>
  </si>
  <si>
    <t>SOCIAL SCIENCE</t>
  </si>
  <si>
    <t>WORK EXP.</t>
  </si>
  <si>
    <t>ART EDU.</t>
  </si>
  <si>
    <t>FIRST EVO.</t>
  </si>
  <si>
    <t>SECOND EVO.</t>
  </si>
  <si>
    <t>THIRD EVO.</t>
  </si>
  <si>
    <t>FOURTH EVO.</t>
  </si>
  <si>
    <t>FIFTH EVO.</t>
  </si>
  <si>
    <t>HEALTH &amp; PHY. EDU.</t>
  </si>
  <si>
    <t>ART</t>
  </si>
  <si>
    <t>H &amp; PHY EDU</t>
  </si>
  <si>
    <t>Oral</t>
  </si>
  <si>
    <t>oral</t>
  </si>
  <si>
    <t>Grd</t>
  </si>
  <si>
    <t xml:space="preserve">Overall Result Summary </t>
  </si>
  <si>
    <t>Subject wise Result Summary</t>
  </si>
  <si>
    <r>
      <t xml:space="preserve"> Total </t>
    </r>
    <r>
      <rPr>
        <b/>
        <sz val="9"/>
        <color theme="1"/>
        <rFont val="Calibri"/>
        <family val="2"/>
        <scheme val="minor"/>
      </rPr>
      <t>(8+9)</t>
    </r>
  </si>
  <si>
    <t>Grand Total (7+10)</t>
  </si>
  <si>
    <t>Total Enro.</t>
  </si>
  <si>
    <t>Total Grd "A"</t>
  </si>
  <si>
    <t>Total Grd "B"</t>
  </si>
  <si>
    <t>Total Grd "C"</t>
  </si>
  <si>
    <t>Total Grd "D"</t>
  </si>
  <si>
    <t>A+</t>
  </si>
  <si>
    <t>91-100</t>
  </si>
  <si>
    <t>41-60</t>
  </si>
  <si>
    <t>0-40</t>
  </si>
  <si>
    <t>A+/A/B/C/D</t>
  </si>
  <si>
    <t>76-90</t>
  </si>
  <si>
    <t>Visit Youtube Channel For Help:-</t>
  </si>
  <si>
    <t>http://youtu.be/EexJyQYhFPs</t>
  </si>
  <si>
    <t>61-75</t>
  </si>
  <si>
    <t>Total Grd "E"</t>
  </si>
  <si>
    <t>KUMY</t>
  </si>
</sst>
</file>

<file path=xl/styles.xml><?xml version="1.0" encoding="utf-8"?>
<styleSheet xmlns="http://schemas.openxmlformats.org/spreadsheetml/2006/main">
  <numFmts count="2">
    <numFmt numFmtId="164" formatCode="[$-409]d/mmm/yyyy;@"/>
    <numFmt numFmtId="165" formatCode="0.000"/>
  </numFmts>
  <fonts count="134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6"/>
      <color rgb="FF002060"/>
      <name val="DevLys 010"/>
    </font>
    <font>
      <b/>
      <sz val="16"/>
      <color theme="0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24"/>
      <color theme="1"/>
      <name val="Cambria"/>
      <family val="1"/>
      <scheme val="major"/>
    </font>
    <font>
      <b/>
      <sz val="24"/>
      <color rgb="FF002060"/>
      <name val="Segoe UI Symbol"/>
      <family val="2"/>
    </font>
    <font>
      <b/>
      <sz val="22"/>
      <color theme="0"/>
      <name val="Cambria"/>
      <family val="1"/>
      <scheme val="major"/>
    </font>
    <font>
      <b/>
      <sz val="20"/>
      <color theme="0"/>
      <name val="Cambria"/>
      <family val="1"/>
      <scheme val="major"/>
    </font>
    <font>
      <b/>
      <sz val="18"/>
      <color theme="0"/>
      <name val="Cambria"/>
      <family val="1"/>
      <scheme val="major"/>
    </font>
    <font>
      <b/>
      <sz val="16"/>
      <color rgb="FFFFFF00"/>
      <name val="DevLys 010"/>
    </font>
    <font>
      <b/>
      <sz val="16"/>
      <color rgb="FFFFFF00"/>
      <name val="Baskerville Old Face"/>
      <family val="1"/>
    </font>
    <font>
      <b/>
      <sz val="18"/>
      <color rgb="FFFFFF00"/>
      <name val="Baskerville Old Face"/>
      <family val="1"/>
    </font>
    <font>
      <b/>
      <sz val="20"/>
      <color theme="0"/>
      <name val="Baskerville Old Face"/>
      <family val="1"/>
    </font>
    <font>
      <b/>
      <sz val="14"/>
      <color theme="0"/>
      <name val="Baskerville Old Face"/>
      <family val="1"/>
    </font>
    <font>
      <b/>
      <sz val="16"/>
      <name val="Cambria"/>
      <family val="1"/>
      <scheme val="major"/>
    </font>
    <font>
      <b/>
      <sz val="12"/>
      <name val="Cambria"/>
      <family val="1"/>
      <scheme val="major"/>
    </font>
    <font>
      <b/>
      <sz val="10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12"/>
      <color rgb="FF0070C0"/>
      <name val="Cambria"/>
      <family val="1"/>
      <scheme val="major"/>
    </font>
    <font>
      <b/>
      <sz val="12"/>
      <color rgb="FFFF0000"/>
      <name val="Cambria"/>
      <family val="1"/>
      <scheme val="major"/>
    </font>
    <font>
      <b/>
      <sz val="11"/>
      <color theme="5" tint="-0.499984740745262"/>
      <name val="Cambria"/>
      <family val="1"/>
      <scheme val="major"/>
    </font>
    <font>
      <b/>
      <sz val="11"/>
      <color rgb="FF00B050"/>
      <name val="Cambria"/>
      <family val="1"/>
      <scheme val="major"/>
    </font>
    <font>
      <sz val="8"/>
      <color rgb="FF00B050"/>
      <name val="Cambria"/>
      <family val="1"/>
      <scheme val="major"/>
    </font>
    <font>
      <sz val="34"/>
      <color rgb="FF7030A0"/>
      <name val="Cooper Std Black"/>
      <family val="1"/>
    </font>
    <font>
      <b/>
      <sz val="10"/>
      <color theme="1"/>
      <name val="Cambria"/>
      <family val="1"/>
      <scheme val="major"/>
    </font>
    <font>
      <b/>
      <sz val="16"/>
      <color rgb="FFFFFF00"/>
      <name val="Cambria"/>
      <family val="1"/>
      <scheme val="major"/>
    </font>
    <font>
      <b/>
      <sz val="14"/>
      <color theme="5" tint="-0.499984740745262"/>
      <name val="Cambria"/>
      <family val="1"/>
      <scheme val="major"/>
    </font>
    <font>
      <b/>
      <sz val="14"/>
      <name val="Cambria"/>
      <family val="1"/>
      <scheme val="major"/>
    </font>
    <font>
      <sz val="18"/>
      <color theme="1"/>
      <name val="Calibri"/>
      <family val="2"/>
      <scheme val="minor"/>
    </font>
    <font>
      <b/>
      <sz val="18"/>
      <color theme="1"/>
      <name val="Alaska"/>
      <family val="2"/>
    </font>
    <font>
      <b/>
      <sz val="22"/>
      <color theme="1"/>
      <name val="Cambria"/>
      <family val="1"/>
      <scheme val="major"/>
    </font>
    <font>
      <b/>
      <sz val="14"/>
      <name val="Cambria"/>
      <family val="1"/>
    </font>
    <font>
      <b/>
      <sz val="18"/>
      <name val="Cambria"/>
      <family val="1"/>
      <scheme val="major"/>
    </font>
    <font>
      <b/>
      <sz val="14"/>
      <color rgb="FFFF0000"/>
      <name val="Cambria"/>
      <family val="1"/>
      <scheme val="major"/>
    </font>
    <font>
      <b/>
      <sz val="11"/>
      <color rgb="FFFF0000"/>
      <name val="Cambria"/>
      <family val="1"/>
      <scheme val="major"/>
    </font>
    <font>
      <b/>
      <sz val="26"/>
      <color rgb="FF002060"/>
      <name val="Cambria"/>
      <family val="1"/>
      <scheme val="major"/>
    </font>
    <font>
      <b/>
      <sz val="11"/>
      <color rgb="FF0070C0"/>
      <name val="Cambria"/>
      <family val="1"/>
      <scheme val="major"/>
    </font>
    <font>
      <sz val="11"/>
      <name val="Cambria"/>
      <family val="1"/>
      <scheme val="major"/>
    </font>
    <font>
      <b/>
      <sz val="9"/>
      <name val="Cambria"/>
      <family val="1"/>
      <scheme val="major"/>
    </font>
    <font>
      <b/>
      <sz val="55"/>
      <color rgb="FF0070C0"/>
      <name val="Imprint MT Shadow"/>
      <family val="5"/>
    </font>
    <font>
      <b/>
      <sz val="12"/>
      <color rgb="FFC00000"/>
      <name val="Cambria"/>
      <family val="1"/>
      <scheme val="major"/>
    </font>
    <font>
      <sz val="14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sz val="11"/>
      <color theme="0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8"/>
      <color theme="1"/>
      <name val="Cambria"/>
      <family val="1"/>
      <scheme val="major"/>
    </font>
    <font>
      <b/>
      <sz val="18"/>
      <color theme="1"/>
      <name val="Calibri"/>
      <family val="2"/>
      <scheme val="minor"/>
    </font>
    <font>
      <u/>
      <sz val="7.7"/>
      <color theme="10"/>
      <name val="Calibri"/>
      <family val="2"/>
    </font>
    <font>
      <b/>
      <sz val="18"/>
      <color rgb="FFFFFF00"/>
      <name val="Alaska"/>
      <family val="2"/>
    </font>
    <font>
      <b/>
      <sz val="11"/>
      <color theme="1"/>
      <name val="Calibri"/>
      <family val="2"/>
      <scheme val="minor"/>
    </font>
    <font>
      <b/>
      <sz val="11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4"/>
      <color rgb="FFC00000"/>
      <name val="Cambria"/>
      <family val="1"/>
      <scheme val="major"/>
    </font>
    <font>
      <sz val="12"/>
      <color theme="1"/>
      <name val="Calibri"/>
      <family val="2"/>
      <scheme val="minor"/>
    </font>
    <font>
      <sz val="16"/>
      <name val="Cambria"/>
      <family val="1"/>
      <scheme val="major"/>
    </font>
    <font>
      <sz val="18"/>
      <color rgb="FF0070C0"/>
      <name val="Cambria"/>
      <family val="1"/>
      <scheme val="major"/>
    </font>
    <font>
      <sz val="18"/>
      <name val="Cambria"/>
      <family val="1"/>
      <scheme val="major"/>
    </font>
    <font>
      <sz val="12"/>
      <name val="Cambria"/>
      <family val="1"/>
      <scheme val="major"/>
    </font>
    <font>
      <b/>
      <sz val="10"/>
      <color rgb="FFC00000"/>
      <name val="Cambria"/>
      <family val="1"/>
    </font>
    <font>
      <b/>
      <sz val="12"/>
      <color theme="0" tint="-0.249977111117893"/>
      <name val="Cambria"/>
      <family val="1"/>
    </font>
    <font>
      <b/>
      <sz val="10"/>
      <color rgb="FFFFFF00"/>
      <name val="Baskerville Old Face"/>
      <family val="1"/>
    </font>
    <font>
      <b/>
      <sz val="10"/>
      <color theme="0"/>
      <name val="Baskerville Old Face"/>
      <family val="1"/>
    </font>
    <font>
      <sz val="12"/>
      <color rgb="FFC00000"/>
      <name val="Cambria"/>
      <family val="1"/>
      <scheme val="major"/>
    </font>
    <font>
      <sz val="12"/>
      <color rgb="FFFF0000"/>
      <name val="Cambria"/>
      <family val="1"/>
      <scheme val="major"/>
    </font>
    <font>
      <b/>
      <sz val="12"/>
      <color rgb="FF4B10E0"/>
      <name val="Cambria"/>
      <family val="1"/>
      <scheme val="major"/>
    </font>
    <font>
      <sz val="12"/>
      <color rgb="FF00B050"/>
      <name val="Cambria"/>
      <family val="1"/>
      <scheme val="major"/>
    </font>
    <font>
      <sz val="12"/>
      <color theme="1"/>
      <name val="Cambria"/>
      <family val="1"/>
      <scheme val="major"/>
    </font>
    <font>
      <sz val="10"/>
      <name val="Cambria"/>
      <family val="1"/>
      <scheme val="major"/>
    </font>
    <font>
      <b/>
      <sz val="10"/>
      <color rgb="FFC00000"/>
      <name val="Cambria"/>
      <family val="1"/>
      <scheme val="major"/>
    </font>
    <font>
      <b/>
      <sz val="20"/>
      <color rgb="FFC00000"/>
      <name val="Cambria"/>
      <family val="1"/>
      <scheme val="major"/>
    </font>
    <font>
      <b/>
      <sz val="24"/>
      <color rgb="FFFFFF00"/>
      <name val="Alaska"/>
      <family val="2"/>
    </font>
    <font>
      <b/>
      <sz val="11"/>
      <color rgb="FFC00000"/>
      <name val="Cambria"/>
      <family val="1"/>
      <scheme val="major"/>
    </font>
    <font>
      <sz val="8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sz val="10"/>
      <color rgb="FF00B050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0"/>
      <color rgb="FFFF0000"/>
      <name val="Cambria"/>
      <family val="1"/>
      <scheme val="major"/>
    </font>
    <font>
      <sz val="10"/>
      <color theme="5" tint="-0.499984740745262"/>
      <name val="Cambria"/>
      <family val="1"/>
      <scheme val="major"/>
    </font>
    <font>
      <b/>
      <sz val="28"/>
      <color theme="0"/>
      <name val="Bell MT"/>
      <family val="1"/>
    </font>
    <font>
      <b/>
      <sz val="16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rgb="FFFF0000"/>
      <name val="Cambria"/>
      <family val="1"/>
      <scheme val="major"/>
    </font>
    <font>
      <b/>
      <sz val="16"/>
      <color rgb="FF0070C0"/>
      <name val="Cambria"/>
      <family val="1"/>
      <scheme val="major"/>
    </font>
    <font>
      <sz val="12"/>
      <color rgb="FFFF0000"/>
      <name val="Cambria"/>
      <family val="1"/>
    </font>
    <font>
      <sz val="12"/>
      <color rgb="FF4B10E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20"/>
      <color theme="1"/>
      <name val="Algerian"/>
      <family val="5"/>
    </font>
    <font>
      <b/>
      <sz val="10"/>
      <color rgb="FFFF0000"/>
      <name val="Cambria"/>
      <family val="1"/>
      <scheme val="major"/>
    </font>
    <font>
      <b/>
      <sz val="20"/>
      <name val="Cambria"/>
      <family val="1"/>
      <scheme val="major"/>
    </font>
    <font>
      <b/>
      <sz val="14"/>
      <color rgb="FF0070C0"/>
      <name val="Cambria"/>
      <family val="1"/>
      <scheme val="major"/>
    </font>
    <font>
      <b/>
      <sz val="16"/>
      <color theme="3" tint="0.39997558519241921"/>
      <name val="Cambria"/>
      <family val="1"/>
      <scheme val="major"/>
    </font>
    <font>
      <b/>
      <sz val="26"/>
      <color rgb="FFFF0000"/>
      <name val="Cambria"/>
      <family val="1"/>
      <scheme val="major"/>
    </font>
    <font>
      <b/>
      <sz val="32"/>
      <color rgb="FF002060"/>
      <name val="Algerian"/>
      <family val="5"/>
    </font>
    <font>
      <sz val="32"/>
      <color rgb="FF002060"/>
      <name val="Calibri"/>
      <family val="2"/>
      <scheme val="minor"/>
    </font>
    <font>
      <sz val="9"/>
      <name val="Cambria"/>
      <family val="1"/>
      <scheme val="major"/>
    </font>
    <font>
      <sz val="9"/>
      <color rgb="FF00B050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11"/>
      <color theme="0"/>
      <name val="Cambria"/>
      <family val="1"/>
      <scheme val="major"/>
    </font>
    <font>
      <b/>
      <sz val="14"/>
      <color theme="0"/>
      <name val="Cambria"/>
      <family val="1"/>
      <scheme val="major"/>
    </font>
    <font>
      <sz val="14"/>
      <color theme="0"/>
      <name val="Cambria"/>
      <family val="1"/>
      <scheme val="major"/>
    </font>
    <font>
      <b/>
      <sz val="12"/>
      <color rgb="FF002060"/>
      <name val="Cambria"/>
      <family val="1"/>
      <scheme val="major"/>
    </font>
    <font>
      <sz val="11"/>
      <color rgb="FF002060"/>
      <name val="Cambria"/>
      <family val="1"/>
      <scheme val="major"/>
    </font>
    <font>
      <sz val="12"/>
      <color rgb="FF002060"/>
      <name val="Cambria"/>
      <family val="1"/>
      <scheme val="major"/>
    </font>
    <font>
      <b/>
      <sz val="11"/>
      <color rgb="FF002060"/>
      <name val="Cambria"/>
      <family val="1"/>
      <scheme val="major"/>
    </font>
    <font>
      <b/>
      <sz val="16"/>
      <color rgb="FF002060"/>
      <name val="Segoe UI Symbol"/>
      <family val="2"/>
    </font>
    <font>
      <b/>
      <sz val="28"/>
      <color rgb="FFFF0000"/>
      <name val="Imprint MT Shadow"/>
      <family val="5"/>
    </font>
    <font>
      <b/>
      <sz val="40"/>
      <color rgb="FF0070C0"/>
      <name val="Imprint MT Shadow"/>
      <family val="5"/>
    </font>
    <font>
      <b/>
      <sz val="8"/>
      <color theme="0" tint="-4.9989318521683403E-2"/>
      <name val="Cambria"/>
      <family val="1"/>
      <scheme val="major"/>
    </font>
    <font>
      <sz val="18"/>
      <color rgb="FFFF0000"/>
      <name val="Cambria"/>
      <family val="1"/>
      <scheme val="major"/>
    </font>
    <font>
      <sz val="11"/>
      <name val="Calibri"/>
      <family val="2"/>
      <scheme val="minor"/>
    </font>
    <font>
      <sz val="9"/>
      <color rgb="FF002060"/>
      <name val="Cambria"/>
      <family val="1"/>
      <scheme val="major"/>
    </font>
    <font>
      <sz val="10"/>
      <color rgb="FF002060"/>
      <name val="Cambria"/>
      <family val="1"/>
      <scheme val="major"/>
    </font>
    <font>
      <b/>
      <sz val="8"/>
      <color rgb="FF002060"/>
      <name val="Calibri"/>
      <family val="2"/>
      <scheme val="minor"/>
    </font>
    <font>
      <b/>
      <sz val="10"/>
      <color rgb="FF002060"/>
      <name val="Calibri"/>
      <family val="2"/>
      <scheme val="minor"/>
    </font>
    <font>
      <sz val="26"/>
      <color theme="1"/>
      <name val="Bremen Bd BT"/>
      <family val="5"/>
    </font>
    <font>
      <b/>
      <sz val="36"/>
      <color theme="1"/>
      <name val="Alaska"/>
      <family val="2"/>
    </font>
    <font>
      <sz val="11"/>
      <color rgb="FFFF0000"/>
      <name val="Cambria"/>
      <family val="1"/>
      <scheme val="major"/>
    </font>
    <font>
      <b/>
      <sz val="8"/>
      <color theme="1"/>
      <name val="Cambria"/>
      <family val="1"/>
      <scheme val="major"/>
    </font>
    <font>
      <b/>
      <sz val="10"/>
      <color rgb="FF4B10E0"/>
      <name val="Cambria"/>
      <family val="1"/>
      <scheme val="major"/>
    </font>
    <font>
      <b/>
      <sz val="14"/>
      <color rgb="FF4B10E0"/>
      <name val="Cambria"/>
      <family val="1"/>
      <scheme val="major"/>
    </font>
    <font>
      <b/>
      <sz val="12"/>
      <name val="Caslon Bd BT"/>
      <family val="1"/>
    </font>
    <font>
      <b/>
      <sz val="20"/>
      <color rgb="FFFF0000"/>
      <name val="Cambria"/>
      <family val="1"/>
      <scheme val="major"/>
    </font>
    <font>
      <u/>
      <sz val="20"/>
      <color theme="10"/>
      <name val="Calibri"/>
      <family val="2"/>
    </font>
    <font>
      <b/>
      <sz val="28"/>
      <color rgb="FF002060"/>
      <name val="Algerian"/>
      <family val="5"/>
    </font>
    <font>
      <sz val="28"/>
      <color rgb="FF00206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gradientFill type="path" left="0.5" right="0.5" top="0.5" bottom="0.5">
        <stop position="0">
          <color rgb="FFFFC000"/>
        </stop>
        <stop position="1">
          <color rgb="FFC00000"/>
        </stop>
      </gradientFill>
    </fill>
    <fill>
      <patternFill patternType="solid">
        <fgColor rgb="FF92D050"/>
        <bgColor indexed="64"/>
      </patternFill>
    </fill>
    <fill>
      <gradientFill type="path" left="0.5" right="0.5" top="0.5" bottom="0.5">
        <stop position="0">
          <color theme="1"/>
        </stop>
        <stop position="1">
          <color theme="4"/>
        </stop>
      </gradient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307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 style="medium">
        <color rgb="FF7030A0"/>
      </left>
      <right/>
      <top style="medium">
        <color rgb="FF7030A0"/>
      </top>
      <bottom style="medium">
        <color rgb="FF7030A0"/>
      </bottom>
      <diagonal/>
    </border>
    <border>
      <left/>
      <right/>
      <top style="medium">
        <color rgb="FF7030A0"/>
      </top>
      <bottom style="medium">
        <color rgb="FF7030A0"/>
      </bottom>
      <diagonal/>
    </border>
    <border>
      <left/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 style="medium">
        <color rgb="FF7030A0"/>
      </left>
      <right/>
      <top style="medium">
        <color rgb="FF7030A0"/>
      </top>
      <bottom/>
      <diagonal/>
    </border>
    <border>
      <left/>
      <right/>
      <top style="medium">
        <color rgb="FF7030A0"/>
      </top>
      <bottom/>
      <diagonal/>
    </border>
    <border>
      <left/>
      <right style="medium">
        <color rgb="FF7030A0"/>
      </right>
      <top style="medium">
        <color rgb="FF7030A0"/>
      </top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/>
      <top/>
      <bottom style="medium">
        <color rgb="FF7030A0"/>
      </bottom>
      <diagonal/>
    </border>
    <border>
      <left/>
      <right style="medium">
        <color rgb="FF7030A0"/>
      </right>
      <top/>
      <bottom style="medium">
        <color rgb="FF7030A0"/>
      </bottom>
      <diagonal/>
    </border>
    <border>
      <left style="slantDashDot">
        <color rgb="FFFFFF00"/>
      </left>
      <right/>
      <top style="slantDashDot">
        <color rgb="FFFFFF00"/>
      </top>
      <bottom/>
      <diagonal/>
    </border>
    <border>
      <left/>
      <right/>
      <top style="slantDashDot">
        <color rgb="FFFFFF00"/>
      </top>
      <bottom/>
      <diagonal/>
    </border>
    <border>
      <left/>
      <right style="slantDashDot">
        <color rgb="FFFFFF00"/>
      </right>
      <top style="slantDashDot">
        <color rgb="FFFFFF00"/>
      </top>
      <bottom/>
      <diagonal/>
    </border>
    <border>
      <left style="slantDashDot">
        <color rgb="FFFFFF00"/>
      </left>
      <right/>
      <top/>
      <bottom/>
      <diagonal/>
    </border>
    <border>
      <left/>
      <right style="slantDashDot">
        <color rgb="FFFFFF00"/>
      </right>
      <top/>
      <bottom/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/>
      <diagonal/>
    </border>
    <border>
      <left style="thin">
        <color rgb="FF7030A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/>
      <bottom/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thin">
        <color rgb="FF7030A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 style="thin">
        <color rgb="FF7030A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 style="medium">
        <color rgb="FFFF0000"/>
      </right>
      <top style="thin">
        <color rgb="FF7030A0"/>
      </top>
      <bottom style="medium">
        <color rgb="FFFF0000"/>
      </bottom>
      <diagonal/>
    </border>
    <border>
      <left/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/>
      <top/>
      <bottom/>
      <diagonal/>
    </border>
    <border>
      <left style="thin">
        <color rgb="FF7030A0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/>
      <top style="thin">
        <color rgb="FF7030A0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thin">
        <color rgb="FF7030A0"/>
      </left>
      <right/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/>
      <bottom/>
      <diagonal/>
    </border>
    <border>
      <left style="thin">
        <color rgb="FF7030A0"/>
      </left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/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/>
      <diagonal/>
    </border>
    <border>
      <left style="thin">
        <color rgb="FF7030A0"/>
      </left>
      <right/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medium">
        <color rgb="FFFF0000"/>
      </top>
      <bottom/>
      <diagonal/>
    </border>
    <border>
      <left style="thin">
        <color rgb="FF7030A0"/>
      </left>
      <right/>
      <top/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medium">
        <color rgb="FFFF0000"/>
      </bottom>
      <diagonal/>
    </border>
    <border>
      <left/>
      <right/>
      <top style="medium">
        <color rgb="FFFF0000"/>
      </top>
      <bottom style="thin">
        <color rgb="FF002060"/>
      </bottom>
      <diagonal/>
    </border>
    <border>
      <left/>
      <right style="thick">
        <color rgb="FFFF0000"/>
      </right>
      <top style="medium">
        <color rgb="FFFF0000"/>
      </top>
      <bottom style="thin">
        <color rgb="FF002060"/>
      </bottom>
      <diagonal/>
    </border>
    <border>
      <left style="medium">
        <color rgb="FFFF0000"/>
      </left>
      <right/>
      <top style="medium">
        <color rgb="FFFF0000"/>
      </top>
      <bottom style="thin">
        <color rgb="FF002060"/>
      </bottom>
      <diagonal/>
    </border>
    <border>
      <left/>
      <right style="thin">
        <color indexed="46"/>
      </right>
      <top style="medium">
        <color rgb="FFFF0000"/>
      </top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/>
      <right style="thick">
        <color rgb="FFFF000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indexed="46"/>
      </right>
      <top style="thin">
        <color rgb="FF002060"/>
      </top>
      <bottom style="thin">
        <color rgb="FF002060"/>
      </bottom>
      <diagonal/>
    </border>
    <border>
      <left style="thin">
        <color indexed="46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 style="medium">
        <color rgb="FFFF0000"/>
      </bottom>
      <diagonal/>
    </border>
    <border>
      <left/>
      <right style="thin">
        <color rgb="FF002060"/>
      </right>
      <top style="medium">
        <color rgb="FFFF0000"/>
      </top>
      <bottom/>
      <diagonal/>
    </border>
    <border>
      <left/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thin">
        <color indexed="46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/>
      <right style="medium">
        <color rgb="FFFF000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 style="medium">
        <color rgb="FFFF0000"/>
      </bottom>
      <diagonal/>
    </border>
    <border>
      <left style="thin">
        <color rgb="FF002060"/>
      </left>
      <right style="thin">
        <color rgb="FF002060"/>
      </right>
      <top/>
      <bottom style="medium">
        <color rgb="FFFF0000"/>
      </bottom>
      <diagonal/>
    </border>
    <border>
      <left style="medium">
        <color rgb="FFFF0000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 style="medium">
        <color rgb="FFFF0000"/>
      </left>
      <right style="thin">
        <color rgb="FF002060"/>
      </right>
      <top/>
      <bottom style="medium">
        <color rgb="FFFF0000"/>
      </bottom>
      <diagonal/>
    </border>
    <border>
      <left style="medium">
        <color rgb="FFFF000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/>
      <bottom style="thin">
        <color rgb="FF002060"/>
      </bottom>
      <diagonal/>
    </border>
    <border>
      <left/>
      <right/>
      <top/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/>
      <diagonal/>
    </border>
    <border>
      <left/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ck">
        <color rgb="FFFF0000"/>
      </right>
      <top style="medium">
        <color rgb="FFFF0000"/>
      </top>
      <bottom style="thin">
        <color rgb="FF00206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medium">
        <color rgb="FFFF0000"/>
      </left>
      <right style="thin">
        <color rgb="FF002060"/>
      </right>
      <top/>
      <bottom/>
      <diagonal/>
    </border>
    <border>
      <left/>
      <right style="thick">
        <color rgb="FFFF0000"/>
      </right>
      <top style="thin">
        <color rgb="FF002060"/>
      </top>
      <bottom/>
      <diagonal/>
    </border>
    <border>
      <left style="thin">
        <color rgb="FF002060"/>
      </left>
      <right style="thick">
        <color rgb="FFFF0000"/>
      </right>
      <top style="thin">
        <color rgb="FF002060"/>
      </top>
      <bottom style="thin">
        <color rgb="FF002060"/>
      </bottom>
      <diagonal/>
    </border>
    <border>
      <left/>
      <right style="thin">
        <color rgb="FF7030A0"/>
      </right>
      <top/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/>
      <right style="medium">
        <color rgb="FFFF000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thick">
        <color rgb="FFFF0000"/>
      </left>
      <right/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 style="thin">
        <color rgb="FF7030A0"/>
      </right>
      <top/>
      <bottom/>
      <diagonal/>
    </border>
    <border>
      <left style="thin">
        <color rgb="FF7030A0"/>
      </left>
      <right style="medium">
        <color rgb="FFFF0000"/>
      </right>
      <top/>
      <bottom style="thin">
        <color rgb="FF7030A0"/>
      </bottom>
      <diagonal/>
    </border>
    <border>
      <left style="thin">
        <color rgb="FF002060"/>
      </left>
      <right/>
      <top style="medium">
        <color rgb="FFFF0000"/>
      </top>
      <bottom style="thin">
        <color rgb="FF002060"/>
      </bottom>
      <diagonal/>
    </border>
    <border>
      <left/>
      <right/>
      <top style="medium">
        <color rgb="FF002060"/>
      </top>
      <bottom/>
      <diagonal/>
    </border>
    <border>
      <left/>
      <right style="thin">
        <color rgb="FF7030A0"/>
      </right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/>
      <right/>
      <top style="thin">
        <color rgb="FF7030A0"/>
      </top>
      <bottom/>
      <diagonal/>
    </border>
    <border>
      <left/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rgb="FF002060"/>
      </left>
      <right/>
      <top style="thin">
        <color rgb="FF002060"/>
      </top>
      <bottom style="medium">
        <color rgb="FFFF0000"/>
      </bottom>
      <diagonal/>
    </border>
    <border>
      <left/>
      <right style="thick">
        <color rgb="FFFF0000"/>
      </right>
      <top style="thin">
        <color rgb="FF002060"/>
      </top>
      <bottom style="medium">
        <color rgb="FFFF0000"/>
      </bottom>
      <diagonal/>
    </border>
    <border>
      <left/>
      <right/>
      <top style="thin">
        <color rgb="FF002060"/>
      </top>
      <bottom style="thick">
        <color rgb="FFFF0000"/>
      </bottom>
      <diagonal/>
    </border>
    <border>
      <left/>
      <right style="thin">
        <color rgb="FF002060"/>
      </right>
      <top style="thin">
        <color rgb="FF002060"/>
      </top>
      <bottom style="thick">
        <color rgb="FFFF0000"/>
      </bottom>
      <diagonal/>
    </border>
    <border>
      <left style="thin">
        <color rgb="FF002060"/>
      </left>
      <right/>
      <top style="thin">
        <color rgb="FF002060"/>
      </top>
      <bottom style="thick">
        <color rgb="FFFF0000"/>
      </bottom>
      <diagonal/>
    </border>
    <border>
      <left/>
      <right style="medium">
        <color rgb="FFFF0000"/>
      </right>
      <top style="thin">
        <color rgb="FF002060"/>
      </top>
      <bottom style="thick">
        <color rgb="FFFF0000"/>
      </bottom>
      <diagonal/>
    </border>
    <border>
      <left/>
      <right/>
      <top style="thin">
        <color rgb="FF002060"/>
      </top>
      <bottom style="medium">
        <color rgb="FFFF0000"/>
      </bottom>
      <diagonal/>
    </border>
    <border>
      <left style="thin">
        <color rgb="FF002060"/>
      </left>
      <right style="thin">
        <color rgb="FF002060"/>
      </right>
      <top/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2060"/>
      </left>
      <right style="medium">
        <color rgb="FFFF000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 style="thin">
        <color rgb="FF002060"/>
      </right>
      <top style="thin">
        <color rgb="FF002060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/>
      <top/>
      <bottom style="thick">
        <color rgb="FFFF0000"/>
      </bottom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medium">
        <color rgb="FF002060"/>
      </right>
      <top/>
      <bottom/>
      <diagonal/>
    </border>
    <border>
      <left style="medium">
        <color rgb="FF002060"/>
      </left>
      <right/>
      <top/>
      <bottom/>
      <diagonal/>
    </border>
    <border>
      <left style="thick">
        <color rgb="FFFF0000"/>
      </left>
      <right style="medium">
        <color rgb="FFFF0000"/>
      </right>
      <top/>
      <bottom/>
      <diagonal/>
    </border>
    <border>
      <left style="thin">
        <color rgb="FF002060"/>
      </left>
      <right style="thick">
        <color rgb="FFFF0000"/>
      </right>
      <top style="thin">
        <color rgb="FF002060"/>
      </top>
      <bottom/>
      <diagonal/>
    </border>
    <border>
      <left style="thick">
        <color rgb="FFFF0000"/>
      </left>
      <right style="medium">
        <color rgb="FFFF0000"/>
      </right>
      <top/>
      <bottom style="thick">
        <color rgb="FFFF0000"/>
      </bottom>
      <diagonal/>
    </border>
    <border>
      <left style="medium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/>
      <top style="thin">
        <color rgb="FF7030A0"/>
      </top>
      <bottom/>
      <diagonal/>
    </border>
    <border>
      <left/>
      <right style="medium">
        <color rgb="FFFF0000"/>
      </right>
      <top style="thin">
        <color rgb="FF7030A0"/>
      </top>
      <bottom/>
      <diagonal/>
    </border>
    <border>
      <left style="thin">
        <color rgb="FF7030A0"/>
      </left>
      <right style="thin">
        <color rgb="FF7030A0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2060"/>
      </left>
      <right/>
      <top style="thin">
        <color rgb="FF002060"/>
      </top>
      <bottom/>
      <diagonal/>
    </border>
    <border>
      <left style="thin">
        <color rgb="FF002060"/>
      </left>
      <right style="medium">
        <color rgb="FFFF0000"/>
      </right>
      <top style="thin">
        <color rgb="FF002060"/>
      </top>
      <bottom style="medium">
        <color rgb="FFFF0000"/>
      </bottom>
      <diagonal/>
    </border>
    <border>
      <left style="thin">
        <color rgb="FF002060"/>
      </left>
      <right style="medium">
        <color rgb="FFFF0000"/>
      </right>
      <top style="medium">
        <color rgb="FFFF0000"/>
      </top>
      <bottom style="thin">
        <color rgb="FF002060"/>
      </bottom>
      <diagonal/>
    </border>
    <border>
      <left/>
      <right style="medium">
        <color rgb="FFFF0000"/>
      </right>
      <top style="thin">
        <color rgb="FF002060"/>
      </top>
      <bottom/>
      <diagonal/>
    </border>
    <border>
      <left style="thin">
        <color rgb="FFFF0000"/>
      </left>
      <right style="medium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 style="thin">
        <color rgb="FFFF0000"/>
      </right>
      <top style="thin">
        <color rgb="FFFF0000"/>
      </top>
      <bottom style="medium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medium">
        <color rgb="FFFF0000"/>
      </bottom>
      <diagonal/>
    </border>
    <border>
      <left style="thin">
        <color rgb="FFFF0000"/>
      </left>
      <right style="medium">
        <color rgb="FFFF0000"/>
      </right>
      <top style="thin">
        <color rgb="FFFF0000"/>
      </top>
      <bottom style="medium">
        <color rgb="FFFF0000"/>
      </bottom>
      <diagonal/>
    </border>
    <border>
      <left style="thin">
        <color rgb="FF002060"/>
      </left>
      <right style="thick">
        <color rgb="FFFF0000"/>
      </right>
      <top/>
      <bottom style="thin">
        <color rgb="FF002060"/>
      </bottom>
      <diagonal/>
    </border>
    <border>
      <left style="thin">
        <color indexed="64"/>
      </left>
      <right/>
      <top style="medium">
        <color rgb="FFFF0000"/>
      </top>
      <bottom style="thin">
        <color rgb="FF00206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rgb="FF002060"/>
      </top>
      <bottom style="medium">
        <color rgb="FFFF0000"/>
      </bottom>
      <diagonal/>
    </border>
    <border>
      <left/>
      <right style="thin">
        <color indexed="46"/>
      </right>
      <top/>
      <bottom/>
      <diagonal/>
    </border>
    <border>
      <left style="thin">
        <color indexed="46"/>
      </left>
      <right style="thin">
        <color rgb="FF002060"/>
      </right>
      <top/>
      <bottom/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/>
      <bottom style="thin">
        <color rgb="FF002060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indexed="64"/>
      </right>
      <top style="medium">
        <color rgb="FFFF0000"/>
      </top>
      <bottom/>
      <diagonal/>
    </border>
    <border>
      <left style="medium">
        <color indexed="64"/>
      </left>
      <right/>
      <top style="medium">
        <color rgb="FFFF0000"/>
      </top>
      <bottom/>
      <diagonal/>
    </border>
    <border>
      <left style="thin">
        <color rgb="FF7030A0"/>
      </left>
      <right style="thin">
        <color indexed="64"/>
      </right>
      <top/>
      <bottom style="thin">
        <color rgb="FF002060"/>
      </bottom>
      <diagonal/>
    </border>
    <border>
      <left style="medium">
        <color rgb="FFFF0000"/>
      </left>
      <right style="thin">
        <color rgb="FFFF0000"/>
      </right>
      <top/>
      <bottom style="thin">
        <color rgb="FFFF0000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thin">
        <color rgb="FFFF0000"/>
      </left>
      <right style="medium">
        <color rgb="FFFF0000"/>
      </right>
      <top/>
      <bottom style="thin">
        <color rgb="FFFF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ck">
        <color rgb="FFFF0000"/>
      </right>
      <top/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 style="medium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medium">
        <color indexed="64"/>
      </right>
      <top/>
      <bottom style="thin">
        <color rgb="FF7030A0"/>
      </bottom>
      <diagonal/>
    </border>
    <border>
      <left style="medium">
        <color indexed="64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medium">
        <color indexed="64"/>
      </left>
      <right style="thin">
        <color rgb="FF7030A0"/>
      </right>
      <top style="medium">
        <color indexed="64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medium">
        <color indexed="64"/>
      </top>
      <bottom style="thin">
        <color rgb="FF7030A0"/>
      </bottom>
      <diagonal/>
    </border>
    <border>
      <left style="thin">
        <color rgb="FF7030A0"/>
      </left>
      <right style="medium">
        <color indexed="64"/>
      </right>
      <top style="medium">
        <color indexed="64"/>
      </top>
      <bottom style="thin">
        <color rgb="FF7030A0"/>
      </bottom>
      <diagonal/>
    </border>
    <border>
      <left style="thin">
        <color rgb="FF7030A0"/>
      </left>
      <right style="medium">
        <color indexed="64"/>
      </right>
      <top style="thin">
        <color rgb="FF7030A0"/>
      </top>
      <bottom style="thin">
        <color rgb="FF7030A0"/>
      </bottom>
      <diagonal/>
    </border>
    <border>
      <left style="medium">
        <color indexed="64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 style="medium">
        <color indexed="64"/>
      </right>
      <top style="thin">
        <color rgb="FF7030A0"/>
      </top>
      <bottom style="medium">
        <color rgb="FFFF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indexed="64"/>
      </right>
      <top style="medium">
        <color rgb="FFFF0000"/>
      </top>
      <bottom/>
      <diagonal/>
    </border>
    <border>
      <left style="thin">
        <color rgb="FF7030A0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indexed="64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rgb="FF7030A0"/>
      </right>
      <top style="medium">
        <color rgb="FFFF0000"/>
      </top>
      <bottom/>
      <diagonal/>
    </border>
    <border>
      <left style="medium">
        <color indexed="64"/>
      </left>
      <right/>
      <top style="thin">
        <color rgb="FF7030A0"/>
      </top>
      <bottom/>
      <diagonal/>
    </border>
    <border>
      <left/>
      <right style="medium">
        <color indexed="64"/>
      </right>
      <top style="thin">
        <color rgb="FF7030A0"/>
      </top>
      <bottom/>
      <diagonal/>
    </border>
    <border>
      <left style="medium">
        <color indexed="64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2060"/>
      </right>
      <top style="medium">
        <color indexed="64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medium">
        <color indexed="64"/>
      </top>
      <bottom style="thin">
        <color rgb="FF002060"/>
      </bottom>
      <diagonal/>
    </border>
    <border>
      <left style="thin">
        <color rgb="FF002060"/>
      </left>
      <right/>
      <top style="medium">
        <color indexed="64"/>
      </top>
      <bottom style="thin">
        <color rgb="FF002060"/>
      </bottom>
      <diagonal/>
    </border>
    <border>
      <left style="medium">
        <color indexed="64"/>
      </left>
      <right style="medium">
        <color indexed="64"/>
      </right>
      <top/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/>
      <bottom style="thin">
        <color rgb="FF7030A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FF0000"/>
      </left>
      <right style="thin">
        <color rgb="FF002060"/>
      </right>
      <top style="thin">
        <color rgb="FF002060"/>
      </top>
      <bottom style="thick">
        <color rgb="FFFF0000"/>
      </bottom>
      <diagonal/>
    </border>
    <border>
      <left style="thin">
        <color rgb="FF002060"/>
      </left>
      <right style="thick">
        <color rgb="FFFF0000"/>
      </right>
      <top style="medium">
        <color rgb="FFFF0000"/>
      </top>
      <bottom/>
      <diagonal/>
    </border>
    <border>
      <left style="medium">
        <color indexed="64"/>
      </left>
      <right style="thin">
        <color rgb="FF7030A0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7030A0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rgb="FF002060"/>
      </right>
      <top/>
      <bottom style="thin">
        <color indexed="64"/>
      </bottom>
      <diagonal/>
    </border>
    <border>
      <left style="thin">
        <color rgb="FF002060"/>
      </left>
      <right style="thin">
        <color indexed="64"/>
      </right>
      <top/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thin">
        <color indexed="64"/>
      </left>
      <right style="thin">
        <color rgb="FF002060"/>
      </right>
      <top style="thin">
        <color indexed="64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medium">
        <color rgb="FFFF0000"/>
      </top>
      <bottom/>
      <diagonal/>
    </border>
    <border>
      <left style="thin">
        <color rgb="FF002060"/>
      </left>
      <right style="thin">
        <color indexed="64"/>
      </right>
      <top style="medium">
        <color rgb="FFFF0000"/>
      </top>
      <bottom style="thin">
        <color rgb="FF002060"/>
      </bottom>
      <diagonal/>
    </border>
    <border>
      <left/>
      <right style="thin">
        <color indexed="64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medium">
        <color rgb="FFFF0000"/>
      </top>
      <bottom/>
      <diagonal/>
    </border>
    <border>
      <left style="thin">
        <color rgb="FF002060"/>
      </left>
      <right style="thin">
        <color indexed="64"/>
      </right>
      <top style="thin">
        <color rgb="FF002060"/>
      </top>
      <bottom style="medium">
        <color rgb="FFFF0000"/>
      </bottom>
      <diagonal/>
    </border>
    <border>
      <left/>
      <right/>
      <top/>
      <bottom style="thin">
        <color indexed="64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medium">
        <color rgb="FF002060"/>
      </right>
      <top style="thick">
        <color rgb="FFFF0000"/>
      </top>
      <bottom/>
      <diagonal/>
    </border>
    <border>
      <left style="medium">
        <color rgb="FF002060"/>
      </left>
      <right/>
      <top style="thick">
        <color rgb="FFFF0000"/>
      </top>
      <bottom/>
      <diagonal/>
    </border>
    <border>
      <left style="thick">
        <color rgb="FFFF0000"/>
      </left>
      <right style="medium">
        <color rgb="FFFF0000"/>
      </right>
      <top style="medium">
        <color rgb="FFFF0000"/>
      </top>
      <bottom/>
      <diagonal/>
    </border>
    <border>
      <left/>
      <right style="thick">
        <color rgb="FFFF0000"/>
      </right>
      <top style="medium">
        <color rgb="FFFF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7030A0"/>
      </top>
      <bottom/>
      <diagonal/>
    </border>
    <border>
      <left style="thin">
        <color rgb="FF7030A0"/>
      </left>
      <right/>
      <top style="thin">
        <color theme="1"/>
      </top>
      <bottom style="medium">
        <color rgb="FFFF0000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indexed="64"/>
      </bottom>
      <diagonal/>
    </border>
    <border>
      <left/>
      <right style="medium">
        <color theme="1"/>
      </right>
      <top/>
      <bottom style="medium">
        <color indexed="64"/>
      </bottom>
      <diagonal/>
    </border>
    <border>
      <left style="medium">
        <color theme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/>
      <diagonal/>
    </border>
    <border>
      <left style="medium">
        <color theme="1"/>
      </left>
      <right style="thin">
        <color indexed="64"/>
      </right>
      <top/>
      <bottom/>
      <diagonal/>
    </border>
    <border>
      <left style="medium">
        <color theme="1"/>
      </left>
      <right style="thin">
        <color indexed="64"/>
      </right>
      <top/>
      <bottom style="medium">
        <color indexed="64"/>
      </bottom>
      <diagonal/>
    </border>
    <border>
      <left style="medium">
        <color theme="1"/>
      </left>
      <right/>
      <top style="medium">
        <color indexed="64"/>
      </top>
      <bottom/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 style="medium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/>
      <top style="thin">
        <color indexed="64"/>
      </top>
      <bottom style="medium">
        <color theme="1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thin">
        <color indexed="64"/>
      </right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thin">
        <color indexed="64"/>
      </top>
      <bottom style="medium">
        <color theme="1"/>
      </bottom>
      <diagonal/>
    </border>
    <border>
      <left/>
      <right style="medium">
        <color indexed="64"/>
      </right>
      <top/>
      <bottom/>
      <diagonal/>
    </border>
    <border>
      <left style="thin">
        <color rgb="FF00206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rgb="FF7030A0"/>
      </left>
      <right/>
      <top style="thin">
        <color indexed="64"/>
      </top>
      <bottom style="medium">
        <color rgb="FFFF0000"/>
      </bottom>
      <diagonal/>
    </border>
    <border>
      <left style="thin">
        <color rgb="FF7030A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/>
      <right/>
      <top style="thin">
        <color theme="1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thin">
        <color rgb="FF7030A0"/>
      </top>
      <bottom style="thin">
        <color rgb="FF7030A0"/>
      </bottom>
      <diagonal/>
    </border>
    <border>
      <left style="thin">
        <color indexed="64"/>
      </left>
      <right style="medium">
        <color indexed="64"/>
      </right>
      <top style="thin">
        <color rgb="FF7030A0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rgb="FF002060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rgb="FF002060"/>
      </right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 style="thin">
        <color indexed="64"/>
      </top>
      <bottom style="medium">
        <color rgb="FFFF0000"/>
      </bottom>
      <diagonal/>
    </border>
    <border>
      <left style="thin">
        <color rgb="FF002060"/>
      </left>
      <right style="thin">
        <color rgb="FF002060"/>
      </right>
      <top/>
      <bottom style="thin">
        <color indexed="64"/>
      </bottom>
      <diagonal/>
    </border>
    <border>
      <left style="thin">
        <color rgb="FF7030A0"/>
      </left>
      <right/>
      <top style="thin">
        <color rgb="FF7030A0"/>
      </top>
      <bottom/>
      <diagonal/>
    </border>
    <border>
      <left style="medium">
        <color theme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rgb="FF002060"/>
      </top>
      <bottom style="medium">
        <color rgb="FFFF0000"/>
      </bottom>
      <diagonal/>
    </border>
    <border>
      <left style="thin">
        <color indexed="64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indexed="64"/>
      </right>
      <top style="thin">
        <color rgb="FF002060"/>
      </top>
      <bottom style="medium">
        <color rgb="FFFF0000"/>
      </bottom>
      <diagonal/>
    </border>
    <border>
      <left/>
      <right style="thin">
        <color indexed="64"/>
      </right>
      <top style="medium">
        <color rgb="FFFF0000"/>
      </top>
      <bottom style="thin">
        <color rgb="FF002060"/>
      </bottom>
      <diagonal/>
    </border>
    <border>
      <left/>
      <right style="thick">
        <color rgb="FFFF0000"/>
      </right>
      <top/>
      <bottom style="thin">
        <color rgb="FF002060"/>
      </bottom>
      <diagonal/>
    </border>
    <border>
      <left style="medium">
        <color rgb="FFFF0000"/>
      </left>
      <right style="thin">
        <color indexed="64"/>
      </right>
      <top/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rgb="FF7030A0"/>
      </left>
      <right/>
      <top style="thin">
        <color rgb="FF7030A0"/>
      </top>
      <bottom style="medium">
        <color indexed="64"/>
      </bottom>
      <diagonal/>
    </border>
    <border>
      <left/>
      <right style="thin">
        <color rgb="FF7030A0"/>
      </right>
      <top style="thin">
        <color rgb="FF7030A0"/>
      </top>
      <bottom style="medium">
        <color indexed="64"/>
      </bottom>
      <diagonal/>
    </border>
  </borders>
  <cellStyleXfs count="2">
    <xf numFmtId="0" fontId="0" fillId="0" borderId="0"/>
    <xf numFmtId="0" fontId="51" fillId="0" borderId="0" applyNumberFormat="0" applyFill="0" applyBorder="0" applyAlignment="0" applyProtection="0">
      <alignment vertical="top"/>
      <protection locked="0"/>
    </xf>
  </cellStyleXfs>
  <cellXfs count="1239">
    <xf numFmtId="0" fontId="0" fillId="0" borderId="0" xfId="0"/>
    <xf numFmtId="0" fontId="1" fillId="9" borderId="21" xfId="0" applyFont="1" applyFill="1" applyBorder="1" applyAlignment="1" applyProtection="1">
      <alignment horizontal="center" vertical="center" wrapText="1"/>
      <protection locked="0"/>
    </xf>
    <xf numFmtId="0" fontId="1" fillId="9" borderId="19" xfId="0" applyFont="1" applyFill="1" applyBorder="1" applyAlignment="1" applyProtection="1">
      <alignment horizontal="center" vertical="center" wrapText="1"/>
      <protection locked="0"/>
    </xf>
    <xf numFmtId="0" fontId="1" fillId="12" borderId="21" xfId="0" applyFont="1" applyFill="1" applyBorder="1" applyAlignment="1" applyProtection="1">
      <alignment horizontal="center" vertical="center" wrapText="1"/>
      <protection locked="0"/>
    </xf>
    <xf numFmtId="0" fontId="1" fillId="12" borderId="19" xfId="0" applyFont="1" applyFill="1" applyBorder="1" applyAlignment="1" applyProtection="1">
      <alignment horizontal="center" vertical="center" wrapText="1"/>
      <protection locked="0"/>
    </xf>
    <xf numFmtId="0" fontId="47" fillId="9" borderId="19" xfId="0" applyFont="1" applyFill="1" applyBorder="1" applyAlignment="1" applyProtection="1">
      <alignment horizontal="center" vertical="center" wrapText="1"/>
      <protection locked="0"/>
    </xf>
    <xf numFmtId="0" fontId="1" fillId="12" borderId="111" xfId="0" applyFont="1" applyFill="1" applyBorder="1" applyAlignment="1" applyProtection="1">
      <alignment horizontal="center" vertical="center" wrapText="1"/>
      <protection locked="0"/>
    </xf>
    <xf numFmtId="0" fontId="1" fillId="12" borderId="109" xfId="0" applyFont="1" applyFill="1" applyBorder="1" applyAlignment="1" applyProtection="1">
      <alignment horizontal="center" vertical="center" wrapText="1"/>
      <protection locked="0"/>
    </xf>
    <xf numFmtId="0" fontId="40" fillId="10" borderId="41" xfId="0" applyFont="1" applyFill="1" applyBorder="1" applyAlignment="1" applyProtection="1">
      <alignment horizontal="center" vertical="center" wrapText="1"/>
      <protection locked="0"/>
    </xf>
    <xf numFmtId="0" fontId="4" fillId="6" borderId="28" xfId="0" applyFont="1" applyFill="1" applyBorder="1" applyAlignment="1" applyProtection="1">
      <alignment horizontal="center" vertical="center" wrapText="1"/>
      <protection locked="0"/>
    </xf>
    <xf numFmtId="0" fontId="4" fillId="6" borderId="30" xfId="0" applyFont="1" applyFill="1" applyBorder="1" applyAlignment="1" applyProtection="1">
      <alignment horizontal="center" vertical="center" wrapText="1"/>
      <protection locked="0"/>
    </xf>
    <xf numFmtId="0" fontId="4" fillId="6" borderId="32" xfId="0" applyFont="1" applyFill="1" applyBorder="1" applyAlignment="1" applyProtection="1">
      <alignment horizontal="center" vertical="center" wrapText="1"/>
      <protection locked="0"/>
    </xf>
    <xf numFmtId="0" fontId="11" fillId="3" borderId="24" xfId="0" applyFont="1" applyFill="1" applyBorder="1" applyAlignment="1" applyProtection="1">
      <alignment horizontal="right" vertical="center" wrapText="1"/>
      <protection hidden="1"/>
    </xf>
    <xf numFmtId="0" fontId="24" fillId="10" borderId="30" xfId="0" applyFont="1" applyFill="1" applyBorder="1" applyAlignment="1" applyProtection="1">
      <alignment horizontal="center" vertical="center" wrapText="1"/>
      <protection hidden="1"/>
    </xf>
    <xf numFmtId="0" fontId="24" fillId="13" borderId="30" xfId="0" applyFont="1" applyFill="1" applyBorder="1" applyAlignment="1" applyProtection="1">
      <alignment horizontal="center" vertical="center" wrapText="1"/>
      <protection hidden="1"/>
    </xf>
    <xf numFmtId="0" fontId="24" fillId="11" borderId="30" xfId="0" applyFont="1" applyFill="1" applyBorder="1" applyAlignment="1" applyProtection="1">
      <alignment horizontal="center" vertical="center" wrapText="1"/>
      <protection hidden="1"/>
    </xf>
    <xf numFmtId="0" fontId="1" fillId="9" borderId="35" xfId="0" applyFont="1" applyFill="1" applyBorder="1" applyAlignment="1" applyProtection="1">
      <alignment horizontal="center" vertical="center" textRotation="90" wrapText="1"/>
      <protection hidden="1"/>
    </xf>
    <xf numFmtId="0" fontId="34" fillId="0" borderId="70" xfId="0" applyFont="1" applyFill="1" applyBorder="1" applyAlignment="1" applyProtection="1">
      <alignment horizontal="center" vertical="center"/>
      <protection hidden="1"/>
    </xf>
    <xf numFmtId="0" fontId="4" fillId="9" borderId="98" xfId="0" applyFont="1" applyFill="1" applyBorder="1" applyAlignment="1" applyProtection="1">
      <alignment horizontal="center" vertical="center" wrapText="1"/>
      <protection hidden="1"/>
    </xf>
    <xf numFmtId="0" fontId="4" fillId="9" borderId="22" xfId="0" applyFont="1" applyFill="1" applyBorder="1" applyAlignment="1" applyProtection="1">
      <alignment horizontal="center" vertical="center" wrapText="1"/>
      <protection hidden="1"/>
    </xf>
    <xf numFmtId="0" fontId="27" fillId="9" borderId="22" xfId="0" applyFont="1" applyFill="1" applyBorder="1" applyAlignment="1" applyProtection="1">
      <alignment horizontal="center" vertical="center" wrapText="1"/>
      <protection hidden="1"/>
    </xf>
    <xf numFmtId="0" fontId="4" fillId="9" borderId="35" xfId="0" applyFont="1" applyFill="1" applyBorder="1" applyAlignment="1" applyProtection="1">
      <alignment horizontal="center" vertical="center" wrapText="1"/>
      <protection hidden="1"/>
    </xf>
    <xf numFmtId="0" fontId="29" fillId="10" borderId="22" xfId="0" applyFont="1" applyFill="1" applyBorder="1" applyAlignment="1" applyProtection="1">
      <alignment horizontal="center" vertical="center" wrapText="1"/>
      <protection hidden="1"/>
    </xf>
    <xf numFmtId="0" fontId="29" fillId="13" borderId="22" xfId="0" applyFont="1" applyFill="1" applyBorder="1" applyAlignment="1" applyProtection="1">
      <alignment horizontal="center" vertical="center" wrapText="1"/>
      <protection hidden="1"/>
    </xf>
    <xf numFmtId="0" fontId="1" fillId="12" borderId="98" xfId="0" applyFont="1" applyFill="1" applyBorder="1" applyAlignment="1" applyProtection="1">
      <alignment horizontal="center" vertical="center" textRotation="90" wrapText="1"/>
      <protection hidden="1"/>
    </xf>
    <xf numFmtId="0" fontId="1" fillId="12" borderId="22" xfId="0" applyFont="1" applyFill="1" applyBorder="1" applyAlignment="1" applyProtection="1">
      <alignment horizontal="center" vertical="center" textRotation="90" wrapText="1"/>
      <protection hidden="1"/>
    </xf>
    <xf numFmtId="0" fontId="1" fillId="12" borderId="35" xfId="0" applyFont="1" applyFill="1" applyBorder="1" applyAlignment="1" applyProtection="1">
      <alignment horizontal="center" vertical="center" textRotation="90" wrapText="1"/>
      <protection hidden="1"/>
    </xf>
    <xf numFmtId="0" fontId="1" fillId="9" borderId="22" xfId="0" applyFont="1" applyFill="1" applyBorder="1" applyAlignment="1" applyProtection="1">
      <alignment horizontal="center" vertical="center" textRotation="90" wrapText="1"/>
      <protection hidden="1"/>
    </xf>
    <xf numFmtId="0" fontId="1" fillId="9" borderId="21" xfId="0" applyFont="1" applyFill="1" applyBorder="1" applyAlignment="1" applyProtection="1">
      <alignment horizontal="center" vertical="center" wrapText="1"/>
      <protection hidden="1"/>
    </xf>
    <xf numFmtId="0" fontId="1" fillId="10" borderId="21" xfId="0" applyFont="1" applyFill="1" applyBorder="1" applyAlignment="1" applyProtection="1">
      <alignment horizontal="center" vertical="center" wrapText="1"/>
      <protection hidden="1"/>
    </xf>
    <xf numFmtId="0" fontId="1" fillId="13" borderId="21" xfId="0" applyFont="1" applyFill="1" applyBorder="1" applyAlignment="1" applyProtection="1">
      <alignment horizontal="center" vertical="center" wrapText="1"/>
      <protection hidden="1"/>
    </xf>
    <xf numFmtId="0" fontId="1" fillId="11" borderId="21" xfId="0" applyFont="1" applyFill="1" applyBorder="1" applyAlignment="1" applyProtection="1">
      <alignment horizontal="center" vertical="center" wrapText="1"/>
      <protection hidden="1"/>
    </xf>
    <xf numFmtId="0" fontId="1" fillId="9" borderId="19" xfId="0" applyFont="1" applyFill="1" applyBorder="1" applyAlignment="1" applyProtection="1">
      <alignment horizontal="center" vertical="center" wrapText="1"/>
      <protection hidden="1"/>
    </xf>
    <xf numFmtId="0" fontId="34" fillId="0" borderId="77" xfId="0" applyFont="1" applyFill="1" applyBorder="1" applyAlignment="1" applyProtection="1">
      <alignment horizontal="center" vertical="center"/>
      <protection hidden="1"/>
    </xf>
    <xf numFmtId="0" fontId="1" fillId="9" borderId="36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4" fillId="9" borderId="52" xfId="0" applyFont="1" applyFill="1" applyBorder="1" applyAlignment="1" applyProtection="1">
      <alignment horizontal="center" textRotation="90" wrapText="1"/>
      <protection hidden="1"/>
    </xf>
    <xf numFmtId="0" fontId="4" fillId="9" borderId="35" xfId="0" applyFont="1" applyFill="1" applyBorder="1" applyAlignment="1" applyProtection="1">
      <alignment horizontal="center" vertical="center" textRotation="90" wrapText="1"/>
      <protection hidden="1"/>
    </xf>
    <xf numFmtId="0" fontId="30" fillId="0" borderId="135" xfId="0" applyFont="1" applyBorder="1" applyAlignment="1" applyProtection="1">
      <alignment horizontal="center"/>
      <protection hidden="1"/>
    </xf>
    <xf numFmtId="0" fontId="4" fillId="9" borderId="53" xfId="0" applyFont="1" applyFill="1" applyBorder="1" applyAlignment="1" applyProtection="1">
      <alignment horizontal="center" vertical="center" textRotation="90" wrapText="1"/>
      <protection hidden="1"/>
    </xf>
    <xf numFmtId="0" fontId="34" fillId="0" borderId="135" xfId="0" applyFont="1" applyBorder="1" applyAlignment="1" applyProtection="1">
      <alignment horizontal="center"/>
      <protection hidden="1"/>
    </xf>
    <xf numFmtId="0" fontId="1" fillId="9" borderId="105" xfId="0" applyFont="1" applyFill="1" applyBorder="1" applyAlignment="1" applyProtection="1">
      <alignment horizontal="center" vertical="center" textRotation="90" wrapText="1"/>
      <protection hidden="1"/>
    </xf>
    <xf numFmtId="0" fontId="1" fillId="9" borderId="44" xfId="0" applyFont="1" applyFill="1" applyBorder="1" applyAlignment="1" applyProtection="1">
      <alignment horizontal="center" vertical="center" textRotation="90" wrapText="1"/>
      <protection hidden="1"/>
    </xf>
    <xf numFmtId="0" fontId="4" fillId="13" borderId="106" xfId="0" applyFont="1" applyFill="1" applyBorder="1" applyAlignment="1" applyProtection="1">
      <alignment horizontal="center" vertical="center" wrapText="1"/>
      <protection hidden="1"/>
    </xf>
    <xf numFmtId="2" fontId="1" fillId="12" borderId="103" xfId="0" applyNumberFormat="1" applyFont="1" applyFill="1" applyBorder="1" applyAlignment="1" applyProtection="1">
      <alignment horizontal="center" vertical="center" wrapText="1"/>
      <protection hidden="1"/>
    </xf>
    <xf numFmtId="0" fontId="4" fillId="9" borderId="41" xfId="0" applyFont="1" applyFill="1" applyBorder="1" applyAlignment="1" applyProtection="1">
      <alignment horizontal="center" vertical="center" wrapText="1"/>
      <protection hidden="1"/>
    </xf>
    <xf numFmtId="0" fontId="1" fillId="9" borderId="106" xfId="0" applyFont="1" applyFill="1" applyBorder="1" applyAlignment="1" applyProtection="1">
      <alignment horizontal="center" vertical="center" wrapText="1"/>
      <protection hidden="1"/>
    </xf>
    <xf numFmtId="0" fontId="4" fillId="13" borderId="30" xfId="0" applyFont="1" applyFill="1" applyBorder="1" applyAlignment="1" applyProtection="1">
      <alignment horizontal="center" vertical="center" wrapText="1"/>
      <protection hidden="1"/>
    </xf>
    <xf numFmtId="2" fontId="1" fillId="12" borderId="26" xfId="0" applyNumberFormat="1" applyFont="1" applyFill="1" applyBorder="1" applyAlignment="1" applyProtection="1">
      <alignment horizontal="center" vertical="center" wrapText="1"/>
      <protection hidden="1"/>
    </xf>
    <xf numFmtId="0" fontId="34" fillId="0" borderId="102" xfId="0" applyFont="1" applyBorder="1" applyAlignment="1" applyProtection="1">
      <alignment horizontal="center"/>
      <protection hidden="1"/>
    </xf>
    <xf numFmtId="0" fontId="53" fillId="15" borderId="93" xfId="0" applyFont="1" applyFill="1" applyBorder="1" applyAlignment="1" applyProtection="1">
      <alignment horizontal="center" vertical="center" wrapText="1"/>
      <protection hidden="1"/>
    </xf>
    <xf numFmtId="0" fontId="34" fillId="0" borderId="137" xfId="0" applyFont="1" applyBorder="1" applyAlignment="1" applyProtection="1">
      <alignment horizontal="center"/>
      <protection hidden="1"/>
    </xf>
    <xf numFmtId="0" fontId="1" fillId="9" borderId="45" xfId="0" applyFont="1" applyFill="1" applyBorder="1" applyAlignment="1" applyProtection="1">
      <alignment horizontal="center" vertical="center" wrapText="1"/>
      <protection hidden="1"/>
    </xf>
    <xf numFmtId="0" fontId="22" fillId="13" borderId="71" xfId="0" applyFont="1" applyFill="1" applyBorder="1" applyAlignment="1" applyProtection="1">
      <alignment horizontal="center" vertical="center" wrapText="1"/>
      <protection hidden="1"/>
    </xf>
    <xf numFmtId="0" fontId="22" fillId="11" borderId="71" xfId="0" applyFont="1" applyFill="1" applyBorder="1" applyAlignment="1" applyProtection="1">
      <alignment horizontal="center" vertical="center" wrapText="1"/>
      <protection hidden="1"/>
    </xf>
    <xf numFmtId="0" fontId="61" fillId="10" borderId="71" xfId="0" applyFont="1" applyFill="1" applyBorder="1" applyAlignment="1" applyProtection="1">
      <alignment horizontal="center" vertical="center" wrapText="1"/>
      <protection locked="0"/>
    </xf>
    <xf numFmtId="0" fontId="37" fillId="10" borderId="92" xfId="0" applyFont="1" applyFill="1" applyBorder="1" applyAlignment="1" applyProtection="1">
      <alignment horizontal="center" vertical="center" wrapText="1"/>
      <protection hidden="1"/>
    </xf>
    <xf numFmtId="0" fontId="29" fillId="10" borderId="141" xfId="0" applyFont="1" applyFill="1" applyBorder="1" applyAlignment="1" applyProtection="1">
      <alignment horizontal="center" vertical="center" wrapText="1"/>
      <protection hidden="1"/>
    </xf>
    <xf numFmtId="0" fontId="24" fillId="12" borderId="30" xfId="0" applyFont="1" applyFill="1" applyBorder="1" applyAlignment="1" applyProtection="1">
      <alignment horizontal="center" vertical="center" wrapText="1"/>
      <protection hidden="1"/>
    </xf>
    <xf numFmtId="0" fontId="29" fillId="12" borderId="22" xfId="0" applyFont="1" applyFill="1" applyBorder="1" applyAlignment="1" applyProtection="1">
      <alignment horizontal="center" vertical="center" wrapText="1"/>
      <protection hidden="1"/>
    </xf>
    <xf numFmtId="0" fontId="1" fillId="12" borderId="21" xfId="0" applyFont="1" applyFill="1" applyBorder="1" applyAlignment="1" applyProtection="1">
      <alignment horizontal="center" vertical="center" wrapText="1"/>
      <protection hidden="1"/>
    </xf>
    <xf numFmtId="0" fontId="61" fillId="11" borderId="71" xfId="0" applyFont="1" applyFill="1" applyBorder="1" applyAlignment="1" applyProtection="1">
      <alignment horizontal="center" vertical="center" wrapText="1"/>
      <protection locked="0"/>
    </xf>
    <xf numFmtId="0" fontId="37" fillId="11" borderId="92" xfId="0" applyFont="1" applyFill="1" applyBorder="1" applyAlignment="1" applyProtection="1">
      <alignment horizontal="center" vertical="center" wrapText="1"/>
      <protection hidden="1"/>
    </xf>
    <xf numFmtId="0" fontId="24" fillId="18" borderId="30" xfId="0" applyFont="1" applyFill="1" applyBorder="1" applyAlignment="1" applyProtection="1">
      <alignment horizontal="center" vertical="center" wrapText="1"/>
      <protection hidden="1"/>
    </xf>
    <xf numFmtId="0" fontId="29" fillId="18" borderId="22" xfId="0" applyFont="1" applyFill="1" applyBorder="1" applyAlignment="1" applyProtection="1">
      <alignment horizontal="center" vertical="center" wrapText="1"/>
      <protection hidden="1"/>
    </xf>
    <xf numFmtId="0" fontId="61" fillId="12" borderId="71" xfId="0" applyFont="1" applyFill="1" applyBorder="1" applyAlignment="1" applyProtection="1">
      <alignment horizontal="center" vertical="center" wrapText="1"/>
      <protection locked="0"/>
    </xf>
    <xf numFmtId="0" fontId="37" fillId="12" borderId="92" xfId="0" applyFont="1" applyFill="1" applyBorder="1" applyAlignment="1" applyProtection="1">
      <alignment horizontal="center" vertical="center" wrapText="1"/>
      <protection hidden="1"/>
    </xf>
    <xf numFmtId="0" fontId="1" fillId="9" borderId="111" xfId="0" applyFont="1" applyFill="1" applyBorder="1" applyAlignment="1" applyProtection="1">
      <alignment horizontal="center" vertical="center" wrapText="1"/>
      <protection hidden="1"/>
    </xf>
    <xf numFmtId="0" fontId="1" fillId="9" borderId="22" xfId="0" applyFont="1" applyFill="1" applyBorder="1" applyAlignment="1" applyProtection="1">
      <alignment horizontal="center" vertical="center" wrapText="1"/>
      <protection hidden="1"/>
    </xf>
    <xf numFmtId="0" fontId="61" fillId="18" borderId="71" xfId="0" applyFont="1" applyFill="1" applyBorder="1" applyAlignment="1" applyProtection="1">
      <alignment horizontal="center" vertical="center" wrapText="1"/>
      <protection locked="0"/>
    </xf>
    <xf numFmtId="0" fontId="1" fillId="18" borderId="21" xfId="0" applyFont="1" applyFill="1" applyBorder="1" applyAlignment="1" applyProtection="1">
      <alignment horizontal="center" vertical="center" wrapText="1"/>
      <protection hidden="1"/>
    </xf>
    <xf numFmtId="0" fontId="70" fillId="9" borderId="129" xfId="0" applyFont="1" applyFill="1" applyBorder="1" applyAlignment="1" applyProtection="1">
      <alignment horizontal="center" vertical="center" wrapText="1"/>
      <protection hidden="1"/>
    </xf>
    <xf numFmtId="0" fontId="70" fillId="9" borderId="138" xfId="0" applyFont="1" applyFill="1" applyBorder="1" applyAlignment="1" applyProtection="1">
      <alignment horizontal="center" vertical="center" wrapText="1"/>
      <protection hidden="1"/>
    </xf>
    <xf numFmtId="0" fontId="70" fillId="9" borderId="147" xfId="0" applyFont="1" applyFill="1" applyBorder="1" applyAlignment="1" applyProtection="1">
      <alignment horizontal="center" vertical="center" wrapText="1"/>
      <protection hidden="1"/>
    </xf>
    <xf numFmtId="0" fontId="70" fillId="9" borderId="148" xfId="0" applyFont="1" applyFill="1" applyBorder="1" applyAlignment="1" applyProtection="1">
      <alignment horizontal="center" vertical="center" wrapText="1"/>
      <protection hidden="1"/>
    </xf>
    <xf numFmtId="0" fontId="70" fillId="9" borderId="149" xfId="0" applyFont="1" applyFill="1" applyBorder="1" applyAlignment="1" applyProtection="1">
      <alignment horizontal="center" vertical="center" wrapText="1"/>
      <protection hidden="1"/>
    </xf>
    <xf numFmtId="0" fontId="70" fillId="9" borderId="150" xfId="0" applyFont="1" applyFill="1" applyBorder="1" applyAlignment="1" applyProtection="1">
      <alignment horizontal="center" vertical="center" wrapText="1"/>
      <protection hidden="1"/>
    </xf>
    <xf numFmtId="0" fontId="20" fillId="9" borderId="35" xfId="0" applyFont="1" applyFill="1" applyBorder="1" applyAlignment="1" applyProtection="1">
      <alignment horizontal="center" vertical="center" wrapText="1"/>
      <protection hidden="1"/>
    </xf>
    <xf numFmtId="0" fontId="20" fillId="9" borderId="71" xfId="0" applyFont="1" applyFill="1" applyBorder="1" applyAlignment="1" applyProtection="1">
      <alignment horizontal="center" vertical="center" wrapText="1"/>
      <protection hidden="1"/>
    </xf>
    <xf numFmtId="0" fontId="67" fillId="10" borderId="22" xfId="0" applyFont="1" applyFill="1" applyBorder="1" applyAlignment="1" applyProtection="1">
      <alignment horizontal="center" vertical="center" wrapText="1"/>
      <protection hidden="1"/>
    </xf>
    <xf numFmtId="0" fontId="22" fillId="10" borderId="22" xfId="0" applyFont="1" applyFill="1" applyBorder="1" applyAlignment="1" applyProtection="1">
      <alignment horizontal="center" vertical="center" wrapText="1"/>
      <protection hidden="1"/>
    </xf>
    <xf numFmtId="0" fontId="21" fillId="10" borderId="22" xfId="0" applyFont="1" applyFill="1" applyBorder="1" applyAlignment="1" applyProtection="1">
      <alignment horizontal="center" vertical="center" wrapText="1"/>
      <protection hidden="1"/>
    </xf>
    <xf numFmtId="0" fontId="67" fillId="11" borderId="22" xfId="0" applyFont="1" applyFill="1" applyBorder="1" applyAlignment="1" applyProtection="1">
      <alignment horizontal="center" vertical="center" wrapText="1"/>
      <protection hidden="1"/>
    </xf>
    <xf numFmtId="0" fontId="67" fillId="18" borderId="22" xfId="0" applyFont="1" applyFill="1" applyBorder="1" applyAlignment="1" applyProtection="1">
      <alignment horizontal="center" vertical="center" wrapText="1"/>
      <protection hidden="1"/>
    </xf>
    <xf numFmtId="0" fontId="22" fillId="18" borderId="22" xfId="0" applyFont="1" applyFill="1" applyBorder="1" applyAlignment="1" applyProtection="1">
      <alignment horizontal="center" vertical="center" wrapText="1"/>
      <protection hidden="1"/>
    </xf>
    <xf numFmtId="0" fontId="21" fillId="18" borderId="22" xfId="0" applyFont="1" applyFill="1" applyBorder="1" applyAlignment="1" applyProtection="1">
      <alignment horizontal="center" vertical="center" wrapText="1"/>
      <protection hidden="1"/>
    </xf>
    <xf numFmtId="0" fontId="67" fillId="12" borderId="22" xfId="0" applyFont="1" applyFill="1" applyBorder="1" applyAlignment="1" applyProtection="1">
      <alignment horizontal="center" vertical="center" wrapText="1"/>
      <protection hidden="1"/>
    </xf>
    <xf numFmtId="0" fontId="22" fillId="12" borderId="22" xfId="0" applyFont="1" applyFill="1" applyBorder="1" applyAlignment="1" applyProtection="1">
      <alignment horizontal="center" vertical="center" wrapText="1"/>
      <protection hidden="1"/>
    </xf>
    <xf numFmtId="0" fontId="21" fillId="12" borderId="22" xfId="0" applyFont="1" applyFill="1" applyBorder="1" applyAlignment="1" applyProtection="1">
      <alignment horizontal="center" vertical="center" wrapText="1"/>
      <protection hidden="1"/>
    </xf>
    <xf numFmtId="0" fontId="67" fillId="13" borderId="22" xfId="0" applyFont="1" applyFill="1" applyBorder="1" applyAlignment="1" applyProtection="1">
      <alignment horizontal="center" vertical="center" wrapText="1"/>
      <protection hidden="1"/>
    </xf>
    <xf numFmtId="0" fontId="22" fillId="13" borderId="22" xfId="0" applyFont="1" applyFill="1" applyBorder="1" applyAlignment="1" applyProtection="1">
      <alignment horizontal="center" vertical="center" wrapText="1"/>
      <protection hidden="1"/>
    </xf>
    <xf numFmtId="0" fontId="21" fillId="13" borderId="22" xfId="0" applyFont="1" applyFill="1" applyBorder="1" applyAlignment="1" applyProtection="1">
      <alignment horizontal="center" vertical="center" wrapText="1"/>
      <protection hidden="1"/>
    </xf>
    <xf numFmtId="0" fontId="22" fillId="10" borderId="142" xfId="0" applyFont="1" applyFill="1" applyBorder="1" applyAlignment="1" applyProtection="1">
      <alignment horizontal="center" vertical="center" wrapText="1"/>
      <protection hidden="1"/>
    </xf>
    <xf numFmtId="0" fontId="22" fillId="12" borderId="142" xfId="0" applyFont="1" applyFill="1" applyBorder="1" applyAlignment="1" applyProtection="1">
      <alignment horizontal="center" vertical="center" wrapText="1"/>
      <protection hidden="1"/>
    </xf>
    <xf numFmtId="0" fontId="22" fillId="18" borderId="71" xfId="0" applyFont="1" applyFill="1" applyBorder="1" applyAlignment="1" applyProtection="1">
      <alignment horizontal="center" vertical="center" wrapText="1"/>
      <protection hidden="1"/>
    </xf>
    <xf numFmtId="0" fontId="18" fillId="0" borderId="153" xfId="0" applyFont="1" applyFill="1" applyBorder="1" applyAlignment="1" applyProtection="1">
      <alignment horizontal="center" vertical="center"/>
      <protection hidden="1"/>
    </xf>
    <xf numFmtId="0" fontId="30" fillId="9" borderId="83" xfId="0" applyFont="1" applyFill="1" applyBorder="1" applyAlignment="1" applyProtection="1">
      <alignment horizontal="center" vertical="center"/>
      <protection hidden="1"/>
    </xf>
    <xf numFmtId="0" fontId="55" fillId="15" borderId="136" xfId="0" applyFont="1" applyFill="1" applyBorder="1" applyAlignment="1" applyProtection="1">
      <alignment horizontal="center" vertical="center"/>
      <protection hidden="1"/>
    </xf>
    <xf numFmtId="0" fontId="34" fillId="0" borderId="156" xfId="0" applyFont="1" applyFill="1" applyBorder="1" applyAlignment="1" applyProtection="1">
      <alignment horizontal="center" vertical="center"/>
      <protection hidden="1"/>
    </xf>
    <xf numFmtId="0" fontId="17" fillId="0" borderId="99" xfId="0" applyFont="1" applyFill="1" applyBorder="1" applyAlignment="1" applyProtection="1">
      <alignment horizontal="center" vertical="center"/>
      <protection hidden="1"/>
    </xf>
    <xf numFmtId="0" fontId="17" fillId="0" borderId="151" xfId="0" applyFont="1" applyFill="1" applyBorder="1" applyAlignment="1" applyProtection="1">
      <alignment horizontal="center" vertical="center"/>
      <protection hidden="1"/>
    </xf>
    <xf numFmtId="0" fontId="48" fillId="9" borderId="0" xfId="0" applyFont="1" applyFill="1" applyBorder="1" applyAlignment="1" applyProtection="1">
      <alignment horizontal="center" vertical="center" wrapText="1"/>
      <protection hidden="1"/>
    </xf>
    <xf numFmtId="0" fontId="48" fillId="9" borderId="159" xfId="0" applyFont="1" applyFill="1" applyBorder="1" applyAlignment="1" applyProtection="1">
      <alignment horizontal="center" vertical="center" wrapText="1"/>
      <protection hidden="1"/>
    </xf>
    <xf numFmtId="0" fontId="37" fillId="10" borderId="163" xfId="0" applyFont="1" applyFill="1" applyBorder="1" applyAlignment="1" applyProtection="1">
      <alignment horizontal="center" vertical="center" wrapText="1"/>
      <protection hidden="1"/>
    </xf>
    <xf numFmtId="0" fontId="37" fillId="12" borderId="163" xfId="0" applyFont="1" applyFill="1" applyBorder="1" applyAlignment="1" applyProtection="1">
      <alignment horizontal="center" vertical="center" wrapText="1"/>
      <protection hidden="1"/>
    </xf>
    <xf numFmtId="0" fontId="70" fillId="9" borderId="164" xfId="0" applyFont="1" applyFill="1" applyBorder="1" applyAlignment="1" applyProtection="1">
      <alignment horizontal="center" vertical="center" wrapText="1"/>
      <protection hidden="1"/>
    </xf>
    <xf numFmtId="0" fontId="70" fillId="9" borderId="165" xfId="0" applyFont="1" applyFill="1" applyBorder="1" applyAlignment="1" applyProtection="1">
      <alignment horizontal="center" vertical="center" wrapText="1"/>
      <protection hidden="1"/>
    </xf>
    <xf numFmtId="0" fontId="70" fillId="9" borderId="166" xfId="0" applyFont="1" applyFill="1" applyBorder="1" applyAlignment="1" applyProtection="1">
      <alignment horizontal="center" vertical="center" wrapText="1"/>
      <protection hidden="1"/>
    </xf>
    <xf numFmtId="0" fontId="67" fillId="10" borderId="105" xfId="0" applyFont="1" applyFill="1" applyBorder="1" applyAlignment="1" applyProtection="1">
      <alignment horizontal="center" vertical="center" wrapText="1"/>
      <protection hidden="1"/>
    </xf>
    <xf numFmtId="0" fontId="4" fillId="10" borderId="106" xfId="0" applyFont="1" applyFill="1" applyBorder="1" applyAlignment="1" applyProtection="1">
      <alignment horizontal="center" vertical="center" wrapText="1"/>
      <protection hidden="1"/>
    </xf>
    <xf numFmtId="0" fontId="4" fillId="10" borderId="30" xfId="0" applyFont="1" applyFill="1" applyBorder="1" applyAlignment="1" applyProtection="1">
      <alignment horizontal="center" vertical="center" wrapText="1"/>
      <protection hidden="1"/>
    </xf>
    <xf numFmtId="0" fontId="67" fillId="11" borderId="105" xfId="0" applyFont="1" applyFill="1" applyBorder="1" applyAlignment="1" applyProtection="1">
      <alignment horizontal="center" vertical="center" wrapText="1"/>
      <protection hidden="1"/>
    </xf>
    <xf numFmtId="0" fontId="4" fillId="11" borderId="106" xfId="0" applyFont="1" applyFill="1" applyBorder="1" applyAlignment="1" applyProtection="1">
      <alignment horizontal="center" vertical="center" wrapText="1"/>
      <protection hidden="1"/>
    </xf>
    <xf numFmtId="0" fontId="40" fillId="11" borderId="41" xfId="0" applyFont="1" applyFill="1" applyBorder="1" applyAlignment="1" applyProtection="1">
      <alignment horizontal="center" vertical="center" wrapText="1"/>
      <protection locked="0"/>
    </xf>
    <xf numFmtId="0" fontId="4" fillId="11" borderId="30" xfId="0" applyFont="1" applyFill="1" applyBorder="1" applyAlignment="1" applyProtection="1">
      <alignment horizontal="center" vertical="center" wrapText="1"/>
      <protection hidden="1"/>
    </xf>
    <xf numFmtId="0" fontId="67" fillId="18" borderId="105" xfId="0" applyFont="1" applyFill="1" applyBorder="1" applyAlignment="1" applyProtection="1">
      <alignment horizontal="center" vertical="center" wrapText="1"/>
      <protection hidden="1"/>
    </xf>
    <xf numFmtId="0" fontId="4" fillId="18" borderId="106" xfId="0" applyFont="1" applyFill="1" applyBorder="1" applyAlignment="1" applyProtection="1">
      <alignment horizontal="center" vertical="center" wrapText="1"/>
      <protection hidden="1"/>
    </xf>
    <xf numFmtId="0" fontId="4" fillId="18" borderId="30" xfId="0" applyFont="1" applyFill="1" applyBorder="1" applyAlignment="1" applyProtection="1">
      <alignment horizontal="center" vertical="center" wrapText="1"/>
      <protection hidden="1"/>
    </xf>
    <xf numFmtId="0" fontId="67" fillId="12" borderId="105" xfId="0" applyFont="1" applyFill="1" applyBorder="1" applyAlignment="1" applyProtection="1">
      <alignment horizontal="center" vertical="center" wrapText="1"/>
      <protection hidden="1"/>
    </xf>
    <xf numFmtId="0" fontId="4" fillId="12" borderId="106" xfId="0" applyFont="1" applyFill="1" applyBorder="1" applyAlignment="1" applyProtection="1">
      <alignment horizontal="center" vertical="center" wrapText="1"/>
      <protection hidden="1"/>
    </xf>
    <xf numFmtId="0" fontId="40" fillId="12" borderId="41" xfId="0" applyFont="1" applyFill="1" applyBorder="1" applyAlignment="1" applyProtection="1">
      <alignment horizontal="center" vertical="center" wrapText="1"/>
      <protection locked="0"/>
    </xf>
    <xf numFmtId="0" fontId="4" fillId="12" borderId="30" xfId="0" applyFont="1" applyFill="1" applyBorder="1" applyAlignment="1" applyProtection="1">
      <alignment horizontal="center" vertical="center" wrapText="1"/>
      <protection hidden="1"/>
    </xf>
    <xf numFmtId="0" fontId="67" fillId="13" borderId="105" xfId="0" applyFont="1" applyFill="1" applyBorder="1" applyAlignment="1" applyProtection="1">
      <alignment horizontal="center" vertical="center" wrapText="1"/>
      <protection hidden="1"/>
    </xf>
    <xf numFmtId="0" fontId="40" fillId="13" borderId="41" xfId="0" applyFont="1" applyFill="1" applyBorder="1" applyAlignment="1" applyProtection="1">
      <alignment horizontal="center" vertical="center" wrapText="1"/>
      <protection locked="0"/>
    </xf>
    <xf numFmtId="0" fontId="61" fillId="13" borderId="71" xfId="0" applyFont="1" applyFill="1" applyBorder="1" applyAlignment="1" applyProtection="1">
      <alignment horizontal="center" vertical="center" wrapText="1"/>
      <protection locked="0"/>
    </xf>
    <xf numFmtId="0" fontId="37" fillId="13" borderId="92" xfId="0" applyFont="1" applyFill="1" applyBorder="1" applyAlignment="1" applyProtection="1">
      <alignment horizontal="center" vertical="center" wrapText="1"/>
      <protection hidden="1"/>
    </xf>
    <xf numFmtId="0" fontId="22" fillId="12" borderId="71" xfId="0" applyFont="1" applyFill="1" applyBorder="1" applyAlignment="1" applyProtection="1">
      <alignment horizontal="center" vertical="center" wrapText="1"/>
      <protection hidden="1"/>
    </xf>
    <xf numFmtId="0" fontId="20" fillId="16" borderId="52" xfId="0" applyFont="1" applyFill="1" applyBorder="1" applyAlignment="1" applyProtection="1">
      <alignment horizontal="center" textRotation="90" wrapText="1"/>
      <protection hidden="1"/>
    </xf>
    <xf numFmtId="0" fontId="20" fillId="16" borderId="35" xfId="0" applyFont="1" applyFill="1" applyBorder="1" applyAlignment="1" applyProtection="1">
      <alignment horizontal="center" vertical="center" textRotation="90" wrapText="1"/>
      <protection hidden="1"/>
    </xf>
    <xf numFmtId="0" fontId="20" fillId="16" borderId="53" xfId="0" applyFont="1" applyFill="1" applyBorder="1" applyAlignment="1" applyProtection="1">
      <alignment horizontal="center" vertical="center" textRotation="90" wrapText="1"/>
      <protection hidden="1"/>
    </xf>
    <xf numFmtId="0" fontId="0" fillId="0" borderId="0" xfId="0" applyProtection="1">
      <protection hidden="1"/>
    </xf>
    <xf numFmtId="0" fontId="30" fillId="0" borderId="232" xfId="0" applyFont="1" applyFill="1" applyBorder="1" applyAlignment="1" applyProtection="1">
      <alignment horizontal="center" vertical="center"/>
      <protection hidden="1"/>
    </xf>
    <xf numFmtId="0" fontId="4" fillId="15" borderId="174" xfId="0" applyFont="1" applyFill="1" applyBorder="1" applyAlignment="1" applyProtection="1">
      <alignment horizontal="center" vertical="center" textRotation="90" wrapText="1"/>
      <protection hidden="1"/>
    </xf>
    <xf numFmtId="0" fontId="44" fillId="15" borderId="115" xfId="0" applyFont="1" applyFill="1" applyBorder="1" applyAlignment="1" applyProtection="1">
      <alignment horizontal="center" vertical="center" textRotation="90"/>
      <protection hidden="1"/>
    </xf>
    <xf numFmtId="0" fontId="48" fillId="16" borderId="217" xfId="0" applyFont="1" applyFill="1" applyBorder="1" applyAlignment="1" applyProtection="1">
      <alignment horizontal="center" vertical="center"/>
      <protection hidden="1"/>
    </xf>
    <xf numFmtId="0" fontId="70" fillId="16" borderId="218" xfId="0" applyFont="1" applyFill="1" applyBorder="1" applyAlignment="1" applyProtection="1">
      <alignment horizontal="center" vertical="center"/>
      <protection hidden="1"/>
    </xf>
    <xf numFmtId="0" fontId="46" fillId="0" borderId="187" xfId="0" applyFont="1" applyBorder="1" applyAlignment="1" applyProtection="1">
      <alignment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164" fontId="76" fillId="9" borderId="21" xfId="0" applyNumberFormat="1" applyFont="1" applyFill="1" applyBorder="1" applyAlignment="1" applyProtection="1">
      <alignment horizontal="center" vertical="center" wrapText="1"/>
      <protection locked="0"/>
    </xf>
    <xf numFmtId="164" fontId="76" fillId="9" borderId="19" xfId="0" applyNumberFormat="1" applyFont="1" applyFill="1" applyBorder="1" applyAlignment="1" applyProtection="1">
      <alignment horizontal="center" vertical="center" wrapText="1"/>
      <protection locked="0"/>
    </xf>
    <xf numFmtId="164" fontId="76" fillId="9" borderId="103" xfId="0" applyNumberFormat="1" applyFont="1" applyFill="1" applyBorder="1" applyAlignment="1" applyProtection="1">
      <alignment horizontal="center" vertical="center" wrapText="1"/>
      <protection locked="0"/>
    </xf>
    <xf numFmtId="164" fontId="76" fillId="9" borderId="26" xfId="0" applyNumberFormat="1" applyFont="1" applyFill="1" applyBorder="1" applyAlignment="1" applyProtection="1">
      <alignment horizontal="center" vertical="center" wrapText="1"/>
      <protection locked="0"/>
    </xf>
    <xf numFmtId="0" fontId="85" fillId="0" borderId="0" xfId="0" applyFont="1" applyProtection="1">
      <protection hidden="1"/>
    </xf>
    <xf numFmtId="0" fontId="27" fillId="6" borderId="30" xfId="0" applyFont="1" applyFill="1" applyBorder="1" applyAlignment="1" applyProtection="1">
      <alignment horizontal="center" vertical="center" wrapText="1"/>
      <protection locked="0"/>
    </xf>
    <xf numFmtId="0" fontId="20" fillId="9" borderId="19" xfId="0" applyFont="1" applyFill="1" applyBorder="1" applyAlignment="1" applyProtection="1">
      <alignment horizontal="center" vertical="center" wrapText="1"/>
      <protection locked="0"/>
    </xf>
    <xf numFmtId="0" fontId="88" fillId="15" borderId="115" xfId="0" applyFont="1" applyFill="1" applyBorder="1" applyAlignment="1" applyProtection="1">
      <alignment horizontal="center" vertical="center" wrapText="1"/>
      <protection hidden="1"/>
    </xf>
    <xf numFmtId="0" fontId="53" fillId="15" borderId="115" xfId="0" applyFont="1" applyFill="1" applyBorder="1" applyAlignment="1" applyProtection="1">
      <alignment horizontal="center" vertical="center"/>
      <protection hidden="1"/>
    </xf>
    <xf numFmtId="0" fontId="0" fillId="0" borderId="174" xfId="0" applyBorder="1" applyAlignment="1" applyProtection="1">
      <alignment horizontal="center" vertical="center"/>
      <protection hidden="1"/>
    </xf>
    <xf numFmtId="0" fontId="79" fillId="15" borderId="115" xfId="0" applyFont="1" applyFill="1" applyBorder="1" applyAlignment="1" applyProtection="1">
      <alignment horizontal="center" vertical="center"/>
      <protection hidden="1"/>
    </xf>
    <xf numFmtId="2" fontId="1" fillId="9" borderId="103" xfId="0" applyNumberFormat="1" applyFont="1" applyFill="1" applyBorder="1" applyAlignment="1" applyProtection="1">
      <alignment horizontal="center" vertical="center" wrapText="1"/>
      <protection hidden="1"/>
    </xf>
    <xf numFmtId="0" fontId="91" fillId="15" borderId="101" xfId="0" applyFont="1" applyFill="1" applyBorder="1" applyAlignment="1" applyProtection="1">
      <alignment horizontal="center" vertical="center"/>
      <protection hidden="1"/>
    </xf>
    <xf numFmtId="0" fontId="104" fillId="16" borderId="92" xfId="0" applyFont="1" applyFill="1" applyBorder="1" applyAlignment="1" applyProtection="1">
      <alignment horizontal="center" vertical="center" wrapText="1"/>
      <protection hidden="1"/>
    </xf>
    <xf numFmtId="0" fontId="105" fillId="16" borderId="35" xfId="0" applyFont="1" applyFill="1" applyBorder="1" applyAlignment="1" applyProtection="1">
      <alignment horizontal="center" vertical="center" textRotation="90" wrapText="1"/>
      <protection hidden="1"/>
    </xf>
    <xf numFmtId="0" fontId="86" fillId="0" borderId="0" xfId="0" applyFont="1" applyProtection="1">
      <protection hidden="1"/>
    </xf>
    <xf numFmtId="0" fontId="0" fillId="4" borderId="0" xfId="0" applyFill="1" applyAlignment="1" applyProtection="1">
      <protection hidden="1"/>
    </xf>
    <xf numFmtId="0" fontId="79" fillId="16" borderId="199" xfId="0" applyFont="1" applyFill="1" applyBorder="1" applyAlignment="1" applyProtection="1">
      <alignment vertical="center"/>
      <protection hidden="1"/>
    </xf>
    <xf numFmtId="0" fontId="79" fillId="16" borderId="202" xfId="0" applyFont="1" applyFill="1" applyBorder="1" applyAlignment="1" applyProtection="1">
      <alignment horizontal="right" vertical="center"/>
      <protection hidden="1"/>
    </xf>
    <xf numFmtId="0" fontId="48" fillId="10" borderId="238" xfId="0" applyFont="1" applyFill="1" applyBorder="1" applyAlignment="1" applyProtection="1">
      <alignment horizontal="center" vertical="center" textRotation="90" wrapText="1"/>
      <protection hidden="1"/>
    </xf>
    <xf numFmtId="0" fontId="48" fillId="10" borderId="239" xfId="0" applyFont="1" applyFill="1" applyBorder="1" applyAlignment="1" applyProtection="1">
      <alignment horizontal="center" vertical="center" textRotation="90" wrapText="1"/>
      <protection hidden="1"/>
    </xf>
    <xf numFmtId="0" fontId="96" fillId="10" borderId="115" xfId="0" applyFont="1" applyFill="1" applyBorder="1" applyAlignment="1" applyProtection="1">
      <alignment vertical="center" textRotation="90" wrapText="1"/>
      <protection hidden="1"/>
    </xf>
    <xf numFmtId="0" fontId="19" fillId="10" borderId="240" xfId="0" applyFont="1" applyFill="1" applyBorder="1" applyAlignment="1" applyProtection="1">
      <alignment vertical="center" textRotation="90" wrapText="1"/>
      <protection hidden="1"/>
    </xf>
    <xf numFmtId="0" fontId="19" fillId="10" borderId="241" xfId="0" applyFont="1" applyFill="1" applyBorder="1" applyAlignment="1" applyProtection="1">
      <alignment vertical="center" textRotation="90" wrapText="1"/>
      <protection hidden="1"/>
    </xf>
    <xf numFmtId="0" fontId="110" fillId="10" borderId="0" xfId="0" applyFont="1" applyFill="1" applyBorder="1" applyAlignment="1" applyProtection="1">
      <alignment horizontal="center" vertical="center" wrapText="1"/>
      <protection hidden="1"/>
    </xf>
    <xf numFmtId="0" fontId="109" fillId="10" borderId="22" xfId="0" applyFont="1" applyFill="1" applyBorder="1" applyAlignment="1" applyProtection="1">
      <alignment horizontal="center" vertical="center" wrapText="1"/>
      <protection hidden="1"/>
    </xf>
    <xf numFmtId="0" fontId="111" fillId="10" borderId="99" xfId="0" applyFont="1" applyFill="1" applyBorder="1" applyAlignment="1" applyProtection="1">
      <alignment horizontal="center" vertical="center" wrapText="1"/>
      <protection hidden="1"/>
    </xf>
    <xf numFmtId="0" fontId="112" fillId="10" borderId="0" xfId="0" applyFont="1" applyFill="1" applyBorder="1" applyAlignment="1" applyProtection="1">
      <alignment horizontal="center" vertical="center" wrapText="1"/>
      <protection hidden="1"/>
    </xf>
    <xf numFmtId="0" fontId="111" fillId="10" borderId="99" xfId="0" applyFont="1" applyFill="1" applyBorder="1" applyAlignment="1" applyProtection="1">
      <alignment horizontal="center" vertical="center" wrapText="1"/>
      <protection locked="0"/>
    </xf>
    <xf numFmtId="0" fontId="19" fillId="12" borderId="240" xfId="0" applyFont="1" applyFill="1" applyBorder="1" applyAlignment="1" applyProtection="1">
      <alignment vertical="center" textRotation="90" wrapText="1"/>
      <protection hidden="1"/>
    </xf>
    <xf numFmtId="0" fontId="19" fillId="12" borderId="241" xfId="0" applyFont="1" applyFill="1" applyBorder="1" applyAlignment="1" applyProtection="1">
      <alignment vertical="center" textRotation="90" wrapText="1"/>
      <protection hidden="1"/>
    </xf>
    <xf numFmtId="0" fontId="48" fillId="12" borderId="238" xfId="0" applyFont="1" applyFill="1" applyBorder="1" applyAlignment="1" applyProtection="1">
      <alignment horizontal="center" vertical="center" textRotation="90" wrapText="1"/>
      <protection hidden="1"/>
    </xf>
    <xf numFmtId="0" fontId="48" fillId="12" borderId="239" xfId="0" applyFont="1" applyFill="1" applyBorder="1" applyAlignment="1" applyProtection="1">
      <alignment horizontal="center" vertical="center" textRotation="90" wrapText="1"/>
      <protection hidden="1"/>
    </xf>
    <xf numFmtId="0" fontId="96" fillId="12" borderId="115" xfId="0" applyFont="1" applyFill="1" applyBorder="1" applyAlignment="1" applyProtection="1">
      <alignment vertical="center" textRotation="90" wrapText="1"/>
      <protection hidden="1"/>
    </xf>
    <xf numFmtId="0" fontId="111" fillId="12" borderId="99" xfId="0" applyFont="1" applyFill="1" applyBorder="1" applyAlignment="1" applyProtection="1">
      <alignment horizontal="center" vertical="center" wrapText="1"/>
      <protection hidden="1"/>
    </xf>
    <xf numFmtId="0" fontId="112" fillId="12" borderId="0" xfId="0" applyFont="1" applyFill="1" applyBorder="1" applyAlignment="1" applyProtection="1">
      <alignment horizontal="center" vertical="center" wrapText="1"/>
      <protection hidden="1"/>
    </xf>
    <xf numFmtId="0" fontId="110" fillId="12" borderId="0" xfId="0" applyFont="1" applyFill="1" applyBorder="1" applyAlignment="1" applyProtection="1">
      <alignment horizontal="center" vertical="center" wrapText="1"/>
      <protection hidden="1"/>
    </xf>
    <xf numFmtId="0" fontId="109" fillId="12" borderId="22" xfId="0" applyFont="1" applyFill="1" applyBorder="1" applyAlignment="1" applyProtection="1">
      <alignment horizontal="center" vertical="center" wrapText="1"/>
      <protection hidden="1"/>
    </xf>
    <xf numFmtId="0" fontId="111" fillId="12" borderId="99" xfId="0" applyFont="1" applyFill="1" applyBorder="1" applyAlignment="1" applyProtection="1">
      <alignment horizontal="center" vertical="center" wrapText="1"/>
      <protection locked="0"/>
    </xf>
    <xf numFmtId="0" fontId="29" fillId="12" borderId="141" xfId="0" applyFont="1" applyFill="1" applyBorder="1" applyAlignment="1" applyProtection="1">
      <alignment horizontal="center" vertical="center" wrapText="1"/>
      <protection hidden="1"/>
    </xf>
    <xf numFmtId="0" fontId="22" fillId="10" borderId="101" xfId="0" applyFont="1" applyFill="1" applyBorder="1" applyAlignment="1" applyProtection="1">
      <alignment horizontal="center" vertical="center" wrapText="1"/>
      <protection hidden="1"/>
    </xf>
    <xf numFmtId="0" fontId="22" fillId="10" borderId="72" xfId="0" applyFont="1" applyFill="1" applyBorder="1" applyAlignment="1" applyProtection="1">
      <alignment horizontal="center" vertical="center" wrapText="1"/>
      <protection hidden="1"/>
    </xf>
    <xf numFmtId="0" fontId="29" fillId="10" borderId="34" xfId="0" applyFont="1" applyFill="1" applyBorder="1" applyAlignment="1" applyProtection="1">
      <alignment horizontal="center" vertical="center" wrapText="1"/>
      <protection hidden="1"/>
    </xf>
    <xf numFmtId="0" fontId="18" fillId="10" borderId="116" xfId="0" applyFont="1" applyFill="1" applyBorder="1" applyAlignment="1" applyProtection="1">
      <alignment horizontal="center" vertical="center" wrapText="1"/>
      <protection locked="0"/>
    </xf>
    <xf numFmtId="0" fontId="18" fillId="10" borderId="101" xfId="0" applyFont="1" applyFill="1" applyBorder="1" applyAlignment="1" applyProtection="1">
      <alignment horizontal="center" vertical="center" wrapText="1"/>
      <protection locked="0"/>
    </xf>
    <xf numFmtId="0" fontId="109" fillId="10" borderId="36" xfId="0" applyFont="1" applyFill="1" applyBorder="1" applyAlignment="1" applyProtection="1">
      <alignment horizontal="center" vertical="center" wrapText="1"/>
      <protection locked="0"/>
    </xf>
    <xf numFmtId="0" fontId="109" fillId="10" borderId="237" xfId="0" applyFont="1" applyFill="1" applyBorder="1" applyAlignment="1" applyProtection="1">
      <alignment horizontal="center" vertical="center" wrapText="1"/>
      <protection locked="0"/>
    </xf>
    <xf numFmtId="0" fontId="109" fillId="10" borderId="4" xfId="0" applyFont="1" applyFill="1" applyBorder="1" applyAlignment="1" applyProtection="1">
      <alignment horizontal="center" vertical="center" wrapText="1"/>
      <protection locked="0"/>
    </xf>
    <xf numFmtId="0" fontId="109" fillId="10" borderId="34" xfId="0" applyFont="1" applyFill="1" applyBorder="1" applyAlignment="1" applyProtection="1">
      <alignment horizontal="center" vertical="center" wrapText="1"/>
      <protection locked="0"/>
    </xf>
    <xf numFmtId="0" fontId="18" fillId="12" borderId="116" xfId="0" applyFont="1" applyFill="1" applyBorder="1" applyAlignment="1" applyProtection="1">
      <alignment horizontal="center" vertical="center" wrapText="1"/>
      <protection locked="0"/>
    </xf>
    <xf numFmtId="0" fontId="18" fillId="12" borderId="101" xfId="0" applyFont="1" applyFill="1" applyBorder="1" applyAlignment="1" applyProtection="1">
      <alignment horizontal="center" vertical="center" wrapText="1"/>
      <protection locked="0"/>
    </xf>
    <xf numFmtId="0" fontId="22" fillId="12" borderId="101" xfId="0" applyFont="1" applyFill="1" applyBorder="1" applyAlignment="1" applyProtection="1">
      <alignment horizontal="center" vertical="center" wrapText="1"/>
      <protection hidden="1"/>
    </xf>
    <xf numFmtId="0" fontId="109" fillId="12" borderId="36" xfId="0" applyFont="1" applyFill="1" applyBorder="1" applyAlignment="1" applyProtection="1">
      <alignment horizontal="center" vertical="center" wrapText="1"/>
      <protection locked="0"/>
    </xf>
    <xf numFmtId="0" fontId="109" fillId="12" borderId="237" xfId="0" applyFont="1" applyFill="1" applyBorder="1" applyAlignment="1" applyProtection="1">
      <alignment horizontal="center" vertical="center" wrapText="1"/>
      <protection locked="0"/>
    </xf>
    <xf numFmtId="0" fontId="22" fillId="12" borderId="72" xfId="0" applyFont="1" applyFill="1" applyBorder="1" applyAlignment="1" applyProtection="1">
      <alignment horizontal="center" vertical="center" wrapText="1"/>
      <protection hidden="1"/>
    </xf>
    <xf numFmtId="0" fontId="109" fillId="12" borderId="4" xfId="0" applyFont="1" applyFill="1" applyBorder="1" applyAlignment="1" applyProtection="1">
      <alignment horizontal="center" vertical="center" wrapText="1"/>
      <protection locked="0"/>
    </xf>
    <xf numFmtId="0" fontId="109" fillId="12" borderId="34" xfId="0" applyFont="1" applyFill="1" applyBorder="1" applyAlignment="1" applyProtection="1">
      <alignment horizontal="center" vertical="center" wrapText="1"/>
      <protection locked="0"/>
    </xf>
    <xf numFmtId="0" fontId="22" fillId="12" borderId="34" xfId="0" applyFont="1" applyFill="1" applyBorder="1" applyAlignment="1" applyProtection="1">
      <alignment horizontal="center" vertical="center" wrapText="1"/>
      <protection hidden="1"/>
    </xf>
    <xf numFmtId="0" fontId="29" fillId="12" borderId="34" xfId="0" applyFont="1" applyFill="1" applyBorder="1" applyAlignment="1" applyProtection="1">
      <alignment horizontal="center" vertical="center" wrapText="1"/>
      <protection hidden="1"/>
    </xf>
    <xf numFmtId="0" fontId="19" fillId="11" borderId="240" xfId="0" applyFont="1" applyFill="1" applyBorder="1" applyAlignment="1" applyProtection="1">
      <alignment vertical="center" textRotation="90" wrapText="1"/>
      <protection hidden="1"/>
    </xf>
    <xf numFmtId="0" fontId="19" fillId="11" borderId="241" xfId="0" applyFont="1" applyFill="1" applyBorder="1" applyAlignment="1" applyProtection="1">
      <alignment vertical="center" textRotation="90" wrapText="1"/>
      <protection hidden="1"/>
    </xf>
    <xf numFmtId="0" fontId="48" fillId="11" borderId="238" xfId="0" applyFont="1" applyFill="1" applyBorder="1" applyAlignment="1" applyProtection="1">
      <alignment horizontal="center" vertical="center" textRotation="90" wrapText="1"/>
      <protection hidden="1"/>
    </xf>
    <xf numFmtId="0" fontId="48" fillId="11" borderId="239" xfId="0" applyFont="1" applyFill="1" applyBorder="1" applyAlignment="1" applyProtection="1">
      <alignment horizontal="center" vertical="center" textRotation="90" wrapText="1"/>
      <protection hidden="1"/>
    </xf>
    <xf numFmtId="0" fontId="96" fillId="11" borderId="115" xfId="0" applyFont="1" applyFill="1" applyBorder="1" applyAlignment="1" applyProtection="1">
      <alignment vertical="center" textRotation="90" wrapText="1"/>
      <protection hidden="1"/>
    </xf>
    <xf numFmtId="0" fontId="18" fillId="11" borderId="116" xfId="0" applyFont="1" applyFill="1" applyBorder="1" applyAlignment="1" applyProtection="1">
      <alignment horizontal="center" vertical="center" wrapText="1"/>
      <protection locked="0"/>
    </xf>
    <xf numFmtId="0" fontId="18" fillId="11" borderId="101" xfId="0" applyFont="1" applyFill="1" applyBorder="1" applyAlignment="1" applyProtection="1">
      <alignment horizontal="center" vertical="center" wrapText="1"/>
      <protection locked="0"/>
    </xf>
    <xf numFmtId="0" fontId="22" fillId="11" borderId="101" xfId="0" applyFont="1" applyFill="1" applyBorder="1" applyAlignment="1" applyProtection="1">
      <alignment horizontal="center" vertical="center" wrapText="1"/>
      <protection hidden="1"/>
    </xf>
    <xf numFmtId="0" fontId="109" fillId="11" borderId="36" xfId="0" applyFont="1" applyFill="1" applyBorder="1" applyAlignment="1" applyProtection="1">
      <alignment horizontal="center" vertical="center" wrapText="1"/>
      <protection locked="0"/>
    </xf>
    <xf numFmtId="0" fontId="109" fillId="11" borderId="237" xfId="0" applyFont="1" applyFill="1" applyBorder="1" applyAlignment="1" applyProtection="1">
      <alignment horizontal="center" vertical="center" wrapText="1"/>
      <protection locked="0"/>
    </xf>
    <xf numFmtId="0" fontId="109" fillId="11" borderId="4" xfId="0" applyFont="1" applyFill="1" applyBorder="1" applyAlignment="1" applyProtection="1">
      <alignment horizontal="center" vertical="center" wrapText="1"/>
      <protection locked="0"/>
    </xf>
    <xf numFmtId="0" fontId="109" fillId="11" borderId="34" xfId="0" applyFont="1" applyFill="1" applyBorder="1" applyAlignment="1" applyProtection="1">
      <alignment horizontal="center" vertical="center" wrapText="1"/>
      <protection locked="0"/>
    </xf>
    <xf numFmtId="0" fontId="22" fillId="11" borderId="34" xfId="0" applyFont="1" applyFill="1" applyBorder="1" applyAlignment="1" applyProtection="1">
      <alignment horizontal="center" vertical="center" wrapText="1"/>
      <protection hidden="1"/>
    </xf>
    <xf numFmtId="0" fontId="29" fillId="11" borderId="34" xfId="0" applyFont="1" applyFill="1" applyBorder="1" applyAlignment="1" applyProtection="1">
      <alignment horizontal="center" vertical="center" wrapText="1"/>
      <protection hidden="1"/>
    </xf>
    <xf numFmtId="0" fontId="37" fillId="11" borderId="163" xfId="0" applyFont="1" applyFill="1" applyBorder="1" applyAlignment="1" applyProtection="1">
      <alignment horizontal="center" vertical="center" wrapText="1"/>
      <protection hidden="1"/>
    </xf>
    <xf numFmtId="0" fontId="111" fillId="11" borderId="99" xfId="0" applyFont="1" applyFill="1" applyBorder="1" applyAlignment="1" applyProtection="1">
      <alignment horizontal="center" vertical="center" wrapText="1"/>
      <protection hidden="1"/>
    </xf>
    <xf numFmtId="0" fontId="22" fillId="11" borderId="22" xfId="0" applyFont="1" applyFill="1" applyBorder="1" applyAlignment="1" applyProtection="1">
      <alignment horizontal="center" vertical="center" wrapText="1"/>
      <protection hidden="1"/>
    </xf>
    <xf numFmtId="0" fontId="110" fillId="11" borderId="0" xfId="0" applyFont="1" applyFill="1" applyBorder="1" applyAlignment="1" applyProtection="1">
      <alignment horizontal="center" vertical="center" wrapText="1"/>
      <protection hidden="1"/>
    </xf>
    <xf numFmtId="0" fontId="21" fillId="11" borderId="22" xfId="0" applyFont="1" applyFill="1" applyBorder="1" applyAlignment="1" applyProtection="1">
      <alignment horizontal="center" vertical="center" wrapText="1"/>
      <protection hidden="1"/>
    </xf>
    <xf numFmtId="0" fontId="29" fillId="11" borderId="22" xfId="0" applyFont="1" applyFill="1" applyBorder="1" applyAlignment="1" applyProtection="1">
      <alignment horizontal="center" vertical="center" wrapText="1"/>
      <protection hidden="1"/>
    </xf>
    <xf numFmtId="0" fontId="111" fillId="11" borderId="99" xfId="0" applyFont="1" applyFill="1" applyBorder="1" applyAlignment="1" applyProtection="1">
      <alignment horizontal="center" vertical="center" wrapText="1"/>
      <protection locked="0"/>
    </xf>
    <xf numFmtId="0" fontId="22" fillId="11" borderId="142" xfId="0" applyFont="1" applyFill="1" applyBorder="1" applyAlignment="1" applyProtection="1">
      <alignment horizontal="center" vertical="center" wrapText="1"/>
      <protection hidden="1"/>
    </xf>
    <xf numFmtId="0" fontId="29" fillId="11" borderId="141" xfId="0" applyFont="1" applyFill="1" applyBorder="1" applyAlignment="1" applyProtection="1">
      <alignment horizontal="center" vertical="center" wrapText="1"/>
      <protection hidden="1"/>
    </xf>
    <xf numFmtId="0" fontId="19" fillId="18" borderId="240" xfId="0" applyFont="1" applyFill="1" applyBorder="1" applyAlignment="1" applyProtection="1">
      <alignment vertical="center" textRotation="90" wrapText="1"/>
      <protection hidden="1"/>
    </xf>
    <xf numFmtId="0" fontId="19" fillId="18" borderId="241" xfId="0" applyFont="1" applyFill="1" applyBorder="1" applyAlignment="1" applyProtection="1">
      <alignment vertical="center" textRotation="90" wrapText="1"/>
      <protection hidden="1"/>
    </xf>
    <xf numFmtId="0" fontId="48" fillId="18" borderId="238" xfId="0" applyFont="1" applyFill="1" applyBorder="1" applyAlignment="1" applyProtection="1">
      <alignment horizontal="center" vertical="center" textRotation="90" wrapText="1"/>
      <protection hidden="1"/>
    </xf>
    <xf numFmtId="0" fontId="96" fillId="18" borderId="115" xfId="0" applyFont="1" applyFill="1" applyBorder="1" applyAlignment="1" applyProtection="1">
      <alignment vertical="center" textRotation="90" wrapText="1"/>
      <protection hidden="1"/>
    </xf>
    <xf numFmtId="0" fontId="18" fillId="18" borderId="116" xfId="0" applyFont="1" applyFill="1" applyBorder="1" applyAlignment="1" applyProtection="1">
      <alignment horizontal="center" vertical="center" wrapText="1"/>
      <protection locked="0"/>
    </xf>
    <xf numFmtId="0" fontId="18" fillId="18" borderId="101" xfId="0" applyFont="1" applyFill="1" applyBorder="1" applyAlignment="1" applyProtection="1">
      <alignment horizontal="center" vertical="center" wrapText="1"/>
      <protection locked="0"/>
    </xf>
    <xf numFmtId="0" fontId="22" fillId="18" borderId="101" xfId="0" applyFont="1" applyFill="1" applyBorder="1" applyAlignment="1" applyProtection="1">
      <alignment horizontal="center" vertical="center" wrapText="1"/>
      <protection hidden="1"/>
    </xf>
    <xf numFmtId="0" fontId="109" fillId="18" borderId="36" xfId="0" applyFont="1" applyFill="1" applyBorder="1" applyAlignment="1" applyProtection="1">
      <alignment horizontal="center" vertical="center" wrapText="1"/>
      <protection locked="0"/>
    </xf>
    <xf numFmtId="0" fontId="109" fillId="18" borderId="237" xfId="0" applyFont="1" applyFill="1" applyBorder="1" applyAlignment="1" applyProtection="1">
      <alignment horizontal="center" vertical="center" wrapText="1"/>
      <protection locked="0"/>
    </xf>
    <xf numFmtId="0" fontId="109" fillId="18" borderId="4" xfId="0" applyFont="1" applyFill="1" applyBorder="1" applyAlignment="1" applyProtection="1">
      <alignment horizontal="center" vertical="center" wrapText="1"/>
      <protection locked="0"/>
    </xf>
    <xf numFmtId="0" fontId="109" fillId="18" borderId="34" xfId="0" applyFont="1" applyFill="1" applyBorder="1" applyAlignment="1" applyProtection="1">
      <alignment horizontal="center" vertical="center" wrapText="1"/>
      <protection locked="0"/>
    </xf>
    <xf numFmtId="0" fontId="22" fillId="18" borderId="34" xfId="0" applyFont="1" applyFill="1" applyBorder="1" applyAlignment="1" applyProtection="1">
      <alignment horizontal="center" vertical="center" wrapText="1"/>
      <protection hidden="1"/>
    </xf>
    <xf numFmtId="0" fontId="29" fillId="18" borderId="34" xfId="0" applyFont="1" applyFill="1" applyBorder="1" applyAlignment="1" applyProtection="1">
      <alignment horizontal="center" vertical="center" wrapText="1"/>
      <protection hidden="1"/>
    </xf>
    <xf numFmtId="0" fontId="37" fillId="18" borderId="163" xfId="0" applyFont="1" applyFill="1" applyBorder="1" applyAlignment="1" applyProtection="1">
      <alignment horizontal="center" vertical="center" wrapText="1"/>
      <protection hidden="1"/>
    </xf>
    <xf numFmtId="0" fontId="111" fillId="18" borderId="99" xfId="0" applyFont="1" applyFill="1" applyBorder="1" applyAlignment="1" applyProtection="1">
      <alignment horizontal="center" vertical="center" wrapText="1"/>
      <protection hidden="1"/>
    </xf>
    <xf numFmtId="0" fontId="110" fillId="18" borderId="0" xfId="0" applyFont="1" applyFill="1" applyBorder="1" applyAlignment="1" applyProtection="1">
      <alignment horizontal="center" vertical="center" wrapText="1"/>
      <protection hidden="1"/>
    </xf>
    <xf numFmtId="0" fontId="40" fillId="18" borderId="41" xfId="0" applyFont="1" applyFill="1" applyBorder="1" applyAlignment="1" applyProtection="1">
      <alignment horizontal="center" vertical="center" wrapText="1"/>
      <protection locked="0"/>
    </xf>
    <xf numFmtId="0" fontId="37" fillId="18" borderId="92" xfId="0" applyFont="1" applyFill="1" applyBorder="1" applyAlignment="1" applyProtection="1">
      <alignment horizontal="center" vertical="center" wrapText="1"/>
      <protection hidden="1"/>
    </xf>
    <xf numFmtId="0" fontId="111" fillId="18" borderId="99" xfId="0" applyFont="1" applyFill="1" applyBorder="1" applyAlignment="1" applyProtection="1">
      <alignment horizontal="center" vertical="center" wrapText="1"/>
      <protection locked="0"/>
    </xf>
    <xf numFmtId="0" fontId="22" fillId="18" borderId="142" xfId="0" applyFont="1" applyFill="1" applyBorder="1" applyAlignment="1" applyProtection="1">
      <alignment horizontal="center" vertical="center" wrapText="1"/>
      <protection hidden="1"/>
    </xf>
    <xf numFmtId="0" fontId="29" fillId="18" borderId="141" xfId="0" applyFont="1" applyFill="1" applyBorder="1" applyAlignment="1" applyProtection="1">
      <alignment horizontal="center" vertical="center" wrapText="1"/>
      <protection hidden="1"/>
    </xf>
    <xf numFmtId="0" fontId="19" fillId="13" borderId="240" xfId="0" applyFont="1" applyFill="1" applyBorder="1" applyAlignment="1" applyProtection="1">
      <alignment vertical="center" textRotation="90" wrapText="1"/>
      <protection hidden="1"/>
    </xf>
    <xf numFmtId="0" fontId="19" fillId="13" borderId="241" xfId="0" applyFont="1" applyFill="1" applyBorder="1" applyAlignment="1" applyProtection="1">
      <alignment vertical="center" textRotation="90" wrapText="1"/>
      <protection hidden="1"/>
    </xf>
    <xf numFmtId="0" fontId="48" fillId="13" borderId="238" xfId="0" applyFont="1" applyFill="1" applyBorder="1" applyAlignment="1" applyProtection="1">
      <alignment horizontal="center" vertical="center" textRotation="90" wrapText="1"/>
      <protection hidden="1"/>
    </xf>
    <xf numFmtId="0" fontId="96" fillId="13" borderId="115" xfId="0" applyFont="1" applyFill="1" applyBorder="1" applyAlignment="1" applyProtection="1">
      <alignment vertical="center" textRotation="90" wrapText="1"/>
      <protection hidden="1"/>
    </xf>
    <xf numFmtId="0" fontId="18" fillId="13" borderId="116" xfId="0" applyFont="1" applyFill="1" applyBorder="1" applyAlignment="1" applyProtection="1">
      <alignment horizontal="center" vertical="center" wrapText="1"/>
      <protection locked="0"/>
    </xf>
    <xf numFmtId="0" fontId="18" fillId="13" borderId="101" xfId="0" applyFont="1" applyFill="1" applyBorder="1" applyAlignment="1" applyProtection="1">
      <alignment horizontal="center" vertical="center" wrapText="1"/>
      <protection locked="0"/>
    </xf>
    <xf numFmtId="0" fontId="22" fillId="13" borderId="101" xfId="0" applyFont="1" applyFill="1" applyBorder="1" applyAlignment="1" applyProtection="1">
      <alignment horizontal="center" vertical="center" wrapText="1"/>
      <protection hidden="1"/>
    </xf>
    <xf numFmtId="0" fontId="109" fillId="13" borderId="36" xfId="0" applyFont="1" applyFill="1" applyBorder="1" applyAlignment="1" applyProtection="1">
      <alignment horizontal="center" vertical="center" wrapText="1"/>
      <protection locked="0"/>
    </xf>
    <xf numFmtId="0" fontId="109" fillId="13" borderId="237" xfId="0" applyFont="1" applyFill="1" applyBorder="1" applyAlignment="1" applyProtection="1">
      <alignment horizontal="center" vertical="center" wrapText="1"/>
      <protection locked="0"/>
    </xf>
    <xf numFmtId="0" fontId="109" fillId="13" borderId="4" xfId="0" applyFont="1" applyFill="1" applyBorder="1" applyAlignment="1" applyProtection="1">
      <alignment horizontal="center" vertical="center" wrapText="1"/>
      <protection locked="0"/>
    </xf>
    <xf numFmtId="0" fontId="109" fillId="13" borderId="34" xfId="0" applyFont="1" applyFill="1" applyBorder="1" applyAlignment="1" applyProtection="1">
      <alignment horizontal="center" vertical="center" wrapText="1"/>
      <protection locked="0"/>
    </xf>
    <xf numFmtId="0" fontId="22" fillId="13" borderId="34" xfId="0" applyFont="1" applyFill="1" applyBorder="1" applyAlignment="1" applyProtection="1">
      <alignment horizontal="center" vertical="center" wrapText="1"/>
      <protection hidden="1"/>
    </xf>
    <xf numFmtId="0" fontId="29" fillId="13" borderId="34" xfId="0" applyFont="1" applyFill="1" applyBorder="1" applyAlignment="1" applyProtection="1">
      <alignment horizontal="center" vertical="center" wrapText="1"/>
      <protection hidden="1"/>
    </xf>
    <xf numFmtId="0" fontId="37" fillId="13" borderId="163" xfId="0" applyFont="1" applyFill="1" applyBorder="1" applyAlignment="1" applyProtection="1">
      <alignment horizontal="center" vertical="center" wrapText="1"/>
      <protection hidden="1"/>
    </xf>
    <xf numFmtId="0" fontId="111" fillId="13" borderId="99" xfId="0" applyFont="1" applyFill="1" applyBorder="1" applyAlignment="1" applyProtection="1">
      <alignment horizontal="center" vertical="center" wrapText="1"/>
      <protection hidden="1"/>
    </xf>
    <xf numFmtId="0" fontId="112" fillId="13" borderId="0" xfId="0" applyFont="1" applyFill="1" applyBorder="1" applyAlignment="1" applyProtection="1">
      <alignment horizontal="center" vertical="center" wrapText="1"/>
      <protection hidden="1"/>
    </xf>
    <xf numFmtId="0" fontId="110" fillId="13" borderId="0" xfId="0" applyFont="1" applyFill="1" applyBorder="1" applyAlignment="1" applyProtection="1">
      <alignment horizontal="center" vertical="center" wrapText="1"/>
      <protection hidden="1"/>
    </xf>
    <xf numFmtId="0" fontId="109" fillId="13" borderId="22" xfId="0" applyFont="1" applyFill="1" applyBorder="1" applyAlignment="1" applyProtection="1">
      <alignment horizontal="center" vertical="center" wrapText="1"/>
      <protection hidden="1"/>
    </xf>
    <xf numFmtId="0" fontId="111" fillId="13" borderId="99" xfId="0" applyFont="1" applyFill="1" applyBorder="1" applyAlignment="1" applyProtection="1">
      <alignment horizontal="center" vertical="center" wrapText="1"/>
      <protection locked="0"/>
    </xf>
    <xf numFmtId="0" fontId="22" fillId="13" borderId="142" xfId="0" applyFont="1" applyFill="1" applyBorder="1" applyAlignment="1" applyProtection="1">
      <alignment horizontal="center" vertical="center" wrapText="1"/>
      <protection hidden="1"/>
    </xf>
    <xf numFmtId="0" fontId="29" fillId="13" borderId="141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57" fillId="0" borderId="174" xfId="0" applyFont="1" applyBorder="1" applyAlignment="1" applyProtection="1">
      <alignment horizontal="center" vertical="center"/>
      <protection hidden="1"/>
    </xf>
    <xf numFmtId="0" fontId="57" fillId="0" borderId="115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0" fontId="48" fillId="16" borderId="225" xfId="0" applyFont="1" applyFill="1" applyBorder="1" applyAlignment="1" applyProtection="1">
      <alignment horizontal="center" vertical="center"/>
      <protection hidden="1"/>
    </xf>
    <xf numFmtId="0" fontId="39" fillId="15" borderId="101" xfId="0" applyFont="1" applyFill="1" applyBorder="1" applyAlignment="1" applyProtection="1">
      <alignment horizontal="center" vertical="center"/>
      <protection hidden="1"/>
    </xf>
    <xf numFmtId="0" fontId="36" fillId="15" borderId="246" xfId="0" applyFont="1" applyFill="1" applyBorder="1" applyAlignment="1" applyProtection="1">
      <alignment horizontal="center" vertical="center"/>
      <protection hidden="1"/>
    </xf>
    <xf numFmtId="0" fontId="90" fillId="0" borderId="243" xfId="0" applyFont="1" applyFill="1" applyBorder="1" applyAlignment="1" applyProtection="1">
      <alignment horizontal="center" vertical="center"/>
      <protection hidden="1"/>
    </xf>
    <xf numFmtId="0" fontId="90" fillId="0" borderId="207" xfId="0" applyFont="1" applyFill="1" applyBorder="1" applyAlignment="1" applyProtection="1">
      <alignment horizontal="center" vertical="center"/>
      <protection hidden="1"/>
    </xf>
    <xf numFmtId="0" fontId="90" fillId="0" borderId="246" xfId="0" applyFont="1" applyFill="1" applyBorder="1" applyAlignment="1" applyProtection="1">
      <alignment horizontal="center" vertical="center"/>
      <protection hidden="1"/>
    </xf>
    <xf numFmtId="0" fontId="58" fillId="9" borderId="153" xfId="0" applyFont="1" applyFill="1" applyBorder="1" applyAlignment="1" applyProtection="1">
      <alignment horizontal="center" vertical="center" wrapText="1"/>
      <protection hidden="1"/>
    </xf>
    <xf numFmtId="0" fontId="98" fillId="15" borderId="153" xfId="0" applyFont="1" applyFill="1" applyBorder="1" applyAlignment="1" applyProtection="1">
      <alignment horizontal="center" vertical="center"/>
      <protection hidden="1"/>
    </xf>
    <xf numFmtId="0" fontId="42" fillId="0" borderId="251" xfId="0" applyFont="1" applyFill="1" applyBorder="1" applyAlignment="1" applyProtection="1">
      <alignment wrapText="1"/>
      <protection hidden="1"/>
    </xf>
    <xf numFmtId="0" fontId="4" fillId="16" borderId="177" xfId="0" applyFont="1" applyFill="1" applyBorder="1" applyAlignment="1" applyProtection="1">
      <alignment horizontal="center" vertical="center" wrapText="1"/>
      <protection hidden="1"/>
    </xf>
    <xf numFmtId="0" fontId="4" fillId="16" borderId="21" xfId="0" applyFont="1" applyFill="1" applyBorder="1" applyAlignment="1" applyProtection="1">
      <alignment horizontal="center" vertical="center" wrapText="1"/>
      <protection hidden="1"/>
    </xf>
    <xf numFmtId="164" fontId="4" fillId="16" borderId="178" xfId="0" applyNumberFormat="1" applyFont="1" applyFill="1" applyBorder="1" applyAlignment="1" applyProtection="1">
      <alignment horizontal="center" vertical="center" wrapText="1"/>
      <protection hidden="1"/>
    </xf>
    <xf numFmtId="0" fontId="4" fillId="16" borderId="178" xfId="0" applyFont="1" applyFill="1" applyBorder="1" applyAlignment="1" applyProtection="1">
      <alignment horizontal="center" vertical="center" wrapText="1"/>
      <protection hidden="1"/>
    </xf>
    <xf numFmtId="0" fontId="4" fillId="16" borderId="214" xfId="0" applyFont="1" applyFill="1" applyBorder="1" applyAlignment="1" applyProtection="1">
      <alignment horizontal="center" vertical="center" wrapText="1"/>
      <protection hidden="1"/>
    </xf>
    <xf numFmtId="0" fontId="0" fillId="0" borderId="0" xfId="0" applyFont="1" applyProtection="1">
      <protection hidden="1"/>
    </xf>
    <xf numFmtId="0" fontId="4" fillId="16" borderId="22" xfId="0" applyFont="1" applyFill="1" applyBorder="1" applyAlignment="1" applyProtection="1">
      <alignment horizontal="center" vertical="center" wrapText="1"/>
      <protection hidden="1"/>
    </xf>
    <xf numFmtId="164" fontId="4" fillId="16" borderId="191" xfId="0" applyNumberFormat="1" applyFont="1" applyFill="1" applyBorder="1" applyAlignment="1" applyProtection="1">
      <alignment horizontal="center" vertical="center" wrapText="1"/>
      <protection hidden="1"/>
    </xf>
    <xf numFmtId="0" fontId="4" fillId="16" borderId="191" xfId="0" applyFont="1" applyFill="1" applyBorder="1" applyAlignment="1" applyProtection="1">
      <alignment horizontal="center" vertical="center" wrapText="1"/>
      <protection hidden="1"/>
    </xf>
    <xf numFmtId="0" fontId="4" fillId="16" borderId="171" xfId="0" applyFont="1" applyFill="1" applyBorder="1" applyAlignment="1" applyProtection="1">
      <alignment horizontal="center" vertical="center" wrapText="1"/>
      <protection hidden="1"/>
    </xf>
    <xf numFmtId="0" fontId="61" fillId="16" borderId="238" xfId="0" applyFont="1" applyFill="1" applyBorder="1" applyAlignment="1" applyProtection="1">
      <alignment horizontal="center" vertical="center" textRotation="90" wrapText="1"/>
      <protection hidden="1"/>
    </xf>
    <xf numFmtId="0" fontId="67" fillId="16" borderId="101" xfId="0" applyFont="1" applyFill="1" applyBorder="1" applyAlignment="1" applyProtection="1">
      <alignment horizontal="center" vertical="center" wrapText="1"/>
      <protection hidden="1"/>
    </xf>
    <xf numFmtId="0" fontId="67" fillId="16" borderId="72" xfId="0" applyFont="1" applyFill="1" applyBorder="1" applyAlignment="1" applyProtection="1">
      <alignment horizontal="center" vertical="center" wrapText="1"/>
      <protection hidden="1"/>
    </xf>
    <xf numFmtId="0" fontId="80" fillId="16" borderId="115" xfId="0" applyFont="1" applyFill="1" applyBorder="1" applyAlignment="1" applyProtection="1">
      <alignment horizontal="center" vertical="center" textRotation="90" wrapText="1"/>
      <protection hidden="1"/>
    </xf>
    <xf numFmtId="0" fontId="67" fillId="16" borderId="34" xfId="0" applyFont="1" applyFill="1" applyBorder="1" applyAlignment="1" applyProtection="1">
      <alignment horizontal="center" vertical="center" wrapText="1"/>
      <protection hidden="1"/>
    </xf>
    <xf numFmtId="0" fontId="103" fillId="16" borderId="239" xfId="0" applyFont="1" applyFill="1" applyBorder="1" applyAlignment="1" applyProtection="1">
      <alignment horizontal="center" vertical="center" textRotation="90" wrapText="1"/>
      <protection hidden="1"/>
    </xf>
    <xf numFmtId="0" fontId="77" fillId="0" borderId="115" xfId="0" applyFont="1" applyBorder="1" applyAlignment="1" applyProtection="1">
      <alignment horizontal="center" vertical="center"/>
      <protection hidden="1"/>
    </xf>
    <xf numFmtId="0" fontId="55" fillId="16" borderId="199" xfId="0" applyFont="1" applyFill="1" applyBorder="1" applyAlignment="1" applyProtection="1">
      <alignment horizontal="left" vertical="center"/>
      <protection hidden="1"/>
    </xf>
    <xf numFmtId="0" fontId="0" fillId="5" borderId="0" xfId="0" applyFill="1" applyAlignment="1" applyProtection="1">
      <protection hidden="1"/>
    </xf>
    <xf numFmtId="0" fontId="8" fillId="0" borderId="6" xfId="0" applyFont="1" applyBorder="1" applyAlignment="1" applyProtection="1">
      <alignment horizontal="center" vertical="center"/>
      <protection hidden="1"/>
    </xf>
    <xf numFmtId="0" fontId="27" fillId="6" borderId="23" xfId="0" applyFont="1" applyFill="1" applyBorder="1" applyAlignment="1" applyProtection="1">
      <alignment horizontal="center" vertical="center" wrapText="1"/>
      <protection hidden="1"/>
    </xf>
    <xf numFmtId="0" fontId="5" fillId="6" borderId="25" xfId="0" applyFont="1" applyFill="1" applyBorder="1" applyAlignment="1" applyProtection="1">
      <alignment horizontal="center" vertical="center" wrapText="1"/>
      <protection hidden="1"/>
    </xf>
    <xf numFmtId="0" fontId="4" fillId="6" borderId="27" xfId="0" applyFont="1" applyFill="1" applyBorder="1" applyAlignment="1" applyProtection="1">
      <alignment horizontal="center" vertical="center" wrapText="1"/>
      <protection hidden="1"/>
    </xf>
    <xf numFmtId="0" fontId="4" fillId="6" borderId="29" xfId="0" applyFont="1" applyFill="1" applyBorder="1" applyAlignment="1" applyProtection="1">
      <alignment horizontal="center" vertical="center" wrapText="1"/>
      <protection hidden="1"/>
    </xf>
    <xf numFmtId="0" fontId="13" fillId="14" borderId="17" xfId="0" applyFont="1" applyFill="1" applyBorder="1" applyAlignment="1" applyProtection="1">
      <alignment horizontal="center" vertical="center"/>
      <protection hidden="1"/>
    </xf>
    <xf numFmtId="0" fontId="13" fillId="14" borderId="0" xfId="0" applyFont="1" applyFill="1" applyBorder="1" applyAlignment="1" applyProtection="1">
      <alignment horizontal="center" vertical="center"/>
      <protection hidden="1"/>
    </xf>
    <xf numFmtId="0" fontId="13" fillId="14" borderId="18" xfId="0" applyFont="1" applyFill="1" applyBorder="1" applyAlignment="1" applyProtection="1">
      <alignment horizontal="center" vertical="center"/>
      <protection hidden="1"/>
    </xf>
    <xf numFmtId="0" fontId="113" fillId="0" borderId="6" xfId="0" applyFont="1" applyBorder="1" applyAlignment="1" applyProtection="1">
      <alignment horizontal="center" vertical="center"/>
      <protection hidden="1"/>
    </xf>
    <xf numFmtId="0" fontId="4" fillId="6" borderId="31" xfId="0" applyFont="1" applyFill="1" applyBorder="1" applyAlignment="1" applyProtection="1">
      <alignment horizontal="center" vertical="center" wrapText="1"/>
      <protection hidden="1"/>
    </xf>
    <xf numFmtId="0" fontId="31" fillId="0" borderId="0" xfId="0" applyFont="1" applyAlignment="1" applyProtection="1">
      <alignment vertical="top"/>
      <protection hidden="1"/>
    </xf>
    <xf numFmtId="0" fontId="31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protection hidden="1"/>
    </xf>
    <xf numFmtId="0" fontId="0" fillId="0" borderId="0" xfId="0" applyFont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0" fontId="1" fillId="16" borderId="0" xfId="0" applyFont="1" applyFill="1" applyBorder="1" applyAlignment="1" applyProtection="1">
      <alignment vertical="center" wrapText="1"/>
      <protection hidden="1"/>
    </xf>
    <xf numFmtId="0" fontId="110" fillId="10" borderId="71" xfId="0" applyFont="1" applyFill="1" applyBorder="1" applyAlignment="1" applyProtection="1">
      <alignment horizontal="center" vertical="center" wrapText="1"/>
      <protection locked="0"/>
    </xf>
    <xf numFmtId="0" fontId="110" fillId="10" borderId="75" xfId="0" applyFont="1" applyFill="1" applyBorder="1" applyAlignment="1" applyProtection="1">
      <alignment horizontal="center" vertical="center" wrapText="1"/>
      <protection locked="0"/>
    </xf>
    <xf numFmtId="0" fontId="109" fillId="10" borderId="71" xfId="0" applyFont="1" applyFill="1" applyBorder="1" applyAlignment="1" applyProtection="1">
      <alignment horizontal="center" vertical="center" wrapText="1"/>
      <protection locked="0"/>
    </xf>
    <xf numFmtId="0" fontId="110" fillId="12" borderId="71" xfId="0" applyFont="1" applyFill="1" applyBorder="1" applyAlignment="1" applyProtection="1">
      <alignment horizontal="center" vertical="center" wrapText="1"/>
      <protection locked="0"/>
    </xf>
    <xf numFmtId="0" fontId="110" fillId="12" borderId="75" xfId="0" applyFont="1" applyFill="1" applyBorder="1" applyAlignment="1" applyProtection="1">
      <alignment horizontal="center" vertical="center" wrapText="1"/>
      <protection locked="0"/>
    </xf>
    <xf numFmtId="0" fontId="109" fillId="12" borderId="71" xfId="0" applyFont="1" applyFill="1" applyBorder="1" applyAlignment="1" applyProtection="1">
      <alignment horizontal="center" vertical="center" wrapText="1"/>
      <protection locked="0"/>
    </xf>
    <xf numFmtId="0" fontId="110" fillId="11" borderId="71" xfId="0" applyFont="1" applyFill="1" applyBorder="1" applyAlignment="1" applyProtection="1">
      <alignment horizontal="center" vertical="center" wrapText="1"/>
      <protection locked="0"/>
    </xf>
    <xf numFmtId="0" fontId="110" fillId="11" borderId="75" xfId="0" applyFont="1" applyFill="1" applyBorder="1" applyAlignment="1" applyProtection="1">
      <alignment horizontal="center" vertical="center" wrapText="1"/>
      <protection locked="0"/>
    </xf>
    <xf numFmtId="0" fontId="109" fillId="11" borderId="71" xfId="0" applyFont="1" applyFill="1" applyBorder="1" applyAlignment="1" applyProtection="1">
      <alignment horizontal="center" vertical="center" wrapText="1"/>
      <protection locked="0"/>
    </xf>
    <xf numFmtId="0" fontId="110" fillId="18" borderId="71" xfId="0" applyFont="1" applyFill="1" applyBorder="1" applyAlignment="1" applyProtection="1">
      <alignment horizontal="center" vertical="center" wrapText="1"/>
      <protection locked="0"/>
    </xf>
    <xf numFmtId="0" fontId="110" fillId="18" borderId="75" xfId="0" applyFont="1" applyFill="1" applyBorder="1" applyAlignment="1" applyProtection="1">
      <alignment horizontal="center" vertical="center" wrapText="1"/>
      <protection locked="0"/>
    </xf>
    <xf numFmtId="0" fontId="109" fillId="18" borderId="71" xfId="0" applyFont="1" applyFill="1" applyBorder="1" applyAlignment="1" applyProtection="1">
      <alignment horizontal="center" vertical="center" wrapText="1"/>
      <protection locked="0"/>
    </xf>
    <xf numFmtId="0" fontId="110" fillId="13" borderId="71" xfId="0" applyFont="1" applyFill="1" applyBorder="1" applyAlignment="1" applyProtection="1">
      <alignment horizontal="center" vertical="center" wrapText="1"/>
      <protection locked="0"/>
    </xf>
    <xf numFmtId="0" fontId="110" fillId="13" borderId="75" xfId="0" applyFont="1" applyFill="1" applyBorder="1" applyAlignment="1" applyProtection="1">
      <alignment horizontal="center" vertical="center" wrapText="1"/>
      <protection locked="0"/>
    </xf>
    <xf numFmtId="0" fontId="109" fillId="13" borderId="7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wrapText="1"/>
      <protection hidden="1"/>
    </xf>
    <xf numFmtId="0" fontId="61" fillId="16" borderId="116" xfId="0" applyFont="1" applyFill="1" applyBorder="1" applyAlignment="1" applyProtection="1">
      <alignment horizontal="center" vertical="center" wrapText="1"/>
      <protection hidden="1"/>
    </xf>
    <xf numFmtId="0" fontId="61" fillId="16" borderId="101" xfId="0" applyFont="1" applyFill="1" applyBorder="1" applyAlignment="1" applyProtection="1">
      <alignment horizontal="center" vertical="center" wrapText="1"/>
      <protection hidden="1"/>
    </xf>
    <xf numFmtId="0" fontId="61" fillId="16" borderId="36" xfId="0" applyFont="1" applyFill="1" applyBorder="1" applyAlignment="1" applyProtection="1">
      <alignment horizontal="center" vertical="center" wrapText="1"/>
      <protection hidden="1"/>
    </xf>
    <xf numFmtId="0" fontId="61" fillId="16" borderId="237" xfId="0" applyFont="1" applyFill="1" applyBorder="1" applyAlignment="1" applyProtection="1">
      <alignment horizontal="center" vertical="center" wrapText="1"/>
      <protection hidden="1"/>
    </xf>
    <xf numFmtId="0" fontId="61" fillId="16" borderId="4" xfId="0" applyFont="1" applyFill="1" applyBorder="1" applyAlignment="1" applyProtection="1">
      <alignment horizontal="center" vertical="center" wrapText="1"/>
      <protection hidden="1"/>
    </xf>
    <xf numFmtId="0" fontId="61" fillId="16" borderId="34" xfId="0" applyFont="1" applyFill="1" applyBorder="1" applyAlignment="1" applyProtection="1">
      <alignment horizontal="center" vertical="center" wrapText="1"/>
      <protection hidden="1"/>
    </xf>
    <xf numFmtId="0" fontId="111" fillId="11" borderId="0" xfId="0" applyFont="1" applyFill="1" applyBorder="1" applyAlignment="1" applyProtection="1">
      <alignment horizontal="center" vertical="center" wrapText="1"/>
      <protection hidden="1"/>
    </xf>
    <xf numFmtId="0" fontId="48" fillId="18" borderId="247" xfId="0" applyFont="1" applyFill="1" applyBorder="1" applyAlignment="1" applyProtection="1">
      <alignment horizontal="center" vertical="center" textRotation="90" wrapText="1"/>
      <protection hidden="1"/>
    </xf>
    <xf numFmtId="0" fontId="111" fillId="18" borderId="0" xfId="0" applyFont="1" applyFill="1" applyBorder="1" applyAlignment="1" applyProtection="1">
      <alignment horizontal="center" vertical="center" wrapText="1"/>
      <protection hidden="1"/>
    </xf>
    <xf numFmtId="0" fontId="48" fillId="12" borderId="247" xfId="0" applyFont="1" applyFill="1" applyBorder="1" applyAlignment="1" applyProtection="1">
      <alignment horizontal="center" vertical="center" textRotation="90" wrapText="1"/>
      <protection hidden="1"/>
    </xf>
    <xf numFmtId="0" fontId="111" fillId="12" borderId="0" xfId="0" applyFont="1" applyFill="1" applyBorder="1" applyAlignment="1" applyProtection="1">
      <alignment horizontal="center" vertical="center" wrapText="1"/>
      <protection hidden="1"/>
    </xf>
    <xf numFmtId="0" fontId="109" fillId="11" borderId="280" xfId="0" applyFont="1" applyFill="1" applyBorder="1" applyAlignment="1" applyProtection="1">
      <alignment horizontal="center" vertical="center" wrapText="1"/>
      <protection locked="0"/>
    </xf>
    <xf numFmtId="0" fontId="48" fillId="11" borderId="239" xfId="0" applyFont="1" applyFill="1" applyBorder="1" applyAlignment="1" applyProtection="1">
      <alignment horizontal="center" vertical="center" textRotation="90" wrapText="1"/>
      <protection locked="0"/>
    </xf>
    <xf numFmtId="0" fontId="112" fillId="11" borderId="0" xfId="0" applyFont="1" applyFill="1" applyBorder="1" applyAlignment="1" applyProtection="1">
      <alignment horizontal="center" vertical="center" wrapText="1"/>
      <protection locked="0"/>
    </xf>
    <xf numFmtId="0" fontId="109" fillId="11" borderId="22" xfId="0" applyFont="1" applyFill="1" applyBorder="1" applyAlignment="1" applyProtection="1">
      <alignment horizontal="center" vertical="center" wrapText="1"/>
      <protection locked="0"/>
    </xf>
    <xf numFmtId="0" fontId="109" fillId="18" borderId="280" xfId="0" applyFont="1" applyFill="1" applyBorder="1" applyAlignment="1" applyProtection="1">
      <alignment horizontal="center" vertical="center" wrapText="1"/>
      <protection locked="0"/>
    </xf>
    <xf numFmtId="0" fontId="109" fillId="12" borderId="280" xfId="0" applyFont="1" applyFill="1" applyBorder="1" applyAlignment="1" applyProtection="1">
      <alignment horizontal="center" vertical="center" wrapText="1"/>
      <protection locked="0"/>
    </xf>
    <xf numFmtId="0" fontId="109" fillId="12" borderId="22" xfId="0" applyFont="1" applyFill="1" applyBorder="1" applyAlignment="1" applyProtection="1">
      <alignment horizontal="center" vertical="center" wrapText="1"/>
      <protection locked="0"/>
    </xf>
    <xf numFmtId="0" fontId="48" fillId="12" borderId="239" xfId="0" applyFont="1" applyFill="1" applyBorder="1" applyAlignment="1" applyProtection="1">
      <alignment horizontal="center" vertical="center" textRotation="90" wrapText="1"/>
      <protection locked="0"/>
    </xf>
    <xf numFmtId="0" fontId="112" fillId="12" borderId="0" xfId="0" applyFont="1" applyFill="1" applyBorder="1" applyAlignment="1" applyProtection="1">
      <alignment horizontal="center" vertical="center" wrapText="1"/>
      <protection locked="0"/>
    </xf>
    <xf numFmtId="0" fontId="48" fillId="18" borderId="239" xfId="0" applyFont="1" applyFill="1" applyBorder="1" applyAlignment="1" applyProtection="1">
      <alignment horizontal="center" vertical="center" textRotation="90" wrapText="1"/>
      <protection locked="0"/>
    </xf>
    <xf numFmtId="0" fontId="112" fillId="18" borderId="0" xfId="0" applyFont="1" applyFill="1" applyBorder="1" applyAlignment="1" applyProtection="1">
      <alignment horizontal="center" vertical="center" wrapText="1"/>
      <protection locked="0"/>
    </xf>
    <xf numFmtId="0" fontId="109" fillId="18" borderId="22" xfId="0" applyFont="1" applyFill="1" applyBorder="1" applyAlignment="1" applyProtection="1">
      <alignment horizontal="center" vertical="center" wrapText="1"/>
      <protection locked="0"/>
    </xf>
    <xf numFmtId="0" fontId="103" fillId="16" borderId="253" xfId="0" applyFont="1" applyFill="1" applyBorder="1" applyAlignment="1" applyProtection="1">
      <alignment horizontal="center" vertical="center" textRotation="90" wrapText="1"/>
      <protection hidden="1"/>
    </xf>
    <xf numFmtId="0" fontId="71" fillId="16" borderId="240" xfId="0" applyFont="1" applyFill="1" applyBorder="1" applyAlignment="1" applyProtection="1">
      <alignment horizontal="center" vertical="center" textRotation="90" wrapText="1"/>
      <protection hidden="1"/>
    </xf>
    <xf numFmtId="0" fontId="71" fillId="16" borderId="241" xfId="0" applyFont="1" applyFill="1" applyBorder="1" applyAlignment="1" applyProtection="1">
      <alignment horizontal="center" vertical="center" textRotation="90" wrapText="1"/>
      <protection hidden="1"/>
    </xf>
    <xf numFmtId="0" fontId="0" fillId="4" borderId="0" xfId="0" applyFill="1" applyAlignment="1" applyProtection="1">
      <alignment horizontal="center" vertical="center"/>
      <protection hidden="1"/>
    </xf>
    <xf numFmtId="0" fontId="118" fillId="4" borderId="0" xfId="0" applyFont="1" applyFill="1" applyAlignment="1" applyProtection="1">
      <alignment horizontal="center" vertical="center"/>
      <protection hidden="1"/>
    </xf>
    <xf numFmtId="0" fontId="118" fillId="0" borderId="0" xfId="0" applyFont="1" applyAlignment="1" applyProtection="1">
      <alignment horizontal="center" vertical="center"/>
      <protection hidden="1"/>
    </xf>
    <xf numFmtId="0" fontId="85" fillId="0" borderId="0" xfId="0" applyFont="1" applyAlignment="1" applyProtection="1">
      <alignment horizontal="center" vertical="center"/>
      <protection hidden="1"/>
    </xf>
    <xf numFmtId="0" fontId="61" fillId="16" borderId="117" xfId="0" applyFont="1" applyFill="1" applyBorder="1" applyAlignment="1" applyProtection="1">
      <alignment horizontal="center" vertical="center" wrapText="1"/>
      <protection hidden="1"/>
    </xf>
    <xf numFmtId="0" fontId="1" fillId="16" borderId="177" xfId="0" applyFont="1" applyFill="1" applyBorder="1" applyAlignment="1" applyProtection="1">
      <alignment horizontal="center" vertical="center" wrapText="1"/>
      <protection hidden="1"/>
    </xf>
    <xf numFmtId="0" fontId="1" fillId="16" borderId="21" xfId="0" applyFont="1" applyFill="1" applyBorder="1" applyAlignment="1" applyProtection="1">
      <alignment horizontal="center" vertical="center" wrapText="1"/>
      <protection hidden="1"/>
    </xf>
    <xf numFmtId="0" fontId="125" fillId="16" borderId="21" xfId="0" applyFont="1" applyFill="1" applyBorder="1" applyAlignment="1" applyProtection="1">
      <alignment horizontal="center" vertical="center" wrapText="1"/>
      <protection hidden="1"/>
    </xf>
    <xf numFmtId="0" fontId="110" fillId="16" borderId="178" xfId="0" applyFont="1" applyFill="1" applyBorder="1" applyAlignment="1" applyProtection="1">
      <alignment horizontal="center" vertical="center" wrapText="1"/>
      <protection hidden="1"/>
    </xf>
    <xf numFmtId="0" fontId="1" fillId="16" borderId="103" xfId="0" applyFont="1" applyFill="1" applyBorder="1" applyAlignment="1" applyProtection="1">
      <alignment horizontal="center" vertical="center" wrapText="1"/>
      <protection hidden="1"/>
    </xf>
    <xf numFmtId="0" fontId="74" fillId="14" borderId="39" xfId="0" applyFont="1" applyFill="1" applyBorder="1" applyAlignment="1" applyProtection="1">
      <alignment horizontal="right" vertical="center" wrapText="1"/>
      <protection hidden="1"/>
    </xf>
    <xf numFmtId="0" fontId="0" fillId="0" borderId="193" xfId="0" applyBorder="1" applyAlignment="1" applyProtection="1">
      <alignment horizontal="center" vertical="center"/>
      <protection hidden="1"/>
    </xf>
    <xf numFmtId="0" fontId="57" fillId="0" borderId="193" xfId="0" applyFont="1" applyBorder="1" applyAlignment="1" applyProtection="1">
      <alignment horizontal="center" vertical="center"/>
      <protection hidden="1"/>
    </xf>
    <xf numFmtId="0" fontId="57" fillId="0" borderId="115" xfId="0" applyFont="1" applyBorder="1" applyAlignment="1" applyProtection="1">
      <alignment horizontal="center" vertical="center"/>
      <protection hidden="1"/>
    </xf>
    <xf numFmtId="0" fontId="24" fillId="2" borderId="127" xfId="0" applyFont="1" applyFill="1" applyBorder="1" applyAlignment="1" applyProtection="1">
      <alignment horizontal="center" vertical="center" wrapText="1"/>
      <protection hidden="1"/>
    </xf>
    <xf numFmtId="0" fontId="18" fillId="2" borderId="116" xfId="0" applyFont="1" applyFill="1" applyBorder="1" applyAlignment="1" applyProtection="1">
      <alignment horizontal="center" vertical="center" wrapText="1"/>
      <protection locked="0"/>
    </xf>
    <xf numFmtId="0" fontId="18" fillId="2" borderId="101" xfId="0" applyFont="1" applyFill="1" applyBorder="1" applyAlignment="1" applyProtection="1">
      <alignment horizontal="center" vertical="center" wrapText="1"/>
      <protection locked="0"/>
    </xf>
    <xf numFmtId="0" fontId="29" fillId="2" borderId="101" xfId="0" applyFont="1" applyFill="1" applyBorder="1" applyAlignment="1" applyProtection="1">
      <alignment horizontal="center" vertical="center" wrapText="1"/>
      <protection hidden="1"/>
    </xf>
    <xf numFmtId="0" fontId="22" fillId="2" borderId="105" xfId="0" applyFont="1" applyFill="1" applyBorder="1" applyAlignment="1" applyProtection="1">
      <alignment horizontal="center" vertical="center" wrapText="1"/>
      <protection hidden="1"/>
    </xf>
    <xf numFmtId="0" fontId="21" fillId="2" borderId="22" xfId="0" applyFont="1" applyFill="1" applyBorder="1" applyAlignment="1" applyProtection="1">
      <alignment horizontal="center" vertical="center" wrapText="1"/>
      <protection hidden="1"/>
    </xf>
    <xf numFmtId="0" fontId="29" fillId="2" borderId="22" xfId="0" applyFont="1" applyFill="1" applyBorder="1" applyAlignment="1" applyProtection="1">
      <alignment horizontal="center" vertical="center" wrapText="1"/>
      <protection hidden="1"/>
    </xf>
    <xf numFmtId="0" fontId="23" fillId="2" borderId="22" xfId="0" applyFont="1" applyFill="1" applyBorder="1" applyAlignment="1" applyProtection="1">
      <alignment horizontal="center" vertical="center" textRotation="90" wrapText="1"/>
      <protection hidden="1"/>
    </xf>
    <xf numFmtId="0" fontId="25" fillId="2" borderId="44" xfId="0" applyFont="1" applyFill="1" applyBorder="1" applyAlignment="1" applyProtection="1">
      <alignment horizontal="center" vertical="center" textRotation="90" wrapText="1"/>
      <protection hidden="1"/>
    </xf>
    <xf numFmtId="0" fontId="1" fillId="2" borderId="41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hidden="1"/>
    </xf>
    <xf numFmtId="0" fontId="4" fillId="2" borderId="106" xfId="0" applyFont="1" applyFill="1" applyBorder="1" applyAlignment="1" applyProtection="1">
      <alignment horizontal="center" vertical="center" wrapText="1"/>
      <protection hidden="1"/>
    </xf>
    <xf numFmtId="0" fontId="1" fillId="2" borderId="2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4" fillId="20" borderId="127" xfId="0" applyFont="1" applyFill="1" applyBorder="1" applyAlignment="1" applyProtection="1">
      <alignment horizontal="center" vertical="center" wrapText="1"/>
      <protection hidden="1"/>
    </xf>
    <xf numFmtId="0" fontId="18" fillId="20" borderId="116" xfId="0" applyFont="1" applyFill="1" applyBorder="1" applyAlignment="1" applyProtection="1">
      <alignment horizontal="center" vertical="center" wrapText="1"/>
      <protection locked="0"/>
    </xf>
    <xf numFmtId="0" fontId="18" fillId="20" borderId="101" xfId="0" applyFont="1" applyFill="1" applyBorder="1" applyAlignment="1" applyProtection="1">
      <alignment horizontal="center" vertical="center" wrapText="1"/>
      <protection locked="0"/>
    </xf>
    <xf numFmtId="0" fontId="29" fillId="20" borderId="101" xfId="0" applyFont="1" applyFill="1" applyBorder="1" applyAlignment="1" applyProtection="1">
      <alignment horizontal="center" vertical="center" wrapText="1"/>
      <protection hidden="1"/>
    </xf>
    <xf numFmtId="0" fontId="22" fillId="20" borderId="105" xfId="0" applyFont="1" applyFill="1" applyBorder="1" applyAlignment="1" applyProtection="1">
      <alignment horizontal="center" vertical="center" wrapText="1"/>
      <protection hidden="1"/>
    </xf>
    <xf numFmtId="0" fontId="21" fillId="20" borderId="22" xfId="0" applyFont="1" applyFill="1" applyBorder="1" applyAlignment="1" applyProtection="1">
      <alignment horizontal="center" vertical="center" wrapText="1"/>
      <protection hidden="1"/>
    </xf>
    <xf numFmtId="0" fontId="29" fillId="20" borderId="22" xfId="0" applyFont="1" applyFill="1" applyBorder="1" applyAlignment="1" applyProtection="1">
      <alignment horizontal="center" vertical="center" wrapText="1"/>
      <protection hidden="1"/>
    </xf>
    <xf numFmtId="0" fontId="23" fillId="20" borderId="22" xfId="0" applyFont="1" applyFill="1" applyBorder="1" applyAlignment="1" applyProtection="1">
      <alignment horizontal="center" vertical="center" textRotation="90" wrapText="1"/>
      <protection hidden="1"/>
    </xf>
    <xf numFmtId="0" fontId="25" fillId="20" borderId="44" xfId="0" applyFont="1" applyFill="1" applyBorder="1" applyAlignment="1" applyProtection="1">
      <alignment horizontal="center" vertical="center" textRotation="90" wrapText="1"/>
      <protection hidden="1"/>
    </xf>
    <xf numFmtId="0" fontId="1" fillId="20" borderId="41" xfId="0" applyFont="1" applyFill="1" applyBorder="1" applyAlignment="1" applyProtection="1">
      <alignment horizontal="center" vertical="center" wrapText="1"/>
      <protection locked="0"/>
    </xf>
    <xf numFmtId="0" fontId="1" fillId="20" borderId="21" xfId="0" applyFont="1" applyFill="1" applyBorder="1" applyAlignment="1" applyProtection="1">
      <alignment horizontal="center" vertical="center" wrapText="1"/>
      <protection locked="0"/>
    </xf>
    <xf numFmtId="0" fontId="1" fillId="20" borderId="21" xfId="0" applyFont="1" applyFill="1" applyBorder="1" applyAlignment="1" applyProtection="1">
      <alignment horizontal="center" vertical="center" wrapText="1"/>
      <protection hidden="1"/>
    </xf>
    <xf numFmtId="0" fontId="4" fillId="20" borderId="106" xfId="0" applyFont="1" applyFill="1" applyBorder="1" applyAlignment="1" applyProtection="1">
      <alignment horizontal="center" vertical="center" wrapText="1"/>
      <protection hidden="1"/>
    </xf>
    <xf numFmtId="0" fontId="1" fillId="20" borderId="29" xfId="0" applyFont="1" applyFill="1" applyBorder="1" applyAlignment="1" applyProtection="1">
      <alignment horizontal="center" vertical="center" wrapText="1"/>
      <protection locked="0"/>
    </xf>
    <xf numFmtId="0" fontId="1" fillId="20" borderId="19" xfId="0" applyFont="1" applyFill="1" applyBorder="1" applyAlignment="1" applyProtection="1">
      <alignment horizontal="center" vertical="center" wrapText="1"/>
      <protection locked="0"/>
    </xf>
    <xf numFmtId="0" fontId="24" fillId="21" borderId="127" xfId="0" applyFont="1" applyFill="1" applyBorder="1" applyAlignment="1" applyProtection="1">
      <alignment horizontal="center" vertical="center" wrapText="1"/>
      <protection hidden="1"/>
    </xf>
    <xf numFmtId="0" fontId="18" fillId="21" borderId="116" xfId="0" applyFont="1" applyFill="1" applyBorder="1" applyAlignment="1" applyProtection="1">
      <alignment horizontal="center" vertical="center" wrapText="1"/>
      <protection locked="0"/>
    </xf>
    <xf numFmtId="0" fontId="18" fillId="21" borderId="101" xfId="0" applyFont="1" applyFill="1" applyBorder="1" applyAlignment="1" applyProtection="1">
      <alignment horizontal="center" vertical="center" wrapText="1"/>
      <protection locked="0"/>
    </xf>
    <xf numFmtId="0" fontId="29" fillId="21" borderId="101" xfId="0" applyFont="1" applyFill="1" applyBorder="1" applyAlignment="1" applyProtection="1">
      <alignment horizontal="center" vertical="center" wrapText="1"/>
      <protection hidden="1"/>
    </xf>
    <xf numFmtId="0" fontId="22" fillId="21" borderId="105" xfId="0" applyFont="1" applyFill="1" applyBorder="1" applyAlignment="1" applyProtection="1">
      <alignment horizontal="center" vertical="center" wrapText="1"/>
      <protection hidden="1"/>
    </xf>
    <xf numFmtId="0" fontId="21" fillId="21" borderId="22" xfId="0" applyFont="1" applyFill="1" applyBorder="1" applyAlignment="1" applyProtection="1">
      <alignment horizontal="center" vertical="center" wrapText="1"/>
      <protection hidden="1"/>
    </xf>
    <xf numFmtId="0" fontId="29" fillId="21" borderId="22" xfId="0" applyFont="1" applyFill="1" applyBorder="1" applyAlignment="1" applyProtection="1">
      <alignment horizontal="center" vertical="center" wrapText="1"/>
      <protection hidden="1"/>
    </xf>
    <xf numFmtId="0" fontId="23" fillId="21" borderId="22" xfId="0" applyFont="1" applyFill="1" applyBorder="1" applyAlignment="1" applyProtection="1">
      <alignment horizontal="center" vertical="center" textRotation="90" wrapText="1"/>
      <protection hidden="1"/>
    </xf>
    <xf numFmtId="0" fontId="25" fillId="21" borderId="44" xfId="0" applyFont="1" applyFill="1" applyBorder="1" applyAlignment="1" applyProtection="1">
      <alignment horizontal="center" vertical="center" textRotation="90" wrapText="1"/>
      <protection hidden="1"/>
    </xf>
    <xf numFmtId="0" fontId="1" fillId="21" borderId="41" xfId="0" applyFont="1" applyFill="1" applyBorder="1" applyAlignment="1" applyProtection="1">
      <alignment horizontal="center" vertical="center" wrapText="1"/>
      <protection locked="0"/>
    </xf>
    <xf numFmtId="0" fontId="1" fillId="21" borderId="21" xfId="0" applyFont="1" applyFill="1" applyBorder="1" applyAlignment="1" applyProtection="1">
      <alignment horizontal="center" vertical="center" wrapText="1"/>
      <protection locked="0"/>
    </xf>
    <xf numFmtId="0" fontId="1" fillId="21" borderId="21" xfId="0" applyFont="1" applyFill="1" applyBorder="1" applyAlignment="1" applyProtection="1">
      <alignment horizontal="center" vertical="center" wrapText="1"/>
      <protection hidden="1"/>
    </xf>
    <xf numFmtId="0" fontId="1" fillId="21" borderId="29" xfId="0" applyFont="1" applyFill="1" applyBorder="1" applyAlignment="1" applyProtection="1">
      <alignment horizontal="center" vertical="center" wrapText="1"/>
      <protection locked="0"/>
    </xf>
    <xf numFmtId="0" fontId="1" fillId="21" borderId="19" xfId="0" applyFont="1" applyFill="1" applyBorder="1" applyAlignment="1" applyProtection="1">
      <alignment horizontal="center" vertical="center" wrapText="1"/>
      <protection locked="0"/>
    </xf>
    <xf numFmtId="0" fontId="66" fillId="9" borderId="245" xfId="0" applyFont="1" applyFill="1" applyBorder="1" applyAlignment="1" applyProtection="1">
      <alignment horizontal="center" vertical="center" wrapText="1"/>
      <protection hidden="1"/>
    </xf>
    <xf numFmtId="0" fontId="30" fillId="15" borderId="107" xfId="0" applyFont="1" applyFill="1" applyBorder="1" applyAlignment="1" applyProtection="1">
      <alignment horizontal="center" vertical="center" wrapText="1"/>
      <protection hidden="1"/>
    </xf>
    <xf numFmtId="0" fontId="30" fillId="15" borderId="118" xfId="0" applyFont="1" applyFill="1" applyBorder="1" applyAlignment="1" applyProtection="1">
      <alignment horizontal="center" vertical="center" wrapText="1"/>
      <protection hidden="1"/>
    </xf>
    <xf numFmtId="0" fontId="41" fillId="9" borderId="242" xfId="0" applyFont="1" applyFill="1" applyBorder="1" applyAlignment="1" applyProtection="1">
      <alignment horizontal="center" vertical="center" wrapText="1"/>
      <protection hidden="1"/>
    </xf>
    <xf numFmtId="0" fontId="30" fillId="9" borderId="242" xfId="0" applyFont="1" applyFill="1" applyBorder="1" applyAlignment="1" applyProtection="1">
      <alignment horizontal="center" vertical="center" wrapText="1"/>
      <protection hidden="1"/>
    </xf>
    <xf numFmtId="0" fontId="48" fillId="10" borderId="253" xfId="0" applyFont="1" applyFill="1" applyBorder="1" applyAlignment="1" applyProtection="1">
      <alignment horizontal="center" vertical="center" textRotation="90" wrapText="1"/>
      <protection hidden="1"/>
    </xf>
    <xf numFmtId="0" fontId="48" fillId="12" borderId="253" xfId="0" applyFont="1" applyFill="1" applyBorder="1" applyAlignment="1" applyProtection="1">
      <alignment horizontal="center" vertical="center" textRotation="90" wrapText="1"/>
      <protection hidden="1"/>
    </xf>
    <xf numFmtId="0" fontId="110" fillId="10" borderId="239" xfId="0" applyFont="1" applyFill="1" applyBorder="1" applyAlignment="1" applyProtection="1">
      <alignment horizontal="center" vertical="center" wrapText="1"/>
      <protection locked="0"/>
    </xf>
    <xf numFmtId="0" fontId="109" fillId="10" borderId="117" xfId="0" applyFont="1" applyFill="1" applyBorder="1" applyAlignment="1" applyProtection="1">
      <alignment horizontal="center" vertical="center" wrapText="1"/>
      <protection locked="0"/>
    </xf>
    <xf numFmtId="0" fontId="109" fillId="10" borderId="282" xfId="0" applyFont="1" applyFill="1" applyBorder="1" applyAlignment="1" applyProtection="1">
      <alignment horizontal="center" vertical="center" wrapText="1"/>
      <protection locked="0"/>
    </xf>
    <xf numFmtId="0" fontId="109" fillId="12" borderId="117" xfId="0" applyFont="1" applyFill="1" applyBorder="1" applyAlignment="1" applyProtection="1">
      <alignment horizontal="center" vertical="center" wrapText="1"/>
      <protection locked="0"/>
    </xf>
    <xf numFmtId="0" fontId="109" fillId="12" borderId="282" xfId="0" applyFont="1" applyFill="1" applyBorder="1" applyAlignment="1" applyProtection="1">
      <alignment horizontal="center" vertical="center" wrapText="1"/>
      <protection locked="0"/>
    </xf>
    <xf numFmtId="0" fontId="110" fillId="12" borderId="239" xfId="0" applyFont="1" applyFill="1" applyBorder="1" applyAlignment="1" applyProtection="1">
      <alignment horizontal="center" vertical="center" wrapText="1"/>
      <protection locked="0"/>
    </xf>
    <xf numFmtId="0" fontId="48" fillId="13" borderId="247" xfId="0" applyFont="1" applyFill="1" applyBorder="1" applyAlignment="1" applyProtection="1">
      <alignment horizontal="center" vertical="center" textRotation="90" wrapText="1"/>
      <protection hidden="1"/>
    </xf>
    <xf numFmtId="0" fontId="48" fillId="13" borderId="239" xfId="0" applyFont="1" applyFill="1" applyBorder="1" applyAlignment="1" applyProtection="1">
      <alignment horizontal="center" vertical="center" textRotation="90" wrapText="1"/>
      <protection locked="0"/>
    </xf>
    <xf numFmtId="0" fontId="109" fillId="13" borderId="280" xfId="0" applyFont="1" applyFill="1" applyBorder="1" applyAlignment="1" applyProtection="1">
      <alignment horizontal="center" vertical="center" wrapText="1"/>
      <protection locked="0"/>
    </xf>
    <xf numFmtId="0" fontId="4" fillId="21" borderId="30" xfId="0" applyFont="1" applyFill="1" applyBorder="1" applyAlignment="1" applyProtection="1">
      <alignment horizontal="center" vertical="center" wrapText="1"/>
      <protection hidden="1"/>
    </xf>
    <xf numFmtId="0" fontId="67" fillId="16" borderId="36" xfId="0" applyFont="1" applyFill="1" applyBorder="1" applyAlignment="1" applyProtection="1">
      <alignment horizontal="center" vertical="center" wrapText="1"/>
      <protection hidden="1"/>
    </xf>
    <xf numFmtId="0" fontId="119" fillId="16" borderId="284" xfId="0" applyFont="1" applyFill="1" applyBorder="1" applyAlignment="1" applyProtection="1">
      <alignment horizontal="center" vertical="center" wrapText="1"/>
      <protection hidden="1"/>
    </xf>
    <xf numFmtId="0" fontId="71" fillId="16" borderId="287" xfId="0" applyFont="1" applyFill="1" applyBorder="1" applyAlignment="1" applyProtection="1">
      <alignment horizontal="center" vertical="center" wrapText="1"/>
      <protection hidden="1"/>
    </xf>
    <xf numFmtId="0" fontId="71" fillId="16" borderId="289" xfId="0" applyFont="1" applyFill="1" applyBorder="1" applyAlignment="1" applyProtection="1">
      <alignment horizontal="center" vertical="center" wrapText="1"/>
      <protection hidden="1"/>
    </xf>
    <xf numFmtId="0" fontId="81" fillId="16" borderId="289" xfId="0" applyFont="1" applyFill="1" applyBorder="1" applyAlignment="1" applyProtection="1">
      <alignment horizontal="center" vertical="center" wrapText="1"/>
      <protection hidden="1"/>
    </xf>
    <xf numFmtId="0" fontId="81" fillId="16" borderId="289" xfId="0" applyFont="1" applyFill="1" applyBorder="1" applyAlignment="1" applyProtection="1">
      <alignment vertical="center" wrapText="1"/>
      <protection hidden="1"/>
    </xf>
    <xf numFmtId="0" fontId="80" fillId="16" borderId="289" xfId="0" applyFont="1" applyFill="1" applyBorder="1" applyAlignment="1" applyProtection="1">
      <alignment vertical="center" wrapText="1"/>
      <protection hidden="1"/>
    </xf>
    <xf numFmtId="0" fontId="125" fillId="16" borderId="103" xfId="0" applyFont="1" applyFill="1" applyBorder="1" applyAlignment="1" applyProtection="1">
      <alignment horizontal="center" vertical="center" wrapText="1"/>
      <protection hidden="1"/>
    </xf>
    <xf numFmtId="0" fontId="23" fillId="10" borderId="291" xfId="0" applyFont="1" applyFill="1" applyBorder="1" applyAlignment="1" applyProtection="1">
      <alignment horizontal="center" vertical="center" textRotation="90" wrapText="1"/>
      <protection hidden="1"/>
    </xf>
    <xf numFmtId="0" fontId="23" fillId="10" borderId="35" xfId="0" applyFont="1" applyFill="1" applyBorder="1" applyAlignment="1" applyProtection="1">
      <alignment horizontal="center" vertical="center" textRotation="90" wrapText="1"/>
      <protection hidden="1"/>
    </xf>
    <xf numFmtId="0" fontId="23" fillId="10" borderId="53" xfId="0" applyFont="1" applyFill="1" applyBorder="1" applyAlignment="1" applyProtection="1">
      <alignment horizontal="center" vertical="center" textRotation="90" wrapText="1"/>
      <protection hidden="1"/>
    </xf>
    <xf numFmtId="0" fontId="1" fillId="10" borderId="103" xfId="0" applyFont="1" applyFill="1" applyBorder="1" applyAlignment="1" applyProtection="1">
      <alignment horizontal="center" vertical="center" wrapText="1"/>
      <protection hidden="1"/>
    </xf>
    <xf numFmtId="0" fontId="23" fillId="12" borderId="291" xfId="0" applyFont="1" applyFill="1" applyBorder="1" applyAlignment="1" applyProtection="1">
      <alignment horizontal="center" vertical="center" textRotation="90" wrapText="1"/>
      <protection hidden="1"/>
    </xf>
    <xf numFmtId="0" fontId="23" fillId="12" borderId="35" xfId="0" applyFont="1" applyFill="1" applyBorder="1" applyAlignment="1" applyProtection="1">
      <alignment horizontal="center" vertical="center" textRotation="90" wrapText="1"/>
      <protection hidden="1"/>
    </xf>
    <xf numFmtId="0" fontId="23" fillId="12" borderId="53" xfId="0" applyFont="1" applyFill="1" applyBorder="1" applyAlignment="1" applyProtection="1">
      <alignment horizontal="center" vertical="center" textRotation="90" wrapText="1"/>
      <protection hidden="1"/>
    </xf>
    <xf numFmtId="0" fontId="1" fillId="12" borderId="103" xfId="0" applyFont="1" applyFill="1" applyBorder="1" applyAlignment="1" applyProtection="1">
      <alignment horizontal="center" vertical="center" wrapText="1"/>
      <protection hidden="1"/>
    </xf>
    <xf numFmtId="0" fontId="23" fillId="11" borderId="291" xfId="0" applyFont="1" applyFill="1" applyBorder="1" applyAlignment="1" applyProtection="1">
      <alignment horizontal="center" vertical="center" textRotation="90" wrapText="1"/>
      <protection hidden="1"/>
    </xf>
    <xf numFmtId="0" fontId="23" fillId="11" borderId="35" xfId="0" applyFont="1" applyFill="1" applyBorder="1" applyAlignment="1" applyProtection="1">
      <alignment horizontal="center" vertical="center" textRotation="90" wrapText="1"/>
      <protection hidden="1"/>
    </xf>
    <xf numFmtId="0" fontId="23" fillId="11" borderId="53" xfId="0" applyFont="1" applyFill="1" applyBorder="1" applyAlignment="1" applyProtection="1">
      <alignment horizontal="center" vertical="center" textRotation="90" wrapText="1"/>
      <protection hidden="1"/>
    </xf>
    <xf numFmtId="0" fontId="1" fillId="11" borderId="103" xfId="0" applyFont="1" applyFill="1" applyBorder="1" applyAlignment="1" applyProtection="1">
      <alignment horizontal="center" vertical="center" wrapText="1"/>
      <protection hidden="1"/>
    </xf>
    <xf numFmtId="0" fontId="23" fillId="18" borderId="291" xfId="0" applyFont="1" applyFill="1" applyBorder="1" applyAlignment="1" applyProtection="1">
      <alignment horizontal="center" vertical="center" textRotation="90" wrapText="1"/>
      <protection hidden="1"/>
    </xf>
    <xf numFmtId="0" fontId="23" fillId="18" borderId="35" xfId="0" applyFont="1" applyFill="1" applyBorder="1" applyAlignment="1" applyProtection="1">
      <alignment horizontal="center" vertical="center" textRotation="90" wrapText="1"/>
      <protection hidden="1"/>
    </xf>
    <xf numFmtId="0" fontId="23" fillId="18" borderId="53" xfId="0" applyFont="1" applyFill="1" applyBorder="1" applyAlignment="1" applyProtection="1">
      <alignment horizontal="center" vertical="center" textRotation="90" wrapText="1"/>
      <protection hidden="1"/>
    </xf>
    <xf numFmtId="0" fontId="1" fillId="18" borderId="103" xfId="0" applyFont="1" applyFill="1" applyBorder="1" applyAlignment="1" applyProtection="1">
      <alignment horizontal="center" vertical="center" wrapText="1"/>
      <protection hidden="1"/>
    </xf>
    <xf numFmtId="0" fontId="23" fillId="13" borderId="291" xfId="0" applyFont="1" applyFill="1" applyBorder="1" applyAlignment="1" applyProtection="1">
      <alignment horizontal="center" vertical="center" textRotation="90" wrapText="1"/>
      <protection hidden="1"/>
    </xf>
    <xf numFmtId="0" fontId="23" fillId="13" borderId="35" xfId="0" applyFont="1" applyFill="1" applyBorder="1" applyAlignment="1" applyProtection="1">
      <alignment horizontal="center" vertical="center" textRotation="90" wrapText="1"/>
      <protection hidden="1"/>
    </xf>
    <xf numFmtId="0" fontId="23" fillId="13" borderId="53" xfId="0" applyFont="1" applyFill="1" applyBorder="1" applyAlignment="1" applyProtection="1">
      <alignment horizontal="center" vertical="center" textRotation="90" wrapText="1"/>
      <protection hidden="1"/>
    </xf>
    <xf numFmtId="0" fontId="1" fillId="13" borderId="103" xfId="0" applyFont="1" applyFill="1" applyBorder="1" applyAlignment="1" applyProtection="1">
      <alignment horizontal="center" vertical="center" wrapText="1"/>
      <protection hidden="1"/>
    </xf>
    <xf numFmtId="0" fontId="23" fillId="21" borderId="92" xfId="0" applyFont="1" applyFill="1" applyBorder="1" applyAlignment="1" applyProtection="1">
      <alignment horizontal="center" vertical="center" textRotation="90" wrapText="1"/>
      <protection hidden="1"/>
    </xf>
    <xf numFmtId="0" fontId="23" fillId="21" borderId="118" xfId="0" applyFont="1" applyFill="1" applyBorder="1" applyAlignment="1" applyProtection="1">
      <alignment horizontal="center" vertical="center" textRotation="90" wrapText="1"/>
      <protection hidden="1"/>
    </xf>
    <xf numFmtId="0" fontId="23" fillId="21" borderId="35" xfId="0" applyFont="1" applyFill="1" applyBorder="1" applyAlignment="1" applyProtection="1">
      <alignment horizontal="center" vertical="center" textRotation="90" wrapText="1"/>
      <protection hidden="1"/>
    </xf>
    <xf numFmtId="0" fontId="1" fillId="21" borderId="103" xfId="0" applyFont="1" applyFill="1" applyBorder="1" applyAlignment="1" applyProtection="1">
      <alignment horizontal="center" vertical="center" wrapText="1"/>
      <protection hidden="1"/>
    </xf>
    <xf numFmtId="0" fontId="23" fillId="2" borderId="92" xfId="0" applyFont="1" applyFill="1" applyBorder="1" applyAlignment="1" applyProtection="1">
      <alignment horizontal="center" vertical="center" textRotation="90" wrapText="1"/>
      <protection hidden="1"/>
    </xf>
    <xf numFmtId="0" fontId="23" fillId="2" borderId="118" xfId="0" applyFont="1" applyFill="1" applyBorder="1" applyAlignment="1" applyProtection="1">
      <alignment horizontal="center" vertical="center" textRotation="90" wrapText="1"/>
      <protection hidden="1"/>
    </xf>
    <xf numFmtId="0" fontId="23" fillId="2" borderId="35" xfId="0" applyFont="1" applyFill="1" applyBorder="1" applyAlignment="1" applyProtection="1">
      <alignment horizontal="center" vertical="center" textRotation="90" wrapText="1"/>
      <protection hidden="1"/>
    </xf>
    <xf numFmtId="0" fontId="1" fillId="2" borderId="103" xfId="0" applyFont="1" applyFill="1" applyBorder="1" applyAlignment="1" applyProtection="1">
      <alignment horizontal="center" vertical="center" wrapText="1"/>
      <protection hidden="1"/>
    </xf>
    <xf numFmtId="0" fontId="23" fillId="20" borderId="92" xfId="0" applyFont="1" applyFill="1" applyBorder="1" applyAlignment="1" applyProtection="1">
      <alignment horizontal="center" vertical="center" textRotation="90" wrapText="1"/>
      <protection hidden="1"/>
    </xf>
    <xf numFmtId="0" fontId="23" fillId="20" borderId="118" xfId="0" applyFont="1" applyFill="1" applyBorder="1" applyAlignment="1" applyProtection="1">
      <alignment horizontal="center" vertical="center" textRotation="90" wrapText="1"/>
      <protection hidden="1"/>
    </xf>
    <xf numFmtId="0" fontId="23" fillId="20" borderId="35" xfId="0" applyFont="1" applyFill="1" applyBorder="1" applyAlignment="1" applyProtection="1">
      <alignment horizontal="center" vertical="center" textRotation="90" wrapText="1"/>
      <protection hidden="1"/>
    </xf>
    <xf numFmtId="0" fontId="1" fillId="20" borderId="103" xfId="0" applyFont="1" applyFill="1" applyBorder="1" applyAlignment="1" applyProtection="1">
      <alignment horizontal="center" vertical="center" wrapText="1"/>
      <protection hidden="1"/>
    </xf>
    <xf numFmtId="0" fontId="126" fillId="16" borderId="177" xfId="0" applyFont="1" applyFill="1" applyBorder="1" applyAlignment="1" applyProtection="1">
      <alignment horizontal="center" vertical="center" wrapText="1"/>
      <protection hidden="1"/>
    </xf>
    <xf numFmtId="0" fontId="126" fillId="16" borderId="21" xfId="0" applyFont="1" applyFill="1" applyBorder="1" applyAlignment="1" applyProtection="1">
      <alignment horizontal="center" vertical="center" wrapText="1"/>
      <protection hidden="1"/>
    </xf>
    <xf numFmtId="2" fontId="126" fillId="16" borderId="178" xfId="0" applyNumberFormat="1" applyFont="1" applyFill="1" applyBorder="1" applyAlignment="1" applyProtection="1">
      <alignment horizontal="center" vertical="center" wrapText="1"/>
      <protection hidden="1"/>
    </xf>
    <xf numFmtId="2" fontId="126" fillId="16" borderId="21" xfId="0" applyNumberFormat="1" applyFont="1" applyFill="1" applyBorder="1" applyAlignment="1" applyProtection="1">
      <alignment horizontal="center" vertical="center" wrapText="1"/>
      <protection hidden="1"/>
    </xf>
    <xf numFmtId="0" fontId="126" fillId="16" borderId="178" xfId="0" applyFont="1" applyFill="1" applyBorder="1" applyAlignment="1" applyProtection="1">
      <alignment horizontal="center" vertical="center" wrapText="1"/>
      <protection hidden="1"/>
    </xf>
    <xf numFmtId="0" fontId="126" fillId="16" borderId="234" xfId="0" applyFont="1" applyFill="1" applyBorder="1" applyAlignment="1" applyProtection="1">
      <alignment horizontal="center" vertical="center" wrapText="1"/>
      <protection hidden="1"/>
    </xf>
    <xf numFmtId="0" fontId="126" fillId="16" borderId="22" xfId="0" applyFont="1" applyFill="1" applyBorder="1" applyAlignment="1" applyProtection="1">
      <alignment horizontal="center" vertical="center" wrapText="1"/>
      <protection hidden="1"/>
    </xf>
    <xf numFmtId="0" fontId="126" fillId="16" borderId="191" xfId="0" applyFont="1" applyFill="1" applyBorder="1" applyAlignment="1" applyProtection="1">
      <alignment horizontal="center" vertical="center" wrapText="1"/>
      <protection hidden="1"/>
    </xf>
    <xf numFmtId="0" fontId="46" fillId="0" borderId="197" xfId="0" applyFont="1" applyBorder="1" applyAlignment="1" applyProtection="1">
      <alignment vertical="center"/>
      <protection hidden="1"/>
    </xf>
    <xf numFmtId="0" fontId="46" fillId="0" borderId="215" xfId="0" applyFont="1" applyBorder="1" applyAlignment="1" applyProtection="1">
      <alignment vertical="center"/>
      <protection hidden="1"/>
    </xf>
    <xf numFmtId="0" fontId="44" fillId="15" borderId="115" xfId="0" applyFont="1" applyFill="1" applyBorder="1" applyAlignment="1" applyProtection="1">
      <alignment horizontal="center" vertical="center"/>
      <protection hidden="1"/>
    </xf>
    <xf numFmtId="0" fontId="79" fillId="0" borderId="208" xfId="0" applyFont="1" applyBorder="1" applyAlignment="1" applyProtection="1">
      <alignment vertical="center"/>
      <protection hidden="1"/>
    </xf>
    <xf numFmtId="0" fontId="79" fillId="0" borderId="276" xfId="0" applyFont="1" applyBorder="1" applyAlignment="1" applyProtection="1">
      <alignment vertical="center"/>
      <protection hidden="1"/>
    </xf>
    <xf numFmtId="0" fontId="0" fillId="0" borderId="158" xfId="0" applyBorder="1" applyAlignment="1" applyProtection="1">
      <alignment vertical="center"/>
      <protection hidden="1"/>
    </xf>
    <xf numFmtId="0" fontId="127" fillId="15" borderId="78" xfId="0" applyFont="1" applyFill="1" applyBorder="1" applyAlignment="1" applyProtection="1">
      <alignment horizontal="center" vertical="center" wrapText="1"/>
      <protection hidden="1"/>
    </xf>
    <xf numFmtId="0" fontId="68" fillId="15" borderId="112" xfId="0" applyFont="1" applyFill="1" applyBorder="1" applyAlignment="1" applyProtection="1">
      <alignment horizontal="center" vertical="center"/>
      <protection hidden="1"/>
    </xf>
    <xf numFmtId="2" fontId="128" fillId="15" borderId="112" xfId="0" applyNumberFormat="1" applyFont="1" applyFill="1" applyBorder="1" applyAlignment="1" applyProtection="1">
      <alignment horizontal="center" vertical="center"/>
      <protection hidden="1"/>
    </xf>
    <xf numFmtId="1" fontId="56" fillId="0" borderId="107" xfId="0" applyNumberFormat="1" applyFont="1" applyFill="1" applyBorder="1" applyAlignment="1" applyProtection="1">
      <alignment horizontal="center" vertical="center"/>
      <protection hidden="1"/>
    </xf>
    <xf numFmtId="1" fontId="17" fillId="0" borderId="118" xfId="0" applyNumberFormat="1" applyFont="1" applyFill="1" applyBorder="1" applyAlignment="1" applyProtection="1">
      <alignment horizontal="center" vertical="center"/>
      <protection hidden="1"/>
    </xf>
    <xf numFmtId="0" fontId="1" fillId="16" borderId="0" xfId="0" applyFont="1" applyFill="1" applyBorder="1" applyAlignment="1" applyProtection="1">
      <alignment horizontal="center" vertical="center" wrapText="1"/>
      <protection hidden="1"/>
    </xf>
    <xf numFmtId="0" fontId="3" fillId="3" borderId="0" xfId="0" applyFont="1" applyFill="1" applyBorder="1" applyAlignment="1" applyProtection="1">
      <alignment horizontal="center" vertical="center" wrapText="1"/>
      <protection hidden="1"/>
    </xf>
    <xf numFmtId="0" fontId="116" fillId="16" borderId="0" xfId="0" applyFont="1" applyFill="1" applyBorder="1" applyAlignment="1" applyProtection="1">
      <alignment horizontal="center" vertical="center" wrapText="1"/>
      <protection hidden="1"/>
    </xf>
    <xf numFmtId="0" fontId="124" fillId="2" borderId="0" xfId="0" applyFont="1" applyFill="1" applyBorder="1" applyAlignment="1" applyProtection="1">
      <alignment horizontal="left" vertical="top" wrapText="1"/>
      <protection hidden="1"/>
    </xf>
    <xf numFmtId="0" fontId="70" fillId="9" borderId="0" xfId="0" applyFont="1" applyFill="1" applyBorder="1" applyAlignment="1" applyProtection="1">
      <alignment horizontal="center" vertical="center" wrapText="1"/>
      <protection hidden="1"/>
    </xf>
    <xf numFmtId="0" fontId="70" fillId="9" borderId="304" xfId="0" applyFont="1" applyFill="1" applyBorder="1" applyAlignment="1" applyProtection="1">
      <alignment horizontal="center" vertical="center" wrapText="1"/>
      <protection hidden="1"/>
    </xf>
    <xf numFmtId="0" fontId="70" fillId="9" borderId="115" xfId="0" applyFont="1" applyFill="1" applyBorder="1" applyAlignment="1" applyProtection="1">
      <alignment horizontal="center" vertical="center" wrapText="1"/>
      <protection hidden="1"/>
    </xf>
    <xf numFmtId="165" fontId="1" fillId="9" borderId="111" xfId="0" applyNumberFormat="1" applyFont="1" applyFill="1" applyBorder="1" applyAlignment="1" applyProtection="1">
      <alignment horizontal="center" vertical="center" wrapText="1"/>
      <protection hidden="1"/>
    </xf>
    <xf numFmtId="0" fontId="4" fillId="9" borderId="21" xfId="0" applyFont="1" applyFill="1" applyBorder="1" applyAlignment="1" applyProtection="1">
      <alignment horizontal="center" vertical="center" wrapText="1"/>
      <protection locked="0"/>
    </xf>
    <xf numFmtId="0" fontId="4" fillId="9" borderId="19" xfId="0" applyFont="1" applyFill="1" applyBorder="1" applyAlignment="1" applyProtection="1">
      <alignment horizontal="center" vertical="center" wrapText="1"/>
      <protection locked="0"/>
    </xf>
    <xf numFmtId="0" fontId="57" fillId="0" borderId="174" xfId="0" applyFont="1" applyBorder="1" applyAlignment="1" applyProtection="1">
      <alignment horizontal="center" vertical="center"/>
      <protection hidden="1"/>
    </xf>
    <xf numFmtId="0" fontId="57" fillId="0" borderId="115" xfId="0" applyFont="1" applyBorder="1" applyAlignment="1" applyProtection="1">
      <alignment horizontal="center" vertical="center"/>
      <protection hidden="1"/>
    </xf>
    <xf numFmtId="0" fontId="0" fillId="0" borderId="115" xfId="0" applyBorder="1" applyAlignment="1" applyProtection="1">
      <alignment horizontal="center" vertical="center"/>
      <protection hidden="1"/>
    </xf>
    <xf numFmtId="0" fontId="30" fillId="0" borderId="87" xfId="0" applyFont="1" applyFill="1" applyBorder="1" applyAlignment="1" applyProtection="1">
      <alignment horizontal="center" vertical="center"/>
      <protection hidden="1"/>
    </xf>
    <xf numFmtId="0" fontId="30" fillId="0" borderId="84" xfId="0" applyFont="1" applyFill="1" applyBorder="1" applyAlignment="1" applyProtection="1">
      <alignment horizontal="center" vertical="center"/>
      <protection hidden="1"/>
    </xf>
    <xf numFmtId="2" fontId="1" fillId="10" borderId="21" xfId="0" applyNumberFormat="1" applyFont="1" applyFill="1" applyBorder="1" applyAlignment="1" applyProtection="1">
      <alignment horizontal="center" vertical="center" wrapText="1"/>
      <protection hidden="1"/>
    </xf>
    <xf numFmtId="2" fontId="1" fillId="12" borderId="21" xfId="0" applyNumberFormat="1" applyFont="1" applyFill="1" applyBorder="1" applyAlignment="1" applyProtection="1">
      <alignment horizontal="center" vertical="center" wrapText="1"/>
      <protection hidden="1"/>
    </xf>
    <xf numFmtId="2" fontId="1" fillId="11" borderId="21" xfId="0" applyNumberFormat="1" applyFont="1" applyFill="1" applyBorder="1" applyAlignment="1" applyProtection="1">
      <alignment horizontal="center" vertical="center" wrapText="1"/>
      <protection hidden="1"/>
    </xf>
    <xf numFmtId="2" fontId="1" fillId="18" borderId="21" xfId="0" applyNumberFormat="1" applyFont="1" applyFill="1" applyBorder="1" applyAlignment="1" applyProtection="1">
      <alignment horizontal="center" vertical="center" wrapText="1"/>
      <protection hidden="1"/>
    </xf>
    <xf numFmtId="2" fontId="1" fillId="13" borderId="21" xfId="0" applyNumberFormat="1" applyFont="1" applyFill="1" applyBorder="1" applyAlignment="1" applyProtection="1">
      <alignment horizontal="center" vertical="center" wrapText="1"/>
      <protection hidden="1"/>
    </xf>
    <xf numFmtId="2" fontId="1" fillId="21" borderId="21" xfId="0" applyNumberFormat="1" applyFont="1" applyFill="1" applyBorder="1" applyAlignment="1" applyProtection="1">
      <alignment horizontal="center" vertical="center" wrapText="1"/>
      <protection hidden="1"/>
    </xf>
    <xf numFmtId="2" fontId="1" fillId="21" borderId="19" xfId="0" applyNumberFormat="1" applyFont="1" applyFill="1" applyBorder="1" applyAlignment="1" applyProtection="1">
      <alignment horizontal="center" vertical="center" wrapText="1"/>
      <protection hidden="1"/>
    </xf>
    <xf numFmtId="2" fontId="1" fillId="0" borderId="0" xfId="0" applyNumberFormat="1" applyFont="1" applyAlignment="1" applyProtection="1">
      <alignment horizontal="center" vertical="center" wrapText="1"/>
      <protection hidden="1"/>
    </xf>
    <xf numFmtId="2" fontId="1" fillId="2" borderId="21" xfId="0" applyNumberFormat="1" applyFont="1" applyFill="1" applyBorder="1" applyAlignment="1" applyProtection="1">
      <alignment horizontal="center" vertical="center" wrapText="1"/>
      <protection hidden="1"/>
    </xf>
    <xf numFmtId="2" fontId="1" fillId="20" borderId="21" xfId="0" applyNumberFormat="1" applyFont="1" applyFill="1" applyBorder="1" applyAlignment="1" applyProtection="1">
      <alignment horizontal="center" vertical="center" wrapText="1"/>
      <protection hidden="1"/>
    </xf>
    <xf numFmtId="0" fontId="30" fillId="0" borderId="87" xfId="0" applyFont="1" applyFill="1" applyBorder="1" applyAlignment="1" applyProtection="1">
      <alignment horizontal="center" vertical="center"/>
      <protection hidden="1"/>
    </xf>
    <xf numFmtId="0" fontId="30" fillId="0" borderId="84" xfId="0" applyFont="1" applyFill="1" applyBorder="1" applyAlignment="1" applyProtection="1">
      <alignment horizontal="center" vertical="center"/>
      <protection hidden="1"/>
    </xf>
    <xf numFmtId="0" fontId="84" fillId="15" borderId="93" xfId="0" applyFont="1" applyFill="1" applyBorder="1" applyAlignment="1" applyProtection="1">
      <alignment horizontal="center" vertical="center" wrapText="1"/>
      <protection hidden="1"/>
    </xf>
    <xf numFmtId="0" fontId="0" fillId="0" borderId="115" xfId="0" applyBorder="1" applyAlignment="1" applyProtection="1">
      <alignment horizontal="center" vertical="center"/>
      <protection hidden="1"/>
    </xf>
    <xf numFmtId="0" fontId="130" fillId="2" borderId="0" xfId="0" applyFont="1" applyFill="1" applyAlignment="1">
      <alignment horizontal="center" vertical="top"/>
    </xf>
    <xf numFmtId="0" fontId="131" fillId="2" borderId="0" xfId="1" applyFont="1" applyFill="1" applyAlignment="1" applyProtection="1">
      <alignment horizontal="center" vertical="center"/>
      <protection locked="0"/>
    </xf>
    <xf numFmtId="0" fontId="46" fillId="2" borderId="0" xfId="0" applyFont="1" applyFill="1" applyAlignment="1" applyProtection="1">
      <alignment horizontal="center" vertical="center"/>
      <protection locked="0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0" fontId="2" fillId="0" borderId="6" xfId="0" applyFont="1" applyBorder="1" applyAlignment="1" applyProtection="1">
      <alignment horizontal="center" vertical="center"/>
      <protection hidden="1"/>
    </xf>
    <xf numFmtId="0" fontId="12" fillId="7" borderId="6" xfId="0" applyFont="1" applyFill="1" applyBorder="1" applyAlignment="1" applyProtection="1">
      <alignment horizontal="center" vertical="center"/>
      <protection hidden="1"/>
    </xf>
    <xf numFmtId="0" fontId="12" fillId="7" borderId="7" xfId="0" applyFont="1" applyFill="1" applyBorder="1" applyAlignment="1" applyProtection="1">
      <alignment horizontal="center" vertical="center"/>
      <protection hidden="1"/>
    </xf>
    <xf numFmtId="0" fontId="12" fillId="8" borderId="5" xfId="0" applyFont="1" applyFill="1" applyBorder="1" applyAlignment="1" applyProtection="1">
      <alignment horizontal="center" vertical="center"/>
      <protection hidden="1"/>
    </xf>
    <xf numFmtId="0" fontId="12" fillId="8" borderId="6" xfId="0" applyFont="1" applyFill="1" applyBorder="1" applyAlignment="1" applyProtection="1">
      <alignment horizontal="center" vertical="center"/>
      <protection hidden="1"/>
    </xf>
    <xf numFmtId="0" fontId="28" fillId="3" borderId="50" xfId="0" applyFont="1" applyFill="1" applyBorder="1" applyAlignment="1" applyProtection="1">
      <alignment horizontal="center" vertical="center"/>
      <protection hidden="1"/>
    </xf>
    <xf numFmtId="0" fontId="28" fillId="3" borderId="47" xfId="0" applyFont="1" applyFill="1" applyBorder="1" applyAlignment="1" applyProtection="1">
      <alignment horizontal="center" vertical="center"/>
      <protection hidden="1"/>
    </xf>
    <xf numFmtId="0" fontId="7" fillId="5" borderId="0" xfId="0" applyFont="1" applyFill="1" applyBorder="1" applyAlignment="1" applyProtection="1">
      <alignment horizontal="center" vertical="center"/>
      <protection hidden="1"/>
    </xf>
    <xf numFmtId="0" fontId="3" fillId="8" borderId="5" xfId="0" applyFont="1" applyFill="1" applyBorder="1" applyAlignment="1" applyProtection="1">
      <alignment horizontal="center" vertical="center"/>
      <protection hidden="1"/>
    </xf>
    <xf numFmtId="0" fontId="3" fillId="8" borderId="6" xfId="0" applyFont="1" applyFill="1" applyBorder="1" applyAlignment="1" applyProtection="1">
      <alignment horizontal="center" vertical="center"/>
      <protection hidden="1"/>
    </xf>
    <xf numFmtId="0" fontId="3" fillId="7" borderId="6" xfId="0" applyFont="1" applyFill="1" applyBorder="1" applyAlignment="1" applyProtection="1">
      <alignment horizontal="center" vertical="center"/>
      <protection locked="0"/>
    </xf>
    <xf numFmtId="0" fontId="3" fillId="7" borderId="7" xfId="0" applyFont="1" applyFill="1" applyBorder="1" applyAlignment="1" applyProtection="1">
      <alignment horizontal="center" vertical="center"/>
      <protection locked="0"/>
    </xf>
    <xf numFmtId="0" fontId="10" fillId="7" borderId="6" xfId="0" quotePrefix="1" applyFont="1" applyFill="1" applyBorder="1" applyAlignment="1" applyProtection="1">
      <alignment horizontal="center" vertical="center"/>
      <protection locked="0"/>
    </xf>
    <xf numFmtId="0" fontId="10" fillId="7" borderId="6" xfId="0" applyFont="1" applyFill="1" applyBorder="1" applyAlignment="1" applyProtection="1">
      <alignment horizontal="center" vertical="center"/>
      <protection locked="0"/>
    </xf>
    <xf numFmtId="0" fontId="10" fillId="7" borderId="7" xfId="0" applyFont="1" applyFill="1" applyBorder="1" applyAlignment="1" applyProtection="1">
      <alignment horizontal="center" vertical="center"/>
      <protection locked="0"/>
    </xf>
    <xf numFmtId="0" fontId="0" fillId="5" borderId="0" xfId="0" applyFill="1" applyAlignment="1" applyProtection="1">
      <alignment horizontal="center"/>
      <protection hidden="1"/>
    </xf>
    <xf numFmtId="0" fontId="13" fillId="14" borderId="14" xfId="0" applyFont="1" applyFill="1" applyBorder="1" applyAlignment="1" applyProtection="1">
      <alignment horizontal="center" vertical="center"/>
      <protection hidden="1"/>
    </xf>
    <xf numFmtId="0" fontId="13" fillId="14" borderId="15" xfId="0" applyFont="1" applyFill="1" applyBorder="1" applyAlignment="1" applyProtection="1">
      <alignment horizontal="center" vertical="center"/>
      <protection hidden="1"/>
    </xf>
    <xf numFmtId="0" fontId="13" fillId="14" borderId="16" xfId="0" applyFont="1" applyFill="1" applyBorder="1" applyAlignment="1" applyProtection="1">
      <alignment horizontal="center" vertical="center"/>
      <protection hidden="1"/>
    </xf>
    <xf numFmtId="0" fontId="15" fillId="14" borderId="17" xfId="0" applyFont="1" applyFill="1" applyBorder="1" applyAlignment="1" applyProtection="1">
      <alignment horizontal="center" vertical="top" wrapText="1"/>
      <protection hidden="1"/>
    </xf>
    <xf numFmtId="0" fontId="15" fillId="14" borderId="0" xfId="0" applyFont="1" applyFill="1" applyBorder="1" applyAlignment="1" applyProtection="1">
      <alignment horizontal="center" vertical="top" wrapText="1"/>
      <protection hidden="1"/>
    </xf>
    <xf numFmtId="0" fontId="15" fillId="14" borderId="18" xfId="0" applyFont="1" applyFill="1" applyBorder="1" applyAlignment="1" applyProtection="1">
      <alignment horizontal="center" vertical="top" wrapText="1"/>
      <protection hidden="1"/>
    </xf>
    <xf numFmtId="0" fontId="13" fillId="14" borderId="17" xfId="0" applyFont="1" applyFill="1" applyBorder="1" applyAlignment="1" applyProtection="1">
      <alignment horizontal="center" vertical="center"/>
      <protection hidden="1"/>
    </xf>
    <xf numFmtId="0" fontId="13" fillId="14" borderId="0" xfId="0" applyFont="1" applyFill="1" applyBorder="1" applyAlignment="1" applyProtection="1">
      <alignment horizontal="center" vertical="center"/>
      <protection hidden="1"/>
    </xf>
    <xf numFmtId="0" fontId="13" fillId="14" borderId="18" xfId="0" applyFont="1" applyFill="1" applyBorder="1" applyAlignment="1" applyProtection="1">
      <alignment horizontal="center" vertical="center"/>
      <protection hidden="1"/>
    </xf>
    <xf numFmtId="14" fontId="3" fillId="7" borderId="6" xfId="0" applyNumberFormat="1" applyFont="1" applyFill="1" applyBorder="1" applyAlignment="1" applyProtection="1">
      <alignment horizontal="center" vertical="center"/>
      <protection locked="0"/>
    </xf>
    <xf numFmtId="0" fontId="1" fillId="5" borderId="0" xfId="0" applyFont="1" applyFill="1" applyBorder="1" applyAlignment="1" applyProtection="1">
      <alignment horizontal="center" vertical="center"/>
      <protection hidden="1"/>
    </xf>
    <xf numFmtId="0" fontId="28" fillId="3" borderId="48" xfId="0" applyFont="1" applyFill="1" applyBorder="1" applyAlignment="1" applyProtection="1">
      <alignment horizontal="center" vertical="center"/>
      <protection hidden="1"/>
    </xf>
    <xf numFmtId="0" fontId="12" fillId="5" borderId="0" xfId="0" applyFont="1" applyFill="1" applyBorder="1" applyAlignment="1" applyProtection="1">
      <alignment horizontal="center" vertical="center"/>
      <protection hidden="1"/>
    </xf>
    <xf numFmtId="0" fontId="11" fillId="7" borderId="6" xfId="0" applyFont="1" applyFill="1" applyBorder="1" applyAlignment="1" applyProtection="1">
      <alignment horizontal="center" vertical="center"/>
      <protection locked="0"/>
    </xf>
    <xf numFmtId="0" fontId="11" fillId="7" borderId="7" xfId="0" applyFont="1" applyFill="1" applyBorder="1" applyAlignment="1" applyProtection="1">
      <alignment horizontal="center" vertical="center"/>
      <protection locked="0"/>
    </xf>
    <xf numFmtId="0" fontId="13" fillId="14" borderId="17" xfId="0" applyFont="1" applyFill="1" applyBorder="1" applyAlignment="1" applyProtection="1">
      <alignment horizontal="center" wrapText="1"/>
      <protection hidden="1"/>
    </xf>
    <xf numFmtId="0" fontId="13" fillId="14" borderId="0" xfId="0" applyFont="1" applyFill="1" applyBorder="1" applyAlignment="1" applyProtection="1">
      <alignment horizontal="center" wrapText="1"/>
      <protection hidden="1"/>
    </xf>
    <xf numFmtId="0" fontId="13" fillId="14" borderId="18" xfId="0" applyFont="1" applyFill="1" applyBorder="1" applyAlignment="1" applyProtection="1">
      <alignment horizontal="center" wrapText="1"/>
      <protection hidden="1"/>
    </xf>
    <xf numFmtId="0" fontId="108" fillId="7" borderId="9" xfId="0" applyFont="1" applyFill="1" applyBorder="1" applyAlignment="1" applyProtection="1">
      <alignment horizontal="center" vertical="center" wrapText="1"/>
      <protection locked="0"/>
    </xf>
    <xf numFmtId="0" fontId="108" fillId="7" borderId="10" xfId="0" applyFont="1" applyFill="1" applyBorder="1" applyAlignment="1" applyProtection="1">
      <alignment horizontal="center" vertical="center" wrapText="1"/>
      <protection locked="0"/>
    </xf>
    <xf numFmtId="0" fontId="108" fillId="7" borderId="12" xfId="0" applyFont="1" applyFill="1" applyBorder="1" applyAlignment="1" applyProtection="1">
      <alignment horizontal="center" vertical="center" wrapText="1"/>
      <protection locked="0"/>
    </xf>
    <xf numFmtId="0" fontId="108" fillId="7" borderId="13" xfId="0" applyFont="1" applyFill="1" applyBorder="1" applyAlignment="1" applyProtection="1">
      <alignment horizontal="center" vertical="center" wrapText="1"/>
      <protection locked="0"/>
    </xf>
    <xf numFmtId="0" fontId="9" fillId="8" borderId="8" xfId="0" applyFont="1" applyFill="1" applyBorder="1" applyAlignment="1" applyProtection="1">
      <alignment horizontal="center" vertical="center"/>
      <protection hidden="1"/>
    </xf>
    <xf numFmtId="0" fontId="9" fillId="8" borderId="9" xfId="0" applyFont="1" applyFill="1" applyBorder="1" applyAlignment="1" applyProtection="1">
      <alignment horizontal="center" vertical="center"/>
      <protection hidden="1"/>
    </xf>
    <xf numFmtId="0" fontId="9" fillId="8" borderId="11" xfId="0" applyFont="1" applyFill="1" applyBorder="1" applyAlignment="1" applyProtection="1">
      <alignment horizontal="center" vertical="center"/>
      <protection hidden="1"/>
    </xf>
    <xf numFmtId="0" fontId="9" fillId="8" borderId="12" xfId="0" applyFont="1" applyFill="1" applyBorder="1" applyAlignment="1" applyProtection="1">
      <alignment horizontal="center" vertical="center"/>
      <protection hidden="1"/>
    </xf>
    <xf numFmtId="0" fontId="106" fillId="7" borderId="9" xfId="0" applyFont="1" applyFill="1" applyBorder="1" applyAlignment="1" applyProtection="1">
      <alignment horizontal="center" vertical="center" wrapText="1"/>
      <protection locked="0"/>
    </xf>
    <xf numFmtId="0" fontId="106" fillId="7" borderId="10" xfId="0" applyFont="1" applyFill="1" applyBorder="1" applyAlignment="1" applyProtection="1">
      <alignment horizontal="center" vertical="center" wrapText="1"/>
      <protection locked="0"/>
    </xf>
    <xf numFmtId="0" fontId="106" fillId="7" borderId="12" xfId="0" applyFont="1" applyFill="1" applyBorder="1" applyAlignment="1" applyProtection="1">
      <alignment horizontal="center" vertical="center" wrapText="1"/>
      <protection locked="0"/>
    </xf>
    <xf numFmtId="0" fontId="106" fillId="7" borderId="13" xfId="0" applyFont="1" applyFill="1" applyBorder="1" applyAlignment="1" applyProtection="1">
      <alignment horizontal="center" vertical="center" wrapText="1"/>
      <protection locked="0"/>
    </xf>
    <xf numFmtId="0" fontId="26" fillId="2" borderId="1" xfId="0" applyFont="1" applyFill="1" applyBorder="1" applyAlignment="1" applyProtection="1">
      <alignment horizontal="center" vertical="center"/>
      <protection hidden="1"/>
    </xf>
    <xf numFmtId="0" fontId="26" fillId="2" borderId="2" xfId="0" applyFont="1" applyFill="1" applyBorder="1" applyAlignment="1" applyProtection="1">
      <alignment horizontal="center" vertical="center"/>
      <protection hidden="1"/>
    </xf>
    <xf numFmtId="0" fontId="26" fillId="2" borderId="3" xfId="0" applyFont="1" applyFill="1" applyBorder="1" applyAlignment="1" applyProtection="1">
      <alignment horizontal="center" vertical="center"/>
      <protection hidden="1"/>
    </xf>
    <xf numFmtId="0" fontId="9" fillId="8" borderId="5" xfId="0" applyFont="1" applyFill="1" applyBorder="1" applyAlignment="1" applyProtection="1">
      <alignment horizontal="center" vertical="center"/>
      <protection hidden="1"/>
    </xf>
    <xf numFmtId="0" fontId="9" fillId="8" borderId="6" xfId="0" applyFont="1" applyFill="1" applyBorder="1" applyAlignment="1" applyProtection="1">
      <alignment horizontal="center" vertical="center"/>
      <protection hidden="1"/>
    </xf>
    <xf numFmtId="0" fontId="9" fillId="7" borderId="6" xfId="0" applyFont="1" applyFill="1" applyBorder="1" applyAlignment="1" applyProtection="1">
      <alignment horizontal="center" vertical="center"/>
      <protection locked="0"/>
    </xf>
    <xf numFmtId="0" fontId="9" fillId="7" borderId="7" xfId="0" applyFont="1" applyFill="1" applyBorder="1" applyAlignment="1" applyProtection="1">
      <alignment horizontal="center" vertical="center"/>
      <protection locked="0"/>
    </xf>
    <xf numFmtId="0" fontId="65" fillId="14" borderId="17" xfId="0" applyFont="1" applyFill="1" applyBorder="1" applyAlignment="1" applyProtection="1">
      <alignment horizontal="center" vertical="center" wrapText="1"/>
      <protection hidden="1"/>
    </xf>
    <xf numFmtId="0" fontId="65" fillId="14" borderId="0" xfId="0" applyFont="1" applyFill="1" applyBorder="1" applyAlignment="1" applyProtection="1">
      <alignment horizontal="center" vertical="center" wrapText="1"/>
      <protection hidden="1"/>
    </xf>
    <xf numFmtId="0" fontId="65" fillId="14" borderId="18" xfId="0" applyFont="1" applyFill="1" applyBorder="1" applyAlignment="1" applyProtection="1">
      <alignment horizontal="center" vertical="center" wrapText="1"/>
      <protection hidden="1"/>
    </xf>
    <xf numFmtId="0" fontId="107" fillId="8" borderId="8" xfId="0" applyFont="1" applyFill="1" applyBorder="1" applyAlignment="1" applyProtection="1">
      <alignment horizontal="center" vertical="center"/>
      <protection hidden="1"/>
    </xf>
    <xf numFmtId="0" fontId="107" fillId="8" borderId="9" xfId="0" applyFont="1" applyFill="1" applyBorder="1" applyAlignment="1" applyProtection="1">
      <alignment horizontal="center" vertical="center"/>
      <protection hidden="1"/>
    </xf>
    <xf numFmtId="0" fontId="107" fillId="8" borderId="11" xfId="0" applyFont="1" applyFill="1" applyBorder="1" applyAlignment="1" applyProtection="1">
      <alignment horizontal="center" vertical="center"/>
      <protection hidden="1"/>
    </xf>
    <xf numFmtId="0" fontId="107" fillId="8" borderId="12" xfId="0" applyFont="1" applyFill="1" applyBorder="1" applyAlignment="1" applyProtection="1">
      <alignment horizontal="center" vertical="center"/>
      <protection hidden="1"/>
    </xf>
    <xf numFmtId="0" fontId="10" fillId="8" borderId="5" xfId="0" applyFont="1" applyFill="1" applyBorder="1" applyAlignment="1" applyProtection="1">
      <alignment horizontal="center" vertical="center"/>
      <protection hidden="1"/>
    </xf>
    <xf numFmtId="0" fontId="10" fillId="8" borderId="6" xfId="0" applyFont="1" applyFill="1" applyBorder="1" applyAlignment="1" applyProtection="1">
      <alignment horizontal="center" vertical="center"/>
      <protection hidden="1"/>
    </xf>
    <xf numFmtId="0" fontId="16" fillId="14" borderId="17" xfId="0" applyFont="1" applyFill="1" applyBorder="1" applyAlignment="1" applyProtection="1">
      <alignment horizontal="center" vertical="top" wrapText="1"/>
      <protection hidden="1"/>
    </xf>
    <xf numFmtId="0" fontId="16" fillId="14" borderId="0" xfId="0" applyFont="1" applyFill="1" applyBorder="1" applyAlignment="1" applyProtection="1">
      <alignment horizontal="center" vertical="top" wrapText="1"/>
      <protection hidden="1"/>
    </xf>
    <xf numFmtId="0" fontId="16" fillId="14" borderId="18" xfId="0" applyFont="1" applyFill="1" applyBorder="1" applyAlignment="1" applyProtection="1">
      <alignment horizontal="center" vertical="top" wrapText="1"/>
      <protection hidden="1"/>
    </xf>
    <xf numFmtId="0" fontId="107" fillId="8" borderId="5" xfId="0" applyFont="1" applyFill="1" applyBorder="1" applyAlignment="1" applyProtection="1">
      <alignment horizontal="center" vertical="center"/>
      <protection hidden="1"/>
    </xf>
    <xf numFmtId="0" fontId="107" fillId="8" borderId="6" xfId="0" applyFont="1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0" fontId="43" fillId="11" borderId="193" xfId="0" applyFont="1" applyFill="1" applyBorder="1" applyAlignment="1" applyProtection="1">
      <alignment horizontal="center" vertical="center" wrapText="1"/>
      <protection hidden="1"/>
    </xf>
    <xf numFmtId="0" fontId="43" fillId="11" borderId="158" xfId="0" applyFont="1" applyFill="1" applyBorder="1" applyAlignment="1" applyProtection="1">
      <alignment horizontal="center" vertical="center" wrapText="1"/>
      <protection hidden="1"/>
    </xf>
    <xf numFmtId="0" fontId="43" fillId="11" borderId="142" xfId="0" applyFont="1" applyFill="1" applyBorder="1" applyAlignment="1" applyProtection="1">
      <alignment horizontal="center" vertical="center" wrapText="1"/>
      <protection hidden="1"/>
    </xf>
    <xf numFmtId="0" fontId="19" fillId="18" borderId="88" xfId="0" applyFont="1" applyFill="1" applyBorder="1" applyAlignment="1" applyProtection="1">
      <alignment horizontal="center" vertical="center" wrapText="1"/>
      <protection hidden="1"/>
    </xf>
    <xf numFmtId="0" fontId="19" fillId="18" borderId="90" xfId="0" applyFont="1" applyFill="1" applyBorder="1" applyAlignment="1" applyProtection="1">
      <alignment horizontal="center" vertical="center" wrapText="1"/>
      <protection hidden="1"/>
    </xf>
    <xf numFmtId="0" fontId="43" fillId="18" borderId="193" xfId="0" applyFont="1" applyFill="1" applyBorder="1" applyAlignment="1" applyProtection="1">
      <alignment horizontal="center" vertical="center" wrapText="1"/>
      <protection hidden="1"/>
    </xf>
    <xf numFmtId="0" fontId="43" fillId="18" borderId="158" xfId="0" applyFont="1" applyFill="1" applyBorder="1" applyAlignment="1" applyProtection="1">
      <alignment horizontal="center" vertical="center" wrapText="1"/>
      <protection hidden="1"/>
    </xf>
    <xf numFmtId="0" fontId="43" fillId="18" borderId="142" xfId="0" applyFont="1" applyFill="1" applyBorder="1" applyAlignment="1" applyProtection="1">
      <alignment horizontal="center" vertical="center" wrapText="1"/>
      <protection hidden="1"/>
    </xf>
    <xf numFmtId="0" fontId="19" fillId="12" borderId="88" xfId="0" applyFont="1" applyFill="1" applyBorder="1" applyAlignment="1" applyProtection="1">
      <alignment horizontal="center" vertical="center" wrapText="1"/>
      <protection hidden="1"/>
    </xf>
    <xf numFmtId="0" fontId="19" fillId="12" borderId="90" xfId="0" applyFont="1" applyFill="1" applyBorder="1" applyAlignment="1" applyProtection="1">
      <alignment horizontal="center" vertical="center" wrapText="1"/>
      <protection hidden="1"/>
    </xf>
    <xf numFmtId="0" fontId="43" fillId="12" borderId="193" xfId="0" applyFont="1" applyFill="1" applyBorder="1" applyAlignment="1" applyProtection="1">
      <alignment horizontal="center" vertical="center" wrapText="1"/>
      <protection hidden="1"/>
    </xf>
    <xf numFmtId="0" fontId="43" fillId="12" borderId="158" xfId="0" applyFont="1" applyFill="1" applyBorder="1" applyAlignment="1" applyProtection="1">
      <alignment horizontal="center" vertical="center" wrapText="1"/>
      <protection hidden="1"/>
    </xf>
    <xf numFmtId="0" fontId="43" fillId="12" borderId="142" xfId="0" applyFont="1" applyFill="1" applyBorder="1" applyAlignment="1" applyProtection="1">
      <alignment horizontal="center" vertical="center" wrapText="1"/>
      <protection hidden="1"/>
    </xf>
    <xf numFmtId="0" fontId="19" fillId="13" borderId="88" xfId="0" applyFont="1" applyFill="1" applyBorder="1" applyAlignment="1" applyProtection="1">
      <alignment horizontal="center" vertical="center" wrapText="1"/>
      <protection hidden="1"/>
    </xf>
    <xf numFmtId="0" fontId="19" fillId="13" borderId="90" xfId="0" applyFont="1" applyFill="1" applyBorder="1" applyAlignment="1" applyProtection="1">
      <alignment horizontal="center" vertical="center" wrapText="1"/>
      <protection hidden="1"/>
    </xf>
    <xf numFmtId="0" fontId="23" fillId="11" borderId="20" xfId="0" applyFont="1" applyFill="1" applyBorder="1" applyAlignment="1" applyProtection="1">
      <alignment horizontal="center" vertical="center" textRotation="90" wrapText="1"/>
      <protection hidden="1"/>
    </xf>
    <xf numFmtId="0" fontId="23" fillId="11" borderId="22" xfId="0" applyFont="1" applyFill="1" applyBorder="1" applyAlignment="1" applyProtection="1">
      <alignment horizontal="center" vertical="center" textRotation="90" wrapText="1"/>
      <protection hidden="1"/>
    </xf>
    <xf numFmtId="0" fontId="23" fillId="11" borderId="36" xfId="0" applyFont="1" applyFill="1" applyBorder="1" applyAlignment="1" applyProtection="1">
      <alignment horizontal="center" vertical="center" textRotation="90" wrapText="1"/>
      <protection hidden="1"/>
    </xf>
    <xf numFmtId="0" fontId="22" fillId="18" borderId="143" xfId="0" applyFont="1" applyFill="1" applyBorder="1" applyAlignment="1" applyProtection="1">
      <alignment horizontal="center" vertical="center" textRotation="90" wrapText="1"/>
      <protection hidden="1"/>
    </xf>
    <xf numFmtId="0" fontId="22" fillId="18" borderId="91" xfId="0" applyFont="1" applyFill="1" applyBorder="1" applyAlignment="1" applyProtection="1">
      <alignment horizontal="center" vertical="center" textRotation="90" wrapText="1"/>
      <protection hidden="1"/>
    </xf>
    <xf numFmtId="0" fontId="69" fillId="11" borderId="30" xfId="0" applyFont="1" applyFill="1" applyBorder="1" applyAlignment="1" applyProtection="1">
      <alignment horizontal="center" vertical="center" textRotation="90" wrapText="1"/>
      <protection hidden="1"/>
    </xf>
    <xf numFmtId="0" fontId="69" fillId="11" borderId="32" xfId="0" applyFont="1" applyFill="1" applyBorder="1" applyAlignment="1" applyProtection="1">
      <alignment horizontal="center" vertical="center" textRotation="90" wrapText="1"/>
      <protection hidden="1"/>
    </xf>
    <xf numFmtId="0" fontId="69" fillId="18" borderId="30" xfId="0" applyFont="1" applyFill="1" applyBorder="1" applyAlignment="1" applyProtection="1">
      <alignment horizontal="center" vertical="center" textRotation="90" wrapText="1"/>
      <protection hidden="1"/>
    </xf>
    <xf numFmtId="0" fontId="69" fillId="18" borderId="32" xfId="0" applyFont="1" applyFill="1" applyBorder="1" applyAlignment="1" applyProtection="1">
      <alignment horizontal="center" vertical="center" textRotation="90" wrapText="1"/>
      <protection hidden="1"/>
    </xf>
    <xf numFmtId="0" fontId="61" fillId="21" borderId="71" xfId="0" applyFont="1" applyFill="1" applyBorder="1" applyAlignment="1" applyProtection="1">
      <alignment horizontal="center" vertical="center" textRotation="90" wrapText="1"/>
      <protection hidden="1"/>
    </xf>
    <xf numFmtId="0" fontId="23" fillId="21" borderId="71" xfId="0" applyFont="1" applyFill="1" applyBorder="1" applyAlignment="1" applyProtection="1">
      <alignment horizontal="center" vertical="center" wrapText="1"/>
      <protection hidden="1"/>
    </xf>
    <xf numFmtId="0" fontId="23" fillId="21" borderId="71" xfId="0" applyFont="1" applyFill="1" applyBorder="1" applyAlignment="1" applyProtection="1">
      <alignment horizontal="center" vertical="center" textRotation="90" wrapText="1"/>
      <protection hidden="1"/>
    </xf>
    <xf numFmtId="0" fontId="23" fillId="21" borderId="101" xfId="0" applyFont="1" applyFill="1" applyBorder="1" applyAlignment="1" applyProtection="1">
      <alignment horizontal="center" vertical="center" textRotation="90" wrapText="1"/>
      <protection hidden="1"/>
    </xf>
    <xf numFmtId="0" fontId="49" fillId="9" borderId="112" xfId="0" applyFont="1" applyFill="1" applyBorder="1" applyAlignment="1" applyProtection="1">
      <alignment vertical="center" textRotation="90" wrapText="1"/>
      <protection hidden="1"/>
    </xf>
    <xf numFmtId="0" fontId="49" fillId="9" borderId="125" xfId="0" applyFont="1" applyFill="1" applyBorder="1" applyAlignment="1" applyProtection="1">
      <alignment vertical="center" textRotation="90" wrapText="1"/>
      <protection hidden="1"/>
    </xf>
    <xf numFmtId="0" fontId="49" fillId="9" borderId="81" xfId="0" applyFont="1" applyFill="1" applyBorder="1" applyAlignment="1" applyProtection="1">
      <alignment vertical="center" textRotation="90" wrapText="1"/>
      <protection hidden="1"/>
    </xf>
    <xf numFmtId="0" fontId="70" fillId="9" borderId="146" xfId="0" applyFont="1" applyFill="1" applyBorder="1" applyAlignment="1" applyProtection="1">
      <alignment vertical="center" textRotation="90" wrapText="1"/>
      <protection hidden="1"/>
    </xf>
    <xf numFmtId="0" fontId="70" fillId="9" borderId="55" xfId="0" applyFont="1" applyFill="1" applyBorder="1" applyAlignment="1" applyProtection="1">
      <alignment vertical="center" textRotation="90" wrapText="1"/>
      <protection hidden="1"/>
    </xf>
    <xf numFmtId="0" fontId="70" fillId="9" borderId="104" xfId="0" applyFont="1" applyFill="1" applyBorder="1" applyAlignment="1" applyProtection="1">
      <alignment vertical="center" textRotation="90" wrapText="1"/>
      <protection hidden="1"/>
    </xf>
    <xf numFmtId="0" fontId="61" fillId="2" borderId="84" xfId="0" applyFont="1" applyFill="1" applyBorder="1" applyAlignment="1" applyProtection="1">
      <alignment horizontal="center" vertical="center" textRotation="90" wrapText="1"/>
      <protection hidden="1"/>
    </xf>
    <xf numFmtId="0" fontId="61" fillId="2" borderId="71" xfId="0" applyFont="1" applyFill="1" applyBorder="1" applyAlignment="1" applyProtection="1">
      <alignment horizontal="center" vertical="center" textRotation="90" wrapText="1"/>
      <protection hidden="1"/>
    </xf>
    <xf numFmtId="0" fontId="23" fillId="2" borderId="71" xfId="0" applyFont="1" applyFill="1" applyBorder="1" applyAlignment="1" applyProtection="1">
      <alignment horizontal="center" vertical="center" wrapText="1"/>
      <protection hidden="1"/>
    </xf>
    <xf numFmtId="0" fontId="3" fillId="3" borderId="0" xfId="0" applyFont="1" applyFill="1" applyBorder="1" applyAlignment="1" applyProtection="1">
      <alignment horizontal="center" vertical="center" wrapText="1"/>
      <protection hidden="1"/>
    </xf>
    <xf numFmtId="0" fontId="124" fillId="2" borderId="49" xfId="0" applyFont="1" applyFill="1" applyBorder="1" applyAlignment="1" applyProtection="1">
      <alignment horizontal="left" vertical="top" wrapText="1"/>
      <protection hidden="1"/>
    </xf>
    <xf numFmtId="0" fontId="124" fillId="2" borderId="4" xfId="0" applyFont="1" applyFill="1" applyBorder="1" applyAlignment="1" applyProtection="1">
      <alignment horizontal="left" vertical="top" wrapText="1"/>
      <protection hidden="1"/>
    </xf>
    <xf numFmtId="0" fontId="23" fillId="20" borderId="71" xfId="0" applyFont="1" applyFill="1" applyBorder="1" applyAlignment="1" applyProtection="1">
      <alignment horizontal="center" vertical="center" wrapText="1"/>
      <protection hidden="1"/>
    </xf>
    <xf numFmtId="0" fontId="23" fillId="13" borderId="19" xfId="0" applyFont="1" applyFill="1" applyBorder="1" applyAlignment="1" applyProtection="1">
      <alignment horizontal="center" vertical="center" wrapText="1"/>
      <protection hidden="1"/>
    </xf>
    <xf numFmtId="0" fontId="23" fillId="13" borderId="20" xfId="0" applyFont="1" applyFill="1" applyBorder="1" applyAlignment="1" applyProtection="1">
      <alignment horizontal="center" vertical="center" textRotation="90" wrapText="1"/>
      <protection hidden="1"/>
    </xf>
    <xf numFmtId="0" fontId="23" fillId="13" borderId="22" xfId="0" applyFont="1" applyFill="1" applyBorder="1" applyAlignment="1" applyProtection="1">
      <alignment horizontal="center" vertical="center" textRotation="90" wrapText="1"/>
      <protection hidden="1"/>
    </xf>
    <xf numFmtId="0" fontId="23" fillId="13" borderId="36" xfId="0" applyFont="1" applyFill="1" applyBorder="1" applyAlignment="1" applyProtection="1">
      <alignment horizontal="center" vertical="center" textRotation="90" wrapText="1"/>
      <protection hidden="1"/>
    </xf>
    <xf numFmtId="0" fontId="45" fillId="9" borderId="38" xfId="0" applyFont="1" applyFill="1" applyBorder="1" applyAlignment="1" applyProtection="1">
      <alignment horizontal="center" vertical="center" wrapText="1"/>
      <protection hidden="1"/>
    </xf>
    <xf numFmtId="0" fontId="45" fillId="9" borderId="39" xfId="0" applyFont="1" applyFill="1" applyBorder="1" applyAlignment="1" applyProtection="1">
      <alignment horizontal="center" vertical="center" wrapText="1"/>
      <protection hidden="1"/>
    </xf>
    <xf numFmtId="0" fontId="45" fillId="9" borderId="40" xfId="0" applyFont="1" applyFill="1" applyBorder="1" applyAlignment="1" applyProtection="1">
      <alignment horizontal="center" vertical="center" wrapText="1"/>
      <protection hidden="1"/>
    </xf>
    <xf numFmtId="0" fontId="45" fillId="9" borderId="54" xfId="0" applyFont="1" applyFill="1" applyBorder="1" applyAlignment="1" applyProtection="1">
      <alignment horizontal="center" vertical="center" wrapText="1"/>
      <protection hidden="1"/>
    </xf>
    <xf numFmtId="0" fontId="45" fillId="9" borderId="0" xfId="0" applyFont="1" applyFill="1" applyBorder="1" applyAlignment="1" applyProtection="1">
      <alignment horizontal="center" vertical="center" wrapText="1"/>
      <protection hidden="1"/>
    </xf>
    <xf numFmtId="0" fontId="45" fillId="9" borderId="55" xfId="0" applyFont="1" applyFill="1" applyBorder="1" applyAlignment="1" applyProtection="1">
      <alignment horizontal="center" vertical="center" wrapText="1"/>
      <protection hidden="1"/>
    </xf>
    <xf numFmtId="0" fontId="49" fillId="9" borderId="128" xfId="0" applyFont="1" applyFill="1" applyBorder="1" applyAlignment="1" applyProtection="1">
      <alignment vertical="center" textRotation="90" wrapText="1"/>
      <protection hidden="1"/>
    </xf>
    <xf numFmtId="0" fontId="49" fillId="9" borderId="95" xfId="0" applyFont="1" applyFill="1" applyBorder="1" applyAlignment="1" applyProtection="1">
      <alignment vertical="center" textRotation="90" wrapText="1"/>
      <protection hidden="1"/>
    </xf>
    <xf numFmtId="0" fontId="49" fillId="9" borderId="83" xfId="0" applyFont="1" applyFill="1" applyBorder="1" applyAlignment="1" applyProtection="1">
      <alignment vertical="center" textRotation="90" wrapText="1"/>
      <protection hidden="1"/>
    </xf>
    <xf numFmtId="0" fontId="6" fillId="9" borderId="38" xfId="0" applyFont="1" applyFill="1" applyBorder="1" applyAlignment="1" applyProtection="1">
      <alignment horizontal="center" wrapText="1"/>
      <protection hidden="1"/>
    </xf>
    <xf numFmtId="0" fontId="6" fillId="9" borderId="39" xfId="0" applyFont="1" applyFill="1" applyBorder="1" applyAlignment="1" applyProtection="1">
      <alignment horizontal="center" wrapText="1"/>
      <protection hidden="1"/>
    </xf>
    <xf numFmtId="0" fontId="6" fillId="9" borderId="40" xfId="0" applyFont="1" applyFill="1" applyBorder="1" applyAlignment="1" applyProtection="1">
      <alignment horizontal="center" wrapText="1"/>
      <protection hidden="1"/>
    </xf>
    <xf numFmtId="0" fontId="33" fillId="9" borderId="56" xfId="0" applyFont="1" applyFill="1" applyBorder="1" applyAlignment="1" applyProtection="1">
      <alignment horizontal="center" vertical="center" wrapText="1"/>
      <protection hidden="1"/>
    </xf>
    <xf numFmtId="0" fontId="33" fillId="9" borderId="57" xfId="0" applyFont="1" applyFill="1" applyBorder="1" applyAlignment="1" applyProtection="1">
      <alignment horizontal="center" vertical="center" wrapText="1"/>
      <protection hidden="1"/>
    </xf>
    <xf numFmtId="0" fontId="33" fillId="9" borderId="58" xfId="0" applyFont="1" applyFill="1" applyBorder="1" applyAlignment="1" applyProtection="1">
      <alignment horizontal="center" vertical="center" wrapText="1"/>
      <protection hidden="1"/>
    </xf>
    <xf numFmtId="0" fontId="4" fillId="9" borderId="42" xfId="0" applyFont="1" applyFill="1" applyBorder="1" applyAlignment="1" applyProtection="1">
      <alignment horizontal="center" vertical="center" textRotation="90" wrapText="1"/>
      <protection hidden="1"/>
    </xf>
    <xf numFmtId="0" fontId="4" fillId="9" borderId="19" xfId="0" applyFont="1" applyFill="1" applyBorder="1" applyAlignment="1" applyProtection="1">
      <alignment horizontal="center" vertical="center" textRotation="90" wrapText="1"/>
      <protection hidden="1"/>
    </xf>
    <xf numFmtId="0" fontId="4" fillId="9" borderId="34" xfId="0" applyFont="1" applyFill="1" applyBorder="1" applyAlignment="1" applyProtection="1">
      <alignment horizontal="center" vertical="center" textRotation="90" wrapText="1"/>
      <protection hidden="1"/>
    </xf>
    <xf numFmtId="0" fontId="4" fillId="9" borderId="47" xfId="0" applyFont="1" applyFill="1" applyBorder="1" applyAlignment="1" applyProtection="1">
      <alignment horizontal="center" vertical="center" textRotation="90" wrapText="1"/>
      <protection hidden="1"/>
    </xf>
    <xf numFmtId="0" fontId="4" fillId="9" borderId="22" xfId="0" applyFont="1" applyFill="1" applyBorder="1" applyAlignment="1" applyProtection="1">
      <alignment horizontal="center" vertical="center" textRotation="90" wrapText="1"/>
      <protection hidden="1"/>
    </xf>
    <xf numFmtId="0" fontId="4" fillId="9" borderId="36" xfId="0" applyFont="1" applyFill="1" applyBorder="1" applyAlignment="1" applyProtection="1">
      <alignment horizontal="center" vertical="center" textRotation="90" wrapText="1"/>
      <protection hidden="1"/>
    </xf>
    <xf numFmtId="0" fontId="4" fillId="9" borderId="48" xfId="0" applyFont="1" applyFill="1" applyBorder="1" applyAlignment="1" applyProtection="1">
      <alignment horizontal="center" vertical="center" textRotation="90" wrapText="1"/>
      <protection hidden="1"/>
    </xf>
    <xf numFmtId="0" fontId="4" fillId="9" borderId="44" xfId="0" applyFont="1" applyFill="1" applyBorder="1" applyAlignment="1" applyProtection="1">
      <alignment horizontal="center" vertical="center" textRotation="90" wrapText="1"/>
      <protection hidden="1"/>
    </xf>
    <xf numFmtId="0" fontId="4" fillId="9" borderId="45" xfId="0" applyFont="1" applyFill="1" applyBorder="1" applyAlignment="1" applyProtection="1">
      <alignment horizontal="center" vertical="center" textRotation="90" wrapText="1"/>
      <protection hidden="1"/>
    </xf>
    <xf numFmtId="0" fontId="4" fillId="12" borderId="109" xfId="0" applyFont="1" applyFill="1" applyBorder="1" applyAlignment="1" applyProtection="1">
      <alignment horizontal="center" vertical="center" textRotation="90" wrapText="1"/>
      <protection hidden="1"/>
    </xf>
    <xf numFmtId="0" fontId="4" fillId="12" borderId="110" xfId="0" applyFont="1" applyFill="1" applyBorder="1" applyAlignment="1" applyProtection="1">
      <alignment horizontal="center" vertical="center" textRotation="90" wrapText="1"/>
      <protection hidden="1"/>
    </xf>
    <xf numFmtId="0" fontId="4" fillId="12" borderId="19" xfId="0" applyFont="1" applyFill="1" applyBorder="1" applyAlignment="1" applyProtection="1">
      <alignment horizontal="center" vertical="center" textRotation="90" wrapText="1"/>
      <protection hidden="1"/>
    </xf>
    <xf numFmtId="0" fontId="4" fillId="12" borderId="34" xfId="0" applyFont="1" applyFill="1" applyBorder="1" applyAlignment="1" applyProtection="1">
      <alignment horizontal="center" vertical="center" textRotation="90" wrapText="1"/>
      <protection hidden="1"/>
    </xf>
    <xf numFmtId="0" fontId="4" fillId="12" borderId="26" xfId="0" applyFont="1" applyFill="1" applyBorder="1" applyAlignment="1" applyProtection="1">
      <alignment horizontal="center" vertical="center" textRotation="90" wrapText="1"/>
      <protection hidden="1"/>
    </xf>
    <xf numFmtId="0" fontId="4" fillId="12" borderId="37" xfId="0" applyFont="1" applyFill="1" applyBorder="1" applyAlignment="1" applyProtection="1">
      <alignment horizontal="center" vertical="center" textRotation="90" wrapText="1"/>
      <protection hidden="1"/>
    </xf>
    <xf numFmtId="0" fontId="4" fillId="9" borderId="27" xfId="0" applyFont="1" applyFill="1" applyBorder="1" applyAlignment="1" applyProtection="1">
      <alignment horizontal="center" vertical="center" textRotation="90" wrapText="1"/>
      <protection hidden="1"/>
    </xf>
    <xf numFmtId="0" fontId="4" fillId="9" borderId="29" xfId="0" applyFont="1" applyFill="1" applyBorder="1" applyAlignment="1" applyProtection="1">
      <alignment horizontal="center" vertical="center" textRotation="90" wrapText="1"/>
      <protection hidden="1"/>
    </xf>
    <xf numFmtId="0" fontId="4" fillId="9" borderId="31" xfId="0" applyFont="1" applyFill="1" applyBorder="1" applyAlignment="1" applyProtection="1">
      <alignment horizontal="center" vertical="center" textRotation="90" wrapText="1"/>
      <protection hidden="1"/>
    </xf>
    <xf numFmtId="0" fontId="30" fillId="2" borderId="82" xfId="0" applyFont="1" applyFill="1" applyBorder="1" applyAlignment="1" applyProtection="1">
      <alignment horizontal="center"/>
      <protection locked="0"/>
    </xf>
    <xf numFmtId="0" fontId="30" fillId="2" borderId="78" xfId="0" applyFont="1" applyFill="1" applyBorder="1" applyAlignment="1" applyProtection="1">
      <alignment horizontal="center"/>
      <protection locked="0"/>
    </xf>
    <xf numFmtId="0" fontId="30" fillId="2" borderId="107" xfId="0" applyFont="1" applyFill="1" applyBorder="1" applyAlignment="1" applyProtection="1">
      <alignment horizontal="center"/>
      <protection locked="0"/>
    </xf>
    <xf numFmtId="0" fontId="30" fillId="2" borderId="145" xfId="0" applyFont="1" applyFill="1" applyBorder="1" applyAlignment="1" applyProtection="1">
      <alignment horizontal="center"/>
      <protection locked="0"/>
    </xf>
    <xf numFmtId="0" fontId="17" fillId="2" borderId="84" xfId="0" applyFont="1" applyFill="1" applyBorder="1" applyAlignment="1" applyProtection="1">
      <alignment horizontal="center" vertical="center" wrapText="1"/>
      <protection locked="0"/>
    </xf>
    <xf numFmtId="0" fontId="17" fillId="2" borderId="71" xfId="0" applyFont="1" applyFill="1" applyBorder="1" applyAlignment="1" applyProtection="1">
      <alignment horizontal="center" vertical="center" wrapText="1"/>
      <protection locked="0"/>
    </xf>
    <xf numFmtId="0" fontId="17" fillId="2" borderId="92" xfId="0" applyFont="1" applyFill="1" applyBorder="1" applyAlignment="1" applyProtection="1">
      <alignment horizontal="center" vertical="center" wrapText="1"/>
      <protection locked="0"/>
    </xf>
    <xf numFmtId="0" fontId="17" fillId="2" borderId="127" xfId="0" applyFont="1" applyFill="1" applyBorder="1" applyAlignment="1" applyProtection="1">
      <alignment horizontal="center" vertical="center" wrapText="1"/>
      <protection locked="0"/>
    </xf>
    <xf numFmtId="0" fontId="17" fillId="10" borderId="27" xfId="0" applyFont="1" applyFill="1" applyBorder="1" applyAlignment="1" applyProtection="1">
      <alignment horizontal="center"/>
      <protection locked="0"/>
    </xf>
    <xf numFmtId="0" fontId="17" fillId="10" borderId="42" xfId="0" applyFont="1" applyFill="1" applyBorder="1" applyAlignment="1" applyProtection="1">
      <alignment horizontal="center"/>
      <protection locked="0"/>
    </xf>
    <xf numFmtId="0" fontId="17" fillId="10" borderId="43" xfId="0" applyFont="1" applyFill="1" applyBorder="1" applyAlignment="1" applyProtection="1">
      <alignment horizontal="center"/>
      <protection locked="0"/>
    </xf>
    <xf numFmtId="0" fontId="17" fillId="10" borderId="28" xfId="0" applyFont="1" applyFill="1" applyBorder="1" applyAlignment="1" applyProtection="1">
      <alignment horizontal="center"/>
      <protection locked="0"/>
    </xf>
    <xf numFmtId="0" fontId="17" fillId="12" borderId="27" xfId="0" applyFont="1" applyFill="1" applyBorder="1" applyAlignment="1" applyProtection="1">
      <alignment horizontal="center"/>
      <protection locked="0"/>
    </xf>
    <xf numFmtId="0" fontId="17" fillId="12" borderId="42" xfId="0" applyFont="1" applyFill="1" applyBorder="1" applyAlignment="1" applyProtection="1">
      <alignment horizontal="center"/>
      <protection locked="0"/>
    </xf>
    <xf numFmtId="0" fontId="17" fillId="12" borderId="43" xfId="0" applyFont="1" applyFill="1" applyBorder="1" applyAlignment="1" applyProtection="1">
      <alignment horizontal="center"/>
      <protection locked="0"/>
    </xf>
    <xf numFmtId="0" fontId="17" fillId="12" borderId="28" xfId="0" applyFont="1" applyFill="1" applyBorder="1" applyAlignment="1" applyProtection="1">
      <alignment horizontal="center"/>
      <protection locked="0"/>
    </xf>
    <xf numFmtId="0" fontId="123" fillId="17" borderId="160" xfId="1" applyFont="1" applyFill="1" applyBorder="1" applyAlignment="1" applyProtection="1">
      <alignment horizontal="center" vertical="center"/>
      <protection locked="0"/>
    </xf>
    <xf numFmtId="0" fontId="123" fillId="17" borderId="108" xfId="1" applyFont="1" applyFill="1" applyBorder="1" applyAlignment="1" applyProtection="1">
      <alignment horizontal="center" vertical="center"/>
      <protection locked="0"/>
    </xf>
    <xf numFmtId="0" fontId="82" fillId="19" borderId="0" xfId="1" applyFont="1" applyFill="1" applyAlignment="1" applyProtection="1">
      <alignment horizontal="center" vertical="center"/>
      <protection locked="0"/>
    </xf>
    <xf numFmtId="0" fontId="74" fillId="14" borderId="38" xfId="0" applyFont="1" applyFill="1" applyBorder="1" applyAlignment="1" applyProtection="1">
      <alignment horizontal="right" vertical="center" wrapText="1"/>
      <protection hidden="1"/>
    </xf>
    <xf numFmtId="0" fontId="74" fillId="14" borderId="39" xfId="0" applyFont="1" applyFill="1" applyBorder="1" applyAlignment="1" applyProtection="1">
      <alignment horizontal="right" vertical="center" wrapText="1"/>
      <protection hidden="1"/>
    </xf>
    <xf numFmtId="0" fontId="74" fillId="14" borderId="161" xfId="0" applyFont="1" applyFill="1" applyBorder="1" applyAlignment="1" applyProtection="1">
      <alignment horizontal="right" vertical="center" wrapText="1"/>
      <protection hidden="1"/>
    </xf>
    <xf numFmtId="14" fontId="52" fillId="14" borderId="162" xfId="0" applyNumberFormat="1" applyFont="1" applyFill="1" applyBorder="1" applyAlignment="1" applyProtection="1">
      <alignment horizontal="left" vertical="center" wrapText="1"/>
      <protection hidden="1"/>
    </xf>
    <xf numFmtId="14" fontId="52" fillId="14" borderId="39" xfId="0" applyNumberFormat="1" applyFont="1" applyFill="1" applyBorder="1" applyAlignment="1" applyProtection="1">
      <alignment horizontal="left" vertical="center" wrapText="1"/>
      <protection hidden="1"/>
    </xf>
    <xf numFmtId="14" fontId="52" fillId="14" borderId="40" xfId="0" applyNumberFormat="1" applyFont="1" applyFill="1" applyBorder="1" applyAlignment="1" applyProtection="1">
      <alignment horizontal="left" vertical="center" wrapText="1"/>
      <protection hidden="1"/>
    </xf>
    <xf numFmtId="0" fontId="43" fillId="13" borderId="193" xfId="0" applyFont="1" applyFill="1" applyBorder="1" applyAlignment="1" applyProtection="1">
      <alignment horizontal="center" vertical="center" wrapText="1"/>
      <protection hidden="1"/>
    </xf>
    <xf numFmtId="0" fontId="43" fillId="13" borderId="158" xfId="0" applyFont="1" applyFill="1" applyBorder="1" applyAlignment="1" applyProtection="1">
      <alignment horizontal="center" vertical="center" wrapText="1"/>
      <protection hidden="1"/>
    </xf>
    <xf numFmtId="0" fontId="43" fillId="13" borderId="142" xfId="0" applyFont="1" applyFill="1" applyBorder="1" applyAlignment="1" applyProtection="1">
      <alignment horizontal="center" vertical="center" wrapText="1"/>
      <protection hidden="1"/>
    </xf>
    <xf numFmtId="0" fontId="17" fillId="13" borderId="27" xfId="0" applyFont="1" applyFill="1" applyBorder="1" applyAlignment="1" applyProtection="1">
      <alignment horizontal="center"/>
      <protection locked="0"/>
    </xf>
    <xf numFmtId="0" fontId="17" fillId="13" borderId="42" xfId="0" applyFont="1" applyFill="1" applyBorder="1" applyAlignment="1" applyProtection="1">
      <alignment horizontal="center"/>
      <protection locked="0"/>
    </xf>
    <xf numFmtId="0" fontId="17" fillId="13" borderId="43" xfId="0" applyFont="1" applyFill="1" applyBorder="1" applyAlignment="1" applyProtection="1">
      <alignment horizontal="center"/>
      <protection locked="0"/>
    </xf>
    <xf numFmtId="0" fontId="17" fillId="13" borderId="28" xfId="0" applyFont="1" applyFill="1" applyBorder="1" applyAlignment="1" applyProtection="1">
      <alignment horizontal="center"/>
      <protection locked="0"/>
    </xf>
    <xf numFmtId="0" fontId="17" fillId="12" borderId="139" xfId="0" applyFont="1" applyFill="1" applyBorder="1" applyAlignment="1" applyProtection="1">
      <alignment horizontal="center" vertical="center" wrapText="1"/>
      <protection locked="0"/>
    </xf>
    <xf numFmtId="0" fontId="17" fillId="12" borderId="113" xfId="0" applyFont="1" applyFill="1" applyBorder="1" applyAlignment="1" applyProtection="1">
      <alignment horizontal="center" vertical="center" wrapText="1"/>
      <protection locked="0"/>
    </xf>
    <xf numFmtId="0" fontId="17" fillId="12" borderId="140" xfId="0" applyFont="1" applyFill="1" applyBorder="1" applyAlignment="1" applyProtection="1">
      <alignment horizontal="center" vertical="center" wrapText="1"/>
      <protection locked="0"/>
    </xf>
    <xf numFmtId="0" fontId="17" fillId="13" borderId="139" xfId="0" applyFont="1" applyFill="1" applyBorder="1" applyAlignment="1" applyProtection="1">
      <alignment horizontal="center" vertical="center" wrapText="1"/>
      <protection locked="0"/>
    </xf>
    <xf numFmtId="0" fontId="17" fillId="13" borderId="113" xfId="0" applyFont="1" applyFill="1" applyBorder="1" applyAlignment="1" applyProtection="1">
      <alignment horizontal="center" vertical="center" wrapText="1"/>
      <protection locked="0"/>
    </xf>
    <xf numFmtId="0" fontId="17" fillId="13" borderId="140" xfId="0" applyFont="1" applyFill="1" applyBorder="1" applyAlignment="1" applyProtection="1">
      <alignment horizontal="center" vertical="center" wrapText="1"/>
      <protection locked="0"/>
    </xf>
    <xf numFmtId="0" fontId="22" fillId="12" borderId="143" xfId="0" applyFont="1" applyFill="1" applyBorder="1" applyAlignment="1" applyProtection="1">
      <alignment horizontal="center" vertical="center" textRotation="90" wrapText="1"/>
      <protection hidden="1"/>
    </xf>
    <xf numFmtId="0" fontId="22" fillId="12" borderId="91" xfId="0" applyFont="1" applyFill="1" applyBorder="1" applyAlignment="1" applyProtection="1">
      <alignment horizontal="center" vertical="center" textRotation="90" wrapText="1"/>
      <protection hidden="1"/>
    </xf>
    <xf numFmtId="0" fontId="23" fillId="12" borderId="19" xfId="0" applyFont="1" applyFill="1" applyBorder="1" applyAlignment="1" applyProtection="1">
      <alignment horizontal="center" vertical="center" wrapText="1"/>
      <protection hidden="1"/>
    </xf>
    <xf numFmtId="0" fontId="23" fillId="12" borderId="20" xfId="0" applyFont="1" applyFill="1" applyBorder="1" applyAlignment="1" applyProtection="1">
      <alignment horizontal="center" vertical="center" textRotation="90" wrapText="1"/>
      <protection hidden="1"/>
    </xf>
    <xf numFmtId="0" fontId="23" fillId="12" borderId="22" xfId="0" applyFont="1" applyFill="1" applyBorder="1" applyAlignment="1" applyProtection="1">
      <alignment horizontal="center" vertical="center" textRotation="90" wrapText="1"/>
      <protection hidden="1"/>
    </xf>
    <xf numFmtId="0" fontId="23" fillId="12" borderId="36" xfId="0" applyFont="1" applyFill="1" applyBorder="1" applyAlignment="1" applyProtection="1">
      <alignment horizontal="center" vertical="center" textRotation="90" wrapText="1"/>
      <protection hidden="1"/>
    </xf>
    <xf numFmtId="0" fontId="22" fillId="13" borderId="143" xfId="0" applyFont="1" applyFill="1" applyBorder="1" applyAlignment="1" applyProtection="1">
      <alignment horizontal="center" vertical="center" textRotation="90" wrapText="1"/>
      <protection hidden="1"/>
    </xf>
    <xf numFmtId="0" fontId="22" fillId="13" borderId="91" xfId="0" applyFont="1" applyFill="1" applyBorder="1" applyAlignment="1" applyProtection="1">
      <alignment horizontal="center" vertical="center" textRotation="90" wrapText="1"/>
      <protection hidden="1"/>
    </xf>
    <xf numFmtId="0" fontId="69" fillId="13" borderId="30" xfId="0" applyFont="1" applyFill="1" applyBorder="1" applyAlignment="1" applyProtection="1">
      <alignment horizontal="center" vertical="center" textRotation="90" wrapText="1"/>
      <protection hidden="1"/>
    </xf>
    <xf numFmtId="0" fontId="69" fillId="13" borderId="32" xfId="0" applyFont="1" applyFill="1" applyBorder="1" applyAlignment="1" applyProtection="1">
      <alignment horizontal="center" vertical="center" textRotation="90" wrapText="1"/>
      <protection hidden="1"/>
    </xf>
    <xf numFmtId="0" fontId="69" fillId="12" borderId="30" xfId="0" applyFont="1" applyFill="1" applyBorder="1" applyAlignment="1" applyProtection="1">
      <alignment horizontal="center" vertical="center" textRotation="90" wrapText="1"/>
      <protection hidden="1"/>
    </xf>
    <xf numFmtId="0" fontId="69" fillId="12" borderId="32" xfId="0" applyFont="1" applyFill="1" applyBorder="1" applyAlignment="1" applyProtection="1">
      <alignment horizontal="center" vertical="center" textRotation="90" wrapText="1"/>
      <protection hidden="1"/>
    </xf>
    <xf numFmtId="0" fontId="4" fillId="9" borderId="47" xfId="0" applyFont="1" applyFill="1" applyBorder="1" applyAlignment="1" applyProtection="1">
      <alignment horizontal="center" vertical="center" wrapText="1"/>
      <protection hidden="1"/>
    </xf>
    <xf numFmtId="0" fontId="4" fillId="9" borderId="36" xfId="0" applyFont="1" applyFill="1" applyBorder="1" applyAlignment="1" applyProtection="1">
      <alignment horizontal="center" vertical="center" wrapText="1"/>
      <protection hidden="1"/>
    </xf>
    <xf numFmtId="0" fontId="27" fillId="9" borderId="47" xfId="0" applyFont="1" applyFill="1" applyBorder="1" applyAlignment="1" applyProtection="1">
      <alignment horizontal="center" vertical="center" wrapText="1"/>
      <protection hidden="1"/>
    </xf>
    <xf numFmtId="0" fontId="27" fillId="9" borderId="36" xfId="0" applyFont="1" applyFill="1" applyBorder="1" applyAlignment="1" applyProtection="1">
      <alignment horizontal="center" vertical="center" wrapText="1"/>
      <protection hidden="1"/>
    </xf>
    <xf numFmtId="0" fontId="43" fillId="10" borderId="193" xfId="0" applyFont="1" applyFill="1" applyBorder="1" applyAlignment="1" applyProtection="1">
      <alignment horizontal="center" vertical="center" wrapText="1"/>
      <protection hidden="1"/>
    </xf>
    <xf numFmtId="0" fontId="43" fillId="10" borderId="158" xfId="0" applyFont="1" applyFill="1" applyBorder="1" applyAlignment="1" applyProtection="1">
      <alignment horizontal="center" vertical="center" wrapText="1"/>
      <protection hidden="1"/>
    </xf>
    <xf numFmtId="0" fontId="43" fillId="10" borderId="142" xfId="0" applyFont="1" applyFill="1" applyBorder="1" applyAlignment="1" applyProtection="1">
      <alignment horizontal="center" vertical="center" wrapText="1"/>
      <protection hidden="1"/>
    </xf>
    <xf numFmtId="0" fontId="3" fillId="3" borderId="39" xfId="0" applyFont="1" applyFill="1" applyBorder="1" applyAlignment="1" applyProtection="1">
      <alignment horizontal="center" vertical="center" wrapText="1"/>
      <protection hidden="1"/>
    </xf>
    <xf numFmtId="0" fontId="1" fillId="12" borderId="54" xfId="0" applyFont="1" applyFill="1" applyBorder="1" applyAlignment="1" applyProtection="1">
      <alignment horizontal="center" vertical="center" wrapText="1"/>
      <protection hidden="1"/>
    </xf>
    <xf numFmtId="0" fontId="1" fillId="12" borderId="0" xfId="0" applyFont="1" applyFill="1" applyBorder="1" applyAlignment="1" applyProtection="1">
      <alignment horizontal="center" vertical="center" wrapText="1"/>
      <protection hidden="1"/>
    </xf>
    <xf numFmtId="0" fontId="11" fillId="3" borderId="1" xfId="0" applyFont="1" applyFill="1" applyBorder="1" applyAlignment="1" applyProtection="1">
      <alignment horizontal="center" vertical="center" wrapText="1"/>
      <protection hidden="1"/>
    </xf>
    <xf numFmtId="0" fontId="11" fillId="3" borderId="2" xfId="0" applyFont="1" applyFill="1" applyBorder="1" applyAlignment="1" applyProtection="1">
      <alignment horizontal="center" vertical="center" wrapText="1"/>
      <protection hidden="1"/>
    </xf>
    <xf numFmtId="0" fontId="11" fillId="3" borderId="33" xfId="0" applyFont="1" applyFill="1" applyBorder="1" applyAlignment="1" applyProtection="1">
      <alignment horizontal="center" vertical="center" wrapText="1"/>
      <protection hidden="1"/>
    </xf>
    <xf numFmtId="0" fontId="11" fillId="3" borderId="51" xfId="0" applyFont="1" applyFill="1" applyBorder="1" applyAlignment="1" applyProtection="1">
      <alignment horizontal="center" vertical="center" wrapText="1"/>
      <protection locked="0"/>
    </xf>
    <xf numFmtId="0" fontId="11" fillId="3" borderId="33" xfId="0" applyFont="1" applyFill="1" applyBorder="1" applyAlignment="1" applyProtection="1">
      <alignment horizontal="center" vertical="center" wrapText="1"/>
      <protection locked="0"/>
    </xf>
    <xf numFmtId="0" fontId="11" fillId="3" borderId="51" xfId="0" applyFont="1" applyFill="1" applyBorder="1" applyAlignment="1" applyProtection="1">
      <alignment horizontal="center" vertical="top" wrapText="1"/>
      <protection locked="0"/>
    </xf>
    <xf numFmtId="0" fontId="11" fillId="3" borderId="2" xfId="0" applyFont="1" applyFill="1" applyBorder="1" applyAlignment="1" applyProtection="1">
      <alignment horizontal="center" vertical="top" wrapText="1"/>
      <protection locked="0"/>
    </xf>
    <xf numFmtId="0" fontId="17" fillId="10" borderId="139" xfId="0" applyFont="1" applyFill="1" applyBorder="1" applyAlignment="1" applyProtection="1">
      <alignment horizontal="center" vertical="center" wrapText="1"/>
      <protection locked="0"/>
    </xf>
    <xf numFmtId="0" fontId="17" fillId="10" borderId="113" xfId="0" applyFont="1" applyFill="1" applyBorder="1" applyAlignment="1" applyProtection="1">
      <alignment horizontal="center" vertical="center" wrapText="1"/>
      <protection locked="0"/>
    </xf>
    <xf numFmtId="0" fontId="17" fillId="10" borderId="140" xfId="0" applyFont="1" applyFill="1" applyBorder="1" applyAlignment="1" applyProtection="1">
      <alignment horizontal="center" vertical="center" wrapText="1"/>
      <protection locked="0"/>
    </xf>
    <xf numFmtId="0" fontId="30" fillId="21" borderId="82" xfId="0" applyFont="1" applyFill="1" applyBorder="1" applyAlignment="1" applyProtection="1">
      <alignment horizontal="center"/>
      <protection locked="0"/>
    </xf>
    <xf numFmtId="0" fontId="30" fillId="21" borderId="78" xfId="0" applyFont="1" applyFill="1" applyBorder="1" applyAlignment="1" applyProtection="1">
      <alignment horizontal="center"/>
      <protection locked="0"/>
    </xf>
    <xf numFmtId="0" fontId="30" fillId="21" borderId="107" xfId="0" applyFont="1" applyFill="1" applyBorder="1" applyAlignment="1" applyProtection="1">
      <alignment horizontal="center"/>
      <protection locked="0"/>
    </xf>
    <xf numFmtId="0" fontId="30" fillId="21" borderId="145" xfId="0" applyFont="1" applyFill="1" applyBorder="1" applyAlignment="1" applyProtection="1">
      <alignment horizontal="center"/>
      <protection locked="0"/>
    </xf>
    <xf numFmtId="0" fontId="5" fillId="12" borderId="114" xfId="0" applyFont="1" applyFill="1" applyBorder="1" applyAlignment="1" applyProtection="1">
      <alignment horizontal="center" wrapText="1"/>
      <protection hidden="1"/>
    </xf>
    <xf numFmtId="0" fontId="5" fillId="12" borderId="42" xfId="0" applyFont="1" applyFill="1" applyBorder="1" applyAlignment="1" applyProtection="1">
      <alignment horizontal="center" wrapText="1"/>
      <protection hidden="1"/>
    </xf>
    <xf numFmtId="0" fontId="5" fillId="12" borderId="43" xfId="0" applyFont="1" applyFill="1" applyBorder="1" applyAlignment="1" applyProtection="1">
      <alignment horizontal="center" wrapText="1"/>
      <protection hidden="1"/>
    </xf>
    <xf numFmtId="0" fontId="23" fillId="10" borderId="20" xfId="0" applyFont="1" applyFill="1" applyBorder="1" applyAlignment="1" applyProtection="1">
      <alignment horizontal="center" vertical="center" textRotation="90" wrapText="1"/>
      <protection hidden="1"/>
    </xf>
    <xf numFmtId="0" fontId="23" fillId="10" borderId="22" xfId="0" applyFont="1" applyFill="1" applyBorder="1" applyAlignment="1" applyProtection="1">
      <alignment horizontal="center" vertical="center" textRotation="90" wrapText="1"/>
      <protection hidden="1"/>
    </xf>
    <xf numFmtId="0" fontId="23" fillId="10" borderId="36" xfId="0" applyFont="1" applyFill="1" applyBorder="1" applyAlignment="1" applyProtection="1">
      <alignment horizontal="center" vertical="center" textRotation="90" wrapText="1"/>
      <protection hidden="1"/>
    </xf>
    <xf numFmtId="0" fontId="23" fillId="18" borderId="19" xfId="0" applyFont="1" applyFill="1" applyBorder="1" applyAlignment="1" applyProtection="1">
      <alignment horizontal="center" vertical="center" wrapText="1"/>
      <protection hidden="1"/>
    </xf>
    <xf numFmtId="0" fontId="23" fillId="18" borderId="20" xfId="0" applyFont="1" applyFill="1" applyBorder="1" applyAlignment="1" applyProtection="1">
      <alignment horizontal="center" vertical="center" textRotation="90" wrapText="1"/>
      <protection hidden="1"/>
    </xf>
    <xf numFmtId="0" fontId="23" fillId="18" borderId="22" xfId="0" applyFont="1" applyFill="1" applyBorder="1" applyAlignment="1" applyProtection="1">
      <alignment horizontal="center" vertical="center" textRotation="90" wrapText="1"/>
      <protection hidden="1"/>
    </xf>
    <xf numFmtId="0" fontId="23" fillId="18" borderId="36" xfId="0" applyFont="1" applyFill="1" applyBorder="1" applyAlignment="1" applyProtection="1">
      <alignment horizontal="center" vertical="center" textRotation="90" wrapText="1"/>
      <protection hidden="1"/>
    </xf>
    <xf numFmtId="0" fontId="17" fillId="11" borderId="27" xfId="0" applyFont="1" applyFill="1" applyBorder="1" applyAlignment="1" applyProtection="1">
      <alignment horizontal="center"/>
      <protection locked="0"/>
    </xf>
    <xf numFmtId="0" fontId="17" fillId="11" borderId="42" xfId="0" applyFont="1" applyFill="1" applyBorder="1" applyAlignment="1" applyProtection="1">
      <alignment horizontal="center"/>
      <protection locked="0"/>
    </xf>
    <xf numFmtId="0" fontId="17" fillId="11" borderId="43" xfId="0" applyFont="1" applyFill="1" applyBorder="1" applyAlignment="1" applyProtection="1">
      <alignment horizontal="center"/>
      <protection locked="0"/>
    </xf>
    <xf numFmtId="0" fontId="17" fillId="11" borderId="28" xfId="0" applyFont="1" applyFill="1" applyBorder="1" applyAlignment="1" applyProtection="1">
      <alignment horizontal="center"/>
      <protection locked="0"/>
    </xf>
    <xf numFmtId="0" fontId="17" fillId="18" borderId="27" xfId="0" applyFont="1" applyFill="1" applyBorder="1" applyAlignment="1" applyProtection="1">
      <alignment horizontal="center"/>
      <protection locked="0"/>
    </xf>
    <xf numFmtId="0" fontId="17" fillId="18" borderId="42" xfId="0" applyFont="1" applyFill="1" applyBorder="1" applyAlignment="1" applyProtection="1">
      <alignment horizontal="center"/>
      <protection locked="0"/>
    </xf>
    <xf numFmtId="0" fontId="17" fillId="18" borderId="43" xfId="0" applyFont="1" applyFill="1" applyBorder="1" applyAlignment="1" applyProtection="1">
      <alignment horizontal="center"/>
      <protection locked="0"/>
    </xf>
    <xf numFmtId="0" fontId="17" fillId="18" borderId="28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hidden="1"/>
    </xf>
    <xf numFmtId="0" fontId="3" fillId="3" borderId="2" xfId="0" applyFont="1" applyFill="1" applyBorder="1" applyAlignment="1" applyProtection="1">
      <alignment horizontal="center" vertical="center" wrapText="1"/>
      <protection hidden="1"/>
    </xf>
    <xf numFmtId="0" fontId="3" fillId="3" borderId="33" xfId="0" applyFont="1" applyFill="1" applyBorder="1" applyAlignment="1" applyProtection="1">
      <alignment horizontal="center" vertical="center" wrapText="1"/>
      <protection hidden="1"/>
    </xf>
    <xf numFmtId="0" fontId="11" fillId="3" borderId="51" xfId="0" applyFont="1" applyFill="1" applyBorder="1" applyAlignment="1" applyProtection="1">
      <alignment horizontal="center" vertical="center" wrapText="1"/>
      <protection hidden="1"/>
    </xf>
    <xf numFmtId="0" fontId="17" fillId="11" borderId="139" xfId="0" applyFont="1" applyFill="1" applyBorder="1" applyAlignment="1" applyProtection="1">
      <alignment horizontal="center" vertical="center" wrapText="1"/>
      <protection locked="0"/>
    </xf>
    <xf numFmtId="0" fontId="17" fillId="11" borderId="113" xfId="0" applyFont="1" applyFill="1" applyBorder="1" applyAlignment="1" applyProtection="1">
      <alignment horizontal="center" vertical="center" wrapText="1"/>
      <protection locked="0"/>
    </xf>
    <xf numFmtId="0" fontId="17" fillId="11" borderId="140" xfId="0" applyFont="1" applyFill="1" applyBorder="1" applyAlignment="1" applyProtection="1">
      <alignment horizontal="center" vertical="center" wrapText="1"/>
      <protection locked="0"/>
    </xf>
    <xf numFmtId="0" fontId="17" fillId="18" borderId="139" xfId="0" applyFont="1" applyFill="1" applyBorder="1" applyAlignment="1" applyProtection="1">
      <alignment horizontal="center" vertical="center" wrapText="1"/>
      <protection locked="0"/>
    </xf>
    <xf numFmtId="0" fontId="17" fillId="18" borderId="113" xfId="0" applyFont="1" applyFill="1" applyBorder="1" applyAlignment="1" applyProtection="1">
      <alignment horizontal="center" vertical="center" wrapText="1"/>
      <protection locked="0"/>
    </xf>
    <xf numFmtId="0" fontId="17" fillId="18" borderId="140" xfId="0" applyFont="1" applyFill="1" applyBorder="1" applyAlignment="1" applyProtection="1">
      <alignment horizontal="center" vertical="center" wrapText="1"/>
      <protection locked="0"/>
    </xf>
    <xf numFmtId="0" fontId="19" fillId="10" borderId="88" xfId="0" applyFont="1" applyFill="1" applyBorder="1" applyAlignment="1" applyProtection="1">
      <alignment horizontal="center" vertical="center" wrapText="1"/>
      <protection hidden="1"/>
    </xf>
    <xf numFmtId="0" fontId="19" fillId="10" borderId="90" xfId="0" applyFont="1" applyFill="1" applyBorder="1" applyAlignment="1" applyProtection="1">
      <alignment horizontal="center" vertical="center" wrapText="1"/>
      <protection hidden="1"/>
    </xf>
    <xf numFmtId="0" fontId="19" fillId="11" borderId="88" xfId="0" applyFont="1" applyFill="1" applyBorder="1" applyAlignment="1" applyProtection="1">
      <alignment horizontal="center" vertical="center" wrapText="1"/>
      <protection hidden="1"/>
    </xf>
    <xf numFmtId="0" fontId="19" fillId="11" borderId="90" xfId="0" applyFont="1" applyFill="1" applyBorder="1" applyAlignment="1" applyProtection="1">
      <alignment horizontal="center" vertical="center" wrapText="1"/>
      <protection hidden="1"/>
    </xf>
    <xf numFmtId="0" fontId="4" fillId="9" borderId="52" xfId="0" applyFont="1" applyFill="1" applyBorder="1" applyAlignment="1" applyProtection="1">
      <alignment horizontal="center" vertical="center" wrapText="1"/>
      <protection hidden="1"/>
    </xf>
    <xf numFmtId="0" fontId="4" fillId="9" borderId="53" xfId="0" applyFont="1" applyFill="1" applyBorder="1" applyAlignment="1" applyProtection="1">
      <alignment horizontal="center" vertical="center" wrapText="1"/>
      <protection hidden="1"/>
    </xf>
    <xf numFmtId="0" fontId="69" fillId="10" borderId="30" xfId="0" applyFont="1" applyFill="1" applyBorder="1" applyAlignment="1" applyProtection="1">
      <alignment horizontal="center" vertical="center" textRotation="90" wrapText="1"/>
      <protection hidden="1"/>
    </xf>
    <xf numFmtId="0" fontId="69" fillId="10" borderId="32" xfId="0" applyFont="1" applyFill="1" applyBorder="1" applyAlignment="1" applyProtection="1">
      <alignment horizontal="center" vertical="center" textRotation="90" wrapText="1"/>
      <protection hidden="1"/>
    </xf>
    <xf numFmtId="0" fontId="22" fillId="10" borderId="143" xfId="0" applyFont="1" applyFill="1" applyBorder="1" applyAlignment="1" applyProtection="1">
      <alignment horizontal="center" vertical="center" textRotation="90" wrapText="1"/>
      <protection hidden="1"/>
    </xf>
    <xf numFmtId="0" fontId="22" fillId="10" borderId="91" xfId="0" applyFont="1" applyFill="1" applyBorder="1" applyAlignment="1" applyProtection="1">
      <alignment horizontal="center" vertical="center" textRotation="90" wrapText="1"/>
      <protection hidden="1"/>
    </xf>
    <xf numFmtId="0" fontId="61" fillId="21" borderId="84" xfId="0" applyFont="1" applyFill="1" applyBorder="1" applyAlignment="1" applyProtection="1">
      <alignment horizontal="center" vertical="center" textRotation="90" wrapText="1"/>
      <protection hidden="1"/>
    </xf>
    <xf numFmtId="0" fontId="32" fillId="2" borderId="1" xfId="0" applyFont="1" applyFill="1" applyBorder="1" applyAlignment="1" applyProtection="1">
      <alignment horizontal="center" vertical="center" wrapText="1"/>
      <protection hidden="1"/>
    </xf>
    <xf numFmtId="0" fontId="32" fillId="2" borderId="2" xfId="0" applyFont="1" applyFill="1" applyBorder="1" applyAlignment="1" applyProtection="1">
      <alignment horizontal="center" vertical="center" wrapText="1"/>
      <protection hidden="1"/>
    </xf>
    <xf numFmtId="0" fontId="23" fillId="10" borderId="19" xfId="0" applyFont="1" applyFill="1" applyBorder="1" applyAlignment="1" applyProtection="1">
      <alignment horizontal="center" vertical="center" wrapText="1"/>
      <protection hidden="1"/>
    </xf>
    <xf numFmtId="0" fontId="22" fillId="11" borderId="143" xfId="0" applyFont="1" applyFill="1" applyBorder="1" applyAlignment="1" applyProtection="1">
      <alignment horizontal="center" vertical="center" textRotation="90" wrapText="1"/>
      <protection hidden="1"/>
    </xf>
    <xf numFmtId="0" fontId="22" fillId="11" borderId="91" xfId="0" applyFont="1" applyFill="1" applyBorder="1" applyAlignment="1" applyProtection="1">
      <alignment horizontal="center" vertical="center" textRotation="90" wrapText="1"/>
      <protection hidden="1"/>
    </xf>
    <xf numFmtId="0" fontId="23" fillId="11" borderId="19" xfId="0" applyFont="1" applyFill="1" applyBorder="1" applyAlignment="1" applyProtection="1">
      <alignment horizontal="center" vertical="center" wrapText="1"/>
      <protection hidden="1"/>
    </xf>
    <xf numFmtId="0" fontId="4" fillId="9" borderId="50" xfId="0" applyFont="1" applyFill="1" applyBorder="1" applyAlignment="1" applyProtection="1">
      <alignment horizontal="center" vertical="center" wrapText="1"/>
      <protection hidden="1"/>
    </xf>
    <xf numFmtId="0" fontId="4" fillId="9" borderId="46" xfId="0" applyFont="1" applyFill="1" applyBorder="1" applyAlignment="1" applyProtection="1">
      <alignment horizontal="center" vertical="center" wrapText="1"/>
      <protection hidden="1"/>
    </xf>
    <xf numFmtId="0" fontId="5" fillId="9" borderId="303" xfId="0" applyFont="1" applyFill="1" applyBorder="1" applyAlignment="1" applyProtection="1">
      <alignment horizontal="center" vertical="center" textRotation="90" wrapText="1"/>
      <protection hidden="1"/>
    </xf>
    <xf numFmtId="0" fontId="5" fillId="9" borderId="302" xfId="0" applyFont="1" applyFill="1" applyBorder="1" applyAlignment="1" applyProtection="1">
      <alignment horizontal="center" vertical="center" textRotation="90" wrapText="1"/>
      <protection hidden="1"/>
    </xf>
    <xf numFmtId="0" fontId="5" fillId="9" borderId="115" xfId="0" applyFont="1" applyFill="1" applyBorder="1" applyAlignment="1" applyProtection="1">
      <alignment horizontal="center" vertical="center" textRotation="90" wrapText="1"/>
      <protection hidden="1"/>
    </xf>
    <xf numFmtId="0" fontId="23" fillId="2" borderId="71" xfId="0" applyFont="1" applyFill="1" applyBorder="1" applyAlignment="1" applyProtection="1">
      <alignment horizontal="center" vertical="center" textRotation="90" wrapText="1"/>
      <protection hidden="1"/>
    </xf>
    <xf numFmtId="0" fontId="23" fillId="2" borderId="101" xfId="0" applyFont="1" applyFill="1" applyBorder="1" applyAlignment="1" applyProtection="1">
      <alignment horizontal="center" vertical="center" textRotation="90" wrapText="1"/>
      <protection hidden="1"/>
    </xf>
    <xf numFmtId="0" fontId="78" fillId="2" borderId="127" xfId="0" applyFont="1" applyFill="1" applyBorder="1" applyAlignment="1" applyProtection="1">
      <alignment horizontal="center" vertical="center" textRotation="90" wrapText="1"/>
      <protection hidden="1"/>
    </xf>
    <xf numFmtId="0" fontId="78" fillId="2" borderId="144" xfId="0" applyFont="1" applyFill="1" applyBorder="1" applyAlignment="1" applyProtection="1">
      <alignment horizontal="center" vertical="center" textRotation="90" wrapText="1"/>
      <protection hidden="1"/>
    </xf>
    <xf numFmtId="0" fontId="78" fillId="21" borderId="127" xfId="0" applyFont="1" applyFill="1" applyBorder="1" applyAlignment="1" applyProtection="1">
      <alignment horizontal="center" vertical="center" textRotation="90" wrapText="1"/>
      <protection hidden="1"/>
    </xf>
    <xf numFmtId="0" fontId="78" fillId="21" borderId="144" xfId="0" applyFont="1" applyFill="1" applyBorder="1" applyAlignment="1" applyProtection="1">
      <alignment horizontal="center" vertical="center" textRotation="90" wrapText="1"/>
      <protection hidden="1"/>
    </xf>
    <xf numFmtId="0" fontId="17" fillId="21" borderId="84" xfId="0" applyFont="1" applyFill="1" applyBorder="1" applyAlignment="1" applyProtection="1">
      <alignment horizontal="center" vertical="center" wrapText="1"/>
      <protection locked="0"/>
    </xf>
    <xf numFmtId="0" fontId="17" fillId="21" borderId="71" xfId="0" applyFont="1" applyFill="1" applyBorder="1" applyAlignment="1" applyProtection="1">
      <alignment horizontal="center" vertical="center" wrapText="1"/>
      <protection locked="0"/>
    </xf>
    <xf numFmtId="0" fontId="17" fillId="21" borderId="92" xfId="0" applyFont="1" applyFill="1" applyBorder="1" applyAlignment="1" applyProtection="1">
      <alignment horizontal="center" vertical="center" wrapText="1"/>
      <protection locked="0"/>
    </xf>
    <xf numFmtId="0" fontId="17" fillId="21" borderId="127" xfId="0" applyFont="1" applyFill="1" applyBorder="1" applyAlignment="1" applyProtection="1">
      <alignment horizontal="center" vertical="center" wrapText="1"/>
      <protection locked="0"/>
    </xf>
    <xf numFmtId="0" fontId="30" fillId="20" borderId="82" xfId="0" applyFont="1" applyFill="1" applyBorder="1" applyAlignment="1" applyProtection="1">
      <alignment horizontal="center"/>
      <protection locked="0"/>
    </xf>
    <xf numFmtId="0" fontId="30" fillId="20" borderId="78" xfId="0" applyFont="1" applyFill="1" applyBorder="1" applyAlignment="1" applyProtection="1">
      <alignment horizontal="center"/>
      <protection locked="0"/>
    </xf>
    <xf numFmtId="0" fontId="30" fillId="20" borderId="107" xfId="0" applyFont="1" applyFill="1" applyBorder="1" applyAlignment="1" applyProtection="1">
      <alignment horizontal="center"/>
      <protection locked="0"/>
    </xf>
    <xf numFmtId="0" fontId="30" fillId="20" borderId="145" xfId="0" applyFont="1" applyFill="1" applyBorder="1" applyAlignment="1" applyProtection="1">
      <alignment horizontal="center"/>
      <protection locked="0"/>
    </xf>
    <xf numFmtId="0" fontId="17" fillId="20" borderId="84" xfId="0" applyFont="1" applyFill="1" applyBorder="1" applyAlignment="1" applyProtection="1">
      <alignment horizontal="center" vertical="center" wrapText="1"/>
      <protection locked="0"/>
    </xf>
    <xf numFmtId="0" fontId="17" fillId="20" borderId="71" xfId="0" applyFont="1" applyFill="1" applyBorder="1" applyAlignment="1" applyProtection="1">
      <alignment horizontal="center" vertical="center" wrapText="1"/>
      <protection locked="0"/>
    </xf>
    <xf numFmtId="0" fontId="17" fillId="20" borderId="92" xfId="0" applyFont="1" applyFill="1" applyBorder="1" applyAlignment="1" applyProtection="1">
      <alignment horizontal="center" vertical="center" wrapText="1"/>
      <protection locked="0"/>
    </xf>
    <xf numFmtId="0" fontId="17" fillId="20" borderId="127" xfId="0" applyFont="1" applyFill="1" applyBorder="1" applyAlignment="1" applyProtection="1">
      <alignment horizontal="center" vertical="center" wrapText="1"/>
      <protection locked="0"/>
    </xf>
    <xf numFmtId="0" fontId="61" fillId="20" borderId="84" xfId="0" applyFont="1" applyFill="1" applyBorder="1" applyAlignment="1" applyProtection="1">
      <alignment horizontal="center" vertical="center" textRotation="90" wrapText="1"/>
      <protection hidden="1"/>
    </xf>
    <xf numFmtId="0" fontId="61" fillId="20" borderId="71" xfId="0" applyFont="1" applyFill="1" applyBorder="1" applyAlignment="1" applyProtection="1">
      <alignment horizontal="center" vertical="center" textRotation="90" wrapText="1"/>
      <protection hidden="1"/>
    </xf>
    <xf numFmtId="0" fontId="23" fillId="20" borderId="71" xfId="0" applyFont="1" applyFill="1" applyBorder="1" applyAlignment="1" applyProtection="1">
      <alignment horizontal="center" vertical="center" textRotation="90" wrapText="1"/>
      <protection hidden="1"/>
    </xf>
    <xf numFmtId="0" fontId="23" fillId="20" borderId="101" xfId="0" applyFont="1" applyFill="1" applyBorder="1" applyAlignment="1" applyProtection="1">
      <alignment horizontal="center" vertical="center" textRotation="90" wrapText="1"/>
      <protection hidden="1"/>
    </xf>
    <xf numFmtId="0" fontId="78" fillId="20" borderId="127" xfId="0" applyFont="1" applyFill="1" applyBorder="1" applyAlignment="1" applyProtection="1">
      <alignment horizontal="center" vertical="center" textRotation="90" wrapText="1"/>
      <protection hidden="1"/>
    </xf>
    <xf numFmtId="0" fontId="78" fillId="20" borderId="144" xfId="0" applyFont="1" applyFill="1" applyBorder="1" applyAlignment="1" applyProtection="1">
      <alignment horizontal="center" vertical="center" textRotation="90" wrapText="1"/>
      <protection hidden="1"/>
    </xf>
    <xf numFmtId="0" fontId="87" fillId="0" borderId="235" xfId="0" applyFont="1" applyBorder="1" applyAlignment="1" applyProtection="1">
      <alignment horizontal="center" vertical="center" wrapText="1"/>
      <protection hidden="1"/>
    </xf>
    <xf numFmtId="0" fontId="87" fillId="0" borderId="158" xfId="0" applyFont="1" applyBorder="1" applyAlignment="1" applyProtection="1">
      <alignment horizontal="center" vertical="center" wrapText="1"/>
      <protection hidden="1"/>
    </xf>
    <xf numFmtId="0" fontId="87" fillId="0" borderId="142" xfId="0" applyFont="1" applyBorder="1" applyAlignment="1" applyProtection="1">
      <alignment horizontal="center" vertical="center" wrapText="1"/>
      <protection hidden="1"/>
    </xf>
    <xf numFmtId="0" fontId="88" fillId="0" borderId="193" xfId="0" applyFont="1" applyBorder="1" applyAlignment="1" applyProtection="1">
      <alignment horizontal="center" vertical="center" wrapText="1"/>
      <protection hidden="1"/>
    </xf>
    <xf numFmtId="0" fontId="88" fillId="0" borderId="142" xfId="0" applyFont="1" applyBorder="1" applyAlignment="1" applyProtection="1">
      <alignment horizontal="center" vertical="center" wrapText="1"/>
      <protection hidden="1"/>
    </xf>
    <xf numFmtId="0" fontId="121" fillId="0" borderId="193" xfId="0" applyFont="1" applyBorder="1" applyAlignment="1" applyProtection="1">
      <alignment horizontal="center" vertical="center"/>
      <protection hidden="1"/>
    </xf>
    <xf numFmtId="0" fontId="121" fillId="0" borderId="158" xfId="0" applyFont="1" applyBorder="1" applyAlignment="1" applyProtection="1">
      <alignment horizontal="center" vertical="center"/>
      <protection hidden="1"/>
    </xf>
    <xf numFmtId="0" fontId="121" fillId="0" borderId="192" xfId="0" applyFont="1" applyBorder="1" applyAlignment="1" applyProtection="1">
      <alignment horizontal="center" vertical="center"/>
      <protection hidden="1"/>
    </xf>
    <xf numFmtId="0" fontId="93" fillId="0" borderId="235" xfId="0" applyFont="1" applyBorder="1" applyAlignment="1" applyProtection="1">
      <alignment horizontal="center" vertical="center"/>
      <protection hidden="1"/>
    </xf>
    <xf numFmtId="0" fontId="93" fillId="0" borderId="158" xfId="0" applyFont="1" applyBorder="1" applyAlignment="1" applyProtection="1">
      <alignment horizontal="center" vertical="center"/>
      <protection hidden="1"/>
    </xf>
    <xf numFmtId="0" fontId="93" fillId="0" borderId="142" xfId="0" applyFont="1" applyBorder="1" applyAlignment="1" applyProtection="1">
      <alignment horizontal="center" vertical="center"/>
      <protection hidden="1"/>
    </xf>
    <xf numFmtId="0" fontId="94" fillId="0" borderId="193" xfId="0" applyFont="1" applyBorder="1" applyAlignment="1" applyProtection="1">
      <alignment horizontal="center" vertical="center"/>
      <protection hidden="1"/>
    </xf>
    <xf numFmtId="0" fontId="94" fillId="0" borderId="142" xfId="0" applyFont="1" applyBorder="1" applyAlignment="1" applyProtection="1">
      <alignment horizontal="center" vertical="center"/>
      <protection hidden="1"/>
    </xf>
    <xf numFmtId="0" fontId="122" fillId="0" borderId="193" xfId="0" applyFont="1" applyBorder="1" applyAlignment="1" applyProtection="1">
      <alignment horizontal="center" vertical="center"/>
      <protection hidden="1"/>
    </xf>
    <xf numFmtId="0" fontId="122" fillId="0" borderId="158" xfId="0" applyFont="1" applyBorder="1" applyAlignment="1" applyProtection="1">
      <alignment horizontal="center" vertical="center"/>
      <protection hidden="1"/>
    </xf>
    <xf numFmtId="0" fontId="122" fillId="0" borderId="192" xfId="0" applyFont="1" applyBorder="1" applyAlignment="1" applyProtection="1">
      <alignment horizontal="center" vertical="center"/>
      <protection hidden="1"/>
    </xf>
    <xf numFmtId="0" fontId="80" fillId="16" borderId="112" xfId="0" applyFont="1" applyFill="1" applyBorder="1" applyAlignment="1" applyProtection="1">
      <alignment horizontal="center" vertical="center" textRotation="90" wrapText="1"/>
      <protection hidden="1"/>
    </xf>
    <xf numFmtId="0" fontId="80" fillId="16" borderId="290" xfId="0" applyFont="1" applyFill="1" applyBorder="1" applyAlignment="1" applyProtection="1">
      <alignment horizontal="center" vertical="center" textRotation="90" wrapText="1"/>
      <protection hidden="1"/>
    </xf>
    <xf numFmtId="0" fontId="75" fillId="16" borderId="26" xfId="0" applyFont="1" applyFill="1" applyBorder="1" applyAlignment="1" applyProtection="1">
      <alignment horizontal="center" vertical="center" wrapText="1"/>
      <protection hidden="1"/>
    </xf>
    <xf numFmtId="0" fontId="75" fillId="16" borderId="109" xfId="0" applyFont="1" applyFill="1" applyBorder="1" applyAlignment="1" applyProtection="1">
      <alignment horizontal="center" vertical="center" wrapText="1"/>
      <protection hidden="1"/>
    </xf>
    <xf numFmtId="0" fontId="61" fillId="16" borderId="210" xfId="0" applyFont="1" applyFill="1" applyBorder="1" applyAlignment="1" applyProtection="1">
      <alignment horizontal="center"/>
      <protection hidden="1"/>
    </xf>
    <xf numFmtId="0" fontId="61" fillId="16" borderId="211" xfId="0" applyFont="1" applyFill="1" applyBorder="1" applyAlignment="1" applyProtection="1">
      <alignment horizontal="center"/>
      <protection hidden="1"/>
    </xf>
    <xf numFmtId="0" fontId="61" fillId="16" borderId="212" xfId="0" applyFont="1" applyFill="1" applyBorder="1" applyAlignment="1" applyProtection="1">
      <alignment horizontal="center"/>
      <protection hidden="1"/>
    </xf>
    <xf numFmtId="0" fontId="40" fillId="16" borderId="206" xfId="0" applyFont="1" applyFill="1" applyBorder="1" applyAlignment="1" applyProtection="1">
      <alignment horizontal="center" vertical="center" wrapText="1"/>
      <protection hidden="1"/>
    </xf>
    <xf numFmtId="0" fontId="40" fillId="16" borderId="71" xfId="0" applyFont="1" applyFill="1" applyBorder="1" applyAlignment="1" applyProtection="1">
      <alignment horizontal="center" vertical="center" wrapText="1"/>
      <protection hidden="1"/>
    </xf>
    <xf numFmtId="0" fontId="40" fillId="16" borderId="92" xfId="0" applyFont="1" applyFill="1" applyBorder="1" applyAlignment="1" applyProtection="1">
      <alignment horizontal="center" vertical="center" wrapText="1"/>
      <protection hidden="1"/>
    </xf>
    <xf numFmtId="0" fontId="71" fillId="16" borderId="206" xfId="0" applyFont="1" applyFill="1" applyBorder="1" applyAlignment="1" applyProtection="1">
      <alignment horizontal="center" vertical="center" textRotation="90" wrapText="1"/>
      <protection hidden="1"/>
    </xf>
    <xf numFmtId="0" fontId="71" fillId="16" borderId="288" xfId="0" applyFont="1" applyFill="1" applyBorder="1" applyAlignment="1" applyProtection="1">
      <alignment horizontal="center" vertical="center" textRotation="90" wrapText="1"/>
      <protection hidden="1"/>
    </xf>
    <xf numFmtId="0" fontId="71" fillId="16" borderId="71" xfId="0" applyFont="1" applyFill="1" applyBorder="1" applyAlignment="1" applyProtection="1">
      <alignment horizontal="center" vertical="center" textRotation="90" wrapText="1"/>
      <protection hidden="1"/>
    </xf>
    <xf numFmtId="0" fontId="71" fillId="16" borderId="112" xfId="0" applyFont="1" applyFill="1" applyBorder="1" applyAlignment="1" applyProtection="1">
      <alignment horizontal="center" vertical="center" textRotation="90" wrapText="1"/>
      <protection hidden="1"/>
    </xf>
    <xf numFmtId="0" fontId="120" fillId="16" borderId="285" xfId="0" applyFont="1" applyFill="1" applyBorder="1" applyAlignment="1" applyProtection="1">
      <alignment horizontal="center" vertical="center" textRotation="90" wrapText="1"/>
      <protection hidden="1"/>
    </xf>
    <xf numFmtId="0" fontId="120" fillId="16" borderId="286" xfId="0" applyFont="1" applyFill="1" applyBorder="1" applyAlignment="1" applyProtection="1">
      <alignment horizontal="center" vertical="center" textRotation="90" wrapText="1"/>
      <protection hidden="1"/>
    </xf>
    <xf numFmtId="0" fontId="57" fillId="0" borderId="172" xfId="0" applyFont="1" applyBorder="1" applyAlignment="1" applyProtection="1">
      <alignment horizontal="center" vertical="center"/>
      <protection hidden="1"/>
    </xf>
    <xf numFmtId="0" fontId="57" fillId="0" borderId="173" xfId="0" applyFont="1" applyBorder="1" applyAlignment="1" applyProtection="1">
      <alignment horizontal="center" vertical="center"/>
      <protection hidden="1"/>
    </xf>
    <xf numFmtId="0" fontId="57" fillId="0" borderId="194" xfId="0" applyFont="1" applyBorder="1" applyAlignment="1" applyProtection="1">
      <alignment horizontal="center" vertical="center"/>
      <protection hidden="1"/>
    </xf>
    <xf numFmtId="0" fontId="81" fillId="16" borderId="112" xfId="0" applyFont="1" applyFill="1" applyBorder="1" applyAlignment="1" applyProtection="1">
      <alignment horizontal="center" vertical="center" textRotation="90" wrapText="1"/>
      <protection hidden="1"/>
    </xf>
    <xf numFmtId="0" fontId="81" fillId="16" borderId="125" xfId="0" applyFont="1" applyFill="1" applyBorder="1" applyAlignment="1" applyProtection="1">
      <alignment horizontal="center" vertical="center" textRotation="90" wrapText="1"/>
      <protection hidden="1"/>
    </xf>
    <xf numFmtId="0" fontId="61" fillId="16" borderId="180" xfId="0" applyFont="1" applyFill="1" applyBorder="1" applyAlignment="1" applyProtection="1">
      <alignment horizontal="center" vertical="center"/>
      <protection hidden="1"/>
    </xf>
    <xf numFmtId="0" fontId="61" fillId="16" borderId="181" xfId="0" applyFont="1" applyFill="1" applyBorder="1" applyAlignment="1" applyProtection="1">
      <alignment horizontal="center" vertical="center"/>
      <protection hidden="1"/>
    </xf>
    <xf numFmtId="0" fontId="61" fillId="16" borderId="182" xfId="0" applyFont="1" applyFill="1" applyBorder="1" applyAlignment="1" applyProtection="1">
      <alignment horizontal="center" vertical="center"/>
      <protection hidden="1"/>
    </xf>
    <xf numFmtId="0" fontId="61" fillId="16" borderId="204" xfId="0" applyFont="1" applyFill="1" applyBorder="1" applyAlignment="1" applyProtection="1">
      <alignment horizontal="center" vertical="center" wrapText="1"/>
      <protection hidden="1"/>
    </xf>
    <xf numFmtId="0" fontId="61" fillId="16" borderId="113" xfId="0" applyFont="1" applyFill="1" applyBorder="1" applyAlignment="1" applyProtection="1">
      <alignment horizontal="center" vertical="center" wrapText="1"/>
      <protection hidden="1"/>
    </xf>
    <xf numFmtId="0" fontId="61" fillId="16" borderId="205" xfId="0" applyFont="1" applyFill="1" applyBorder="1" applyAlignment="1" applyProtection="1">
      <alignment horizontal="center" vertical="center" wrapText="1"/>
      <protection hidden="1"/>
    </xf>
    <xf numFmtId="0" fontId="71" fillId="16" borderId="88" xfId="0" applyFont="1" applyFill="1" applyBorder="1" applyAlignment="1" applyProtection="1">
      <alignment horizontal="center" vertical="center" wrapText="1"/>
      <protection hidden="1"/>
    </xf>
    <xf numFmtId="0" fontId="71" fillId="16" borderId="90" xfId="0" applyFont="1" applyFill="1" applyBorder="1" applyAlignment="1" applyProtection="1">
      <alignment horizontal="center" vertical="center" wrapText="1"/>
      <protection hidden="1"/>
    </xf>
    <xf numFmtId="0" fontId="67" fillId="16" borderId="143" xfId="0" applyFont="1" applyFill="1" applyBorder="1" applyAlignment="1" applyProtection="1">
      <alignment horizontal="center" vertical="center" textRotation="90" wrapText="1"/>
      <protection hidden="1"/>
    </xf>
    <xf numFmtId="0" fontId="67" fillId="16" borderId="91" xfId="0" applyFont="1" applyFill="1" applyBorder="1" applyAlignment="1" applyProtection="1">
      <alignment horizontal="center" vertical="center" textRotation="90" wrapText="1"/>
      <protection hidden="1"/>
    </xf>
    <xf numFmtId="0" fontId="61" fillId="16" borderId="193" xfId="0" applyFont="1" applyFill="1" applyBorder="1" applyAlignment="1" applyProtection="1">
      <alignment horizontal="center" vertical="center" wrapText="1"/>
      <protection hidden="1"/>
    </xf>
    <xf numFmtId="0" fontId="61" fillId="16" borderId="158" xfId="0" applyFont="1" applyFill="1" applyBorder="1" applyAlignment="1" applyProtection="1">
      <alignment horizontal="center" vertical="center" wrapText="1"/>
      <protection hidden="1"/>
    </xf>
    <xf numFmtId="0" fontId="61" fillId="16" borderId="142" xfId="0" applyFont="1" applyFill="1" applyBorder="1" applyAlignment="1" applyProtection="1">
      <alignment horizontal="center" vertical="center" wrapText="1"/>
      <protection hidden="1"/>
    </xf>
    <xf numFmtId="0" fontId="72" fillId="16" borderId="254" xfId="0" applyFont="1" applyFill="1" applyBorder="1" applyAlignment="1" applyProtection="1">
      <alignment horizontal="center" vertical="center" wrapText="1"/>
      <protection hidden="1"/>
    </xf>
    <xf numFmtId="0" fontId="72" fillId="16" borderId="113" xfId="0" applyFont="1" applyFill="1" applyBorder="1" applyAlignment="1" applyProtection="1">
      <alignment horizontal="center" vertical="center" wrapText="1"/>
      <protection hidden="1"/>
    </xf>
    <xf numFmtId="0" fontId="72" fillId="16" borderId="224" xfId="0" applyFont="1" applyFill="1" applyBorder="1" applyAlignment="1" applyProtection="1">
      <alignment horizontal="center" vertical="center" wrapText="1"/>
      <protection hidden="1"/>
    </xf>
    <xf numFmtId="0" fontId="72" fillId="16" borderId="0" xfId="0" applyFont="1" applyFill="1" applyBorder="1" applyAlignment="1" applyProtection="1">
      <alignment horizontal="center" vertical="center" wrapText="1"/>
      <protection hidden="1"/>
    </xf>
    <xf numFmtId="0" fontId="75" fillId="16" borderId="255" xfId="0" applyFont="1" applyFill="1" applyBorder="1" applyAlignment="1" applyProtection="1">
      <alignment horizontal="center" vertical="center" wrapText="1"/>
      <protection hidden="1"/>
    </xf>
    <xf numFmtId="0" fontId="75" fillId="16" borderId="283" xfId="0" applyFont="1" applyFill="1" applyBorder="1" applyAlignment="1" applyProtection="1">
      <alignment horizontal="center" vertical="center" wrapText="1"/>
      <protection hidden="1"/>
    </xf>
    <xf numFmtId="0" fontId="75" fillId="16" borderId="43" xfId="0" applyFont="1" applyFill="1" applyBorder="1" applyAlignment="1" applyProtection="1">
      <alignment horizontal="center" vertical="center" wrapText="1"/>
      <protection hidden="1"/>
    </xf>
    <xf numFmtId="0" fontId="75" fillId="16" borderId="114" xfId="0" applyFont="1" applyFill="1" applyBorder="1" applyAlignment="1" applyProtection="1">
      <alignment horizontal="center" vertical="center" wrapText="1"/>
      <protection hidden="1"/>
    </xf>
    <xf numFmtId="0" fontId="89" fillId="0" borderId="172" xfId="0" applyFont="1" applyBorder="1" applyAlignment="1" applyProtection="1">
      <alignment horizontal="center" vertical="center"/>
      <protection hidden="1"/>
    </xf>
    <xf numFmtId="0" fontId="89" fillId="0" borderId="173" xfId="0" applyFont="1" applyBorder="1" applyAlignment="1" applyProtection="1">
      <alignment horizontal="center" vertical="center"/>
      <protection hidden="1"/>
    </xf>
    <xf numFmtId="0" fontId="89" fillId="0" borderId="194" xfId="0" applyFont="1" applyBorder="1" applyAlignment="1" applyProtection="1">
      <alignment horizontal="center" vertical="center"/>
      <protection hidden="1"/>
    </xf>
    <xf numFmtId="0" fontId="89" fillId="0" borderId="174" xfId="0" applyFont="1" applyBorder="1" applyAlignment="1" applyProtection="1">
      <alignment horizontal="center" vertical="center"/>
      <protection hidden="1"/>
    </xf>
    <xf numFmtId="0" fontId="89" fillId="0" borderId="115" xfId="0" applyFont="1" applyBorder="1" applyAlignment="1" applyProtection="1">
      <alignment horizontal="center" vertical="center"/>
      <protection hidden="1"/>
    </xf>
    <xf numFmtId="0" fontId="89" fillId="0" borderId="216" xfId="0" applyFont="1" applyBorder="1" applyAlignment="1" applyProtection="1">
      <alignment horizontal="center" vertical="center"/>
      <protection hidden="1"/>
    </xf>
    <xf numFmtId="0" fontId="0" fillId="0" borderId="236" xfId="0" applyBorder="1" applyAlignment="1" applyProtection="1">
      <alignment horizontal="center" vertical="center"/>
      <protection hidden="1"/>
    </xf>
    <xf numFmtId="0" fontId="0" fillId="0" borderId="227" xfId="0" applyBorder="1" applyAlignment="1" applyProtection="1">
      <alignment horizontal="center" vertical="center"/>
      <protection hidden="1"/>
    </xf>
    <xf numFmtId="0" fontId="0" fillId="0" borderId="231" xfId="0" applyBorder="1" applyAlignment="1" applyProtection="1">
      <alignment horizontal="center" vertical="center"/>
      <protection hidden="1"/>
    </xf>
    <xf numFmtId="0" fontId="75" fillId="16" borderId="281" xfId="0" applyFont="1" applyFill="1" applyBorder="1" applyAlignment="1" applyProtection="1">
      <alignment horizontal="center" vertical="center" wrapText="1"/>
      <protection hidden="1"/>
    </xf>
    <xf numFmtId="0" fontId="75" fillId="16" borderId="199" xfId="0" applyFont="1" applyFill="1" applyBorder="1" applyAlignment="1" applyProtection="1">
      <alignment horizontal="center" vertical="center" wrapText="1"/>
      <protection hidden="1"/>
    </xf>
    <xf numFmtId="0" fontId="0" fillId="4" borderId="279" xfId="0" applyFont="1" applyFill="1" applyBorder="1" applyAlignment="1" applyProtection="1">
      <alignment horizontal="center"/>
      <protection hidden="1"/>
    </xf>
    <xf numFmtId="0" fontId="0" fillId="4" borderId="170" xfId="0" applyFill="1" applyBorder="1" applyAlignment="1" applyProtection="1">
      <alignment horizontal="center"/>
      <protection hidden="1"/>
    </xf>
    <xf numFmtId="0" fontId="50" fillId="16" borderId="201" xfId="0" applyFont="1" applyFill="1" applyBorder="1" applyAlignment="1" applyProtection="1">
      <alignment horizontal="right" vertical="center"/>
      <protection hidden="1"/>
    </xf>
    <xf numFmtId="0" fontId="50" fillId="16" borderId="199" xfId="0" applyFont="1" applyFill="1" applyBorder="1" applyAlignment="1" applyProtection="1">
      <alignment horizontal="right" vertical="center"/>
      <protection hidden="1"/>
    </xf>
    <xf numFmtId="0" fontId="4" fillId="16" borderId="47" xfId="0" applyFont="1" applyFill="1" applyBorder="1" applyAlignment="1" applyProtection="1">
      <alignment horizontal="center" vertical="center" wrapText="1"/>
      <protection hidden="1"/>
    </xf>
    <xf numFmtId="0" fontId="4" fillId="16" borderId="36" xfId="0" applyFont="1" applyFill="1" applyBorder="1" applyAlignment="1" applyProtection="1">
      <alignment horizontal="center" vertical="center" wrapText="1"/>
      <protection hidden="1"/>
    </xf>
    <xf numFmtId="0" fontId="4" fillId="16" borderId="190" xfId="0" applyFont="1" applyFill="1" applyBorder="1" applyAlignment="1" applyProtection="1">
      <alignment horizontal="center" vertical="center" wrapText="1"/>
      <protection hidden="1"/>
    </xf>
    <xf numFmtId="0" fontId="4" fillId="16" borderId="176" xfId="0" applyFont="1" applyFill="1" applyBorder="1" applyAlignment="1" applyProtection="1">
      <alignment horizontal="center" vertical="center" wrapText="1"/>
      <protection hidden="1"/>
    </xf>
    <xf numFmtId="0" fontId="4" fillId="16" borderId="203" xfId="0" applyFont="1" applyFill="1" applyBorder="1" applyAlignment="1" applyProtection="1">
      <alignment horizontal="center" vertical="center" wrapText="1"/>
      <protection hidden="1"/>
    </xf>
    <xf numFmtId="0" fontId="4" fillId="16" borderId="175" xfId="0" applyFont="1" applyFill="1" applyBorder="1" applyAlignment="1" applyProtection="1">
      <alignment horizontal="center" vertical="center" wrapText="1"/>
      <protection hidden="1"/>
    </xf>
    <xf numFmtId="0" fontId="4" fillId="16" borderId="195" xfId="0" applyFont="1" applyFill="1" applyBorder="1" applyAlignment="1" applyProtection="1">
      <alignment horizontal="center" vertical="center"/>
      <protection hidden="1"/>
    </xf>
    <xf numFmtId="0" fontId="4" fillId="16" borderId="0" xfId="0" applyFont="1" applyFill="1" applyBorder="1" applyAlignment="1" applyProtection="1">
      <alignment horizontal="center" vertical="center"/>
      <protection hidden="1"/>
    </xf>
    <xf numFmtId="0" fontId="79" fillId="16" borderId="208" xfId="0" applyFont="1" applyFill="1" applyBorder="1" applyAlignment="1" applyProtection="1">
      <alignment horizontal="left" vertical="center"/>
      <protection hidden="1"/>
    </xf>
    <xf numFmtId="0" fontId="79" fillId="16" borderId="209" xfId="0" applyFont="1" applyFill="1" applyBorder="1" applyAlignment="1" applyProtection="1">
      <alignment horizontal="left" vertical="center"/>
      <protection hidden="1"/>
    </xf>
    <xf numFmtId="0" fontId="20" fillId="16" borderId="186" xfId="0" applyFont="1" applyFill="1" applyBorder="1" applyAlignment="1" applyProtection="1">
      <alignment horizontal="center" wrapText="1"/>
      <protection hidden="1"/>
    </xf>
    <xf numFmtId="0" fontId="20" fillId="16" borderId="187" xfId="0" applyFont="1" applyFill="1" applyBorder="1" applyAlignment="1" applyProtection="1">
      <alignment horizontal="center" wrapText="1"/>
      <protection hidden="1"/>
    </xf>
    <xf numFmtId="0" fontId="20" fillId="16" borderId="188" xfId="0" applyFont="1" applyFill="1" applyBorder="1" applyAlignment="1" applyProtection="1">
      <alignment horizontal="center" wrapText="1"/>
      <protection hidden="1"/>
    </xf>
    <xf numFmtId="0" fontId="95" fillId="16" borderId="196" xfId="0" applyFont="1" applyFill="1" applyBorder="1" applyAlignment="1" applyProtection="1">
      <alignment horizontal="left"/>
      <protection hidden="1"/>
    </xf>
    <xf numFmtId="0" fontId="95" fillId="16" borderId="197" xfId="0" applyFont="1" applyFill="1" applyBorder="1" applyAlignment="1" applyProtection="1">
      <alignment horizontal="left"/>
      <protection hidden="1"/>
    </xf>
    <xf numFmtId="0" fontId="95" fillId="16" borderId="198" xfId="0" applyFont="1" applyFill="1" applyBorder="1" applyAlignment="1" applyProtection="1">
      <alignment horizontal="left"/>
      <protection hidden="1"/>
    </xf>
    <xf numFmtId="0" fontId="79" fillId="16" borderId="199" xfId="0" applyFont="1" applyFill="1" applyBorder="1" applyAlignment="1" applyProtection="1">
      <alignment horizontal="left" vertical="center"/>
      <protection hidden="1"/>
    </xf>
    <xf numFmtId="0" fontId="79" fillId="16" borderId="200" xfId="0" applyFont="1" applyFill="1" applyBorder="1" applyAlignment="1" applyProtection="1">
      <alignment horizontal="left" vertical="center"/>
      <protection hidden="1"/>
    </xf>
    <xf numFmtId="0" fontId="20" fillId="16" borderId="42" xfId="0" applyFont="1" applyFill="1" applyBorder="1" applyAlignment="1" applyProtection="1">
      <alignment horizontal="center" vertical="center" textRotation="90" wrapText="1"/>
      <protection hidden="1"/>
    </xf>
    <xf numFmtId="0" fontId="20" fillId="16" borderId="19" xfId="0" applyFont="1" applyFill="1" applyBorder="1" applyAlignment="1" applyProtection="1">
      <alignment horizontal="center" vertical="center" textRotation="90" wrapText="1"/>
      <protection hidden="1"/>
    </xf>
    <xf numFmtId="0" fontId="20" fillId="16" borderId="34" xfId="0" applyFont="1" applyFill="1" applyBorder="1" applyAlignment="1" applyProtection="1">
      <alignment horizontal="center" vertical="center" textRotation="90" wrapText="1"/>
      <protection hidden="1"/>
    </xf>
    <xf numFmtId="0" fontId="76" fillId="16" borderId="42" xfId="0" applyFont="1" applyFill="1" applyBorder="1" applyAlignment="1" applyProtection="1">
      <alignment horizontal="center" vertical="center" textRotation="90" wrapText="1"/>
      <protection hidden="1"/>
    </xf>
    <xf numFmtId="0" fontId="76" fillId="16" borderId="19" xfId="0" applyFont="1" applyFill="1" applyBorder="1" applyAlignment="1" applyProtection="1">
      <alignment horizontal="center" vertical="center" textRotation="90" wrapText="1"/>
      <protection hidden="1"/>
    </xf>
    <xf numFmtId="0" fontId="76" fillId="16" borderId="34" xfId="0" applyFont="1" applyFill="1" applyBorder="1" applyAlignment="1" applyProtection="1">
      <alignment horizontal="center" vertical="center" textRotation="90" wrapText="1"/>
      <protection hidden="1"/>
    </xf>
    <xf numFmtId="0" fontId="20" fillId="16" borderId="169" xfId="0" applyFont="1" applyFill="1" applyBorder="1" applyAlignment="1" applyProtection="1">
      <alignment horizontal="center" vertical="center" wrapText="1"/>
      <protection hidden="1"/>
    </xf>
    <xf numFmtId="0" fontId="20" fillId="16" borderId="170" xfId="0" applyFont="1" applyFill="1" applyBorder="1" applyAlignment="1" applyProtection="1">
      <alignment horizontal="center" vertical="center" wrapText="1"/>
      <protection hidden="1"/>
    </xf>
    <xf numFmtId="0" fontId="20" fillId="16" borderId="213" xfId="0" applyFont="1" applyFill="1" applyBorder="1" applyAlignment="1" applyProtection="1">
      <alignment horizontal="center" vertical="center" wrapText="1"/>
      <protection hidden="1"/>
    </xf>
    <xf numFmtId="0" fontId="20" fillId="16" borderId="179" xfId="0" applyFont="1" applyFill="1" applyBorder="1" applyAlignment="1" applyProtection="1">
      <alignment horizontal="center" vertical="center" textRotation="90" wrapText="1"/>
      <protection hidden="1"/>
    </xf>
    <xf numFmtId="0" fontId="20" fillId="16" borderId="184" xfId="0" applyFont="1" applyFill="1" applyBorder="1" applyAlignment="1" applyProtection="1">
      <alignment horizontal="center" vertical="center" textRotation="90" wrapText="1"/>
      <protection hidden="1"/>
    </xf>
    <xf numFmtId="0" fontId="20" fillId="16" borderId="180" xfId="0" applyFont="1" applyFill="1" applyBorder="1" applyAlignment="1" applyProtection="1">
      <alignment horizontal="center" wrapText="1"/>
      <protection hidden="1"/>
    </xf>
    <xf numFmtId="0" fontId="20" fillId="16" borderId="181" xfId="0" applyFont="1" applyFill="1" applyBorder="1" applyAlignment="1" applyProtection="1">
      <alignment horizontal="center" wrapText="1"/>
      <protection hidden="1"/>
    </xf>
    <xf numFmtId="0" fontId="20" fillId="16" borderId="182" xfId="0" applyFont="1" applyFill="1" applyBorder="1" applyAlignment="1" applyProtection="1">
      <alignment horizontal="center" wrapText="1"/>
      <protection hidden="1"/>
    </xf>
    <xf numFmtId="0" fontId="70" fillId="16" borderId="47" xfId="0" applyFont="1" applyFill="1" applyBorder="1" applyAlignment="1" applyProtection="1">
      <alignment horizontal="center" vertical="center" textRotation="90" wrapText="1"/>
      <protection hidden="1"/>
    </xf>
    <xf numFmtId="0" fontId="70" fillId="16" borderId="22" xfId="0" applyFont="1" applyFill="1" applyBorder="1" applyAlignment="1" applyProtection="1">
      <alignment horizontal="center" vertical="center" textRotation="90" wrapText="1"/>
      <protection hidden="1"/>
    </xf>
    <xf numFmtId="0" fontId="70" fillId="16" borderId="36" xfId="0" applyFont="1" applyFill="1" applyBorder="1" applyAlignment="1" applyProtection="1">
      <alignment horizontal="center" vertical="center" textRotation="90" wrapText="1"/>
      <protection hidden="1"/>
    </xf>
    <xf numFmtId="0" fontId="20" fillId="16" borderId="190" xfId="0" applyFont="1" applyFill="1" applyBorder="1" applyAlignment="1" applyProtection="1">
      <alignment horizontal="center" vertical="center" textRotation="90" wrapText="1"/>
      <protection hidden="1"/>
    </xf>
    <xf numFmtId="0" fontId="20" fillId="16" borderId="191" xfId="0" applyFont="1" applyFill="1" applyBorder="1" applyAlignment="1" applyProtection="1">
      <alignment horizontal="center" vertical="center" textRotation="90" wrapText="1"/>
      <protection hidden="1"/>
    </xf>
    <xf numFmtId="0" fontId="20" fillId="16" borderId="176" xfId="0" applyFont="1" applyFill="1" applyBorder="1" applyAlignment="1" applyProtection="1">
      <alignment horizontal="center" vertical="center" textRotation="90" wrapText="1"/>
      <protection hidden="1"/>
    </xf>
    <xf numFmtId="0" fontId="20" fillId="16" borderId="183" xfId="0" applyFont="1" applyFill="1" applyBorder="1" applyAlignment="1" applyProtection="1">
      <alignment horizontal="center" vertical="center" textRotation="90" wrapText="1"/>
      <protection hidden="1"/>
    </xf>
    <xf numFmtId="0" fontId="20" fillId="16" borderId="185" xfId="0" applyFont="1" applyFill="1" applyBorder="1" applyAlignment="1" applyProtection="1">
      <alignment horizontal="center" vertical="center" textRotation="90" wrapText="1"/>
      <protection hidden="1"/>
    </xf>
    <xf numFmtId="0" fontId="20" fillId="16" borderId="189" xfId="0" applyFont="1" applyFill="1" applyBorder="1" applyAlignment="1" applyProtection="1">
      <alignment horizontal="center" vertical="center" textRotation="90" wrapText="1"/>
      <protection hidden="1"/>
    </xf>
    <xf numFmtId="0" fontId="57" fillId="0" borderId="172" xfId="0" applyFont="1" applyBorder="1" applyAlignment="1" applyProtection="1">
      <alignment horizontal="right"/>
      <protection hidden="1"/>
    </xf>
    <xf numFmtId="0" fontId="57" fillId="0" borderId="173" xfId="0" applyFont="1" applyBorder="1" applyAlignment="1" applyProtection="1">
      <alignment horizontal="right"/>
      <protection hidden="1"/>
    </xf>
    <xf numFmtId="0" fontId="57" fillId="0" borderId="222" xfId="0" applyFont="1" applyBorder="1" applyAlignment="1" applyProtection="1">
      <alignment horizontal="right"/>
      <protection hidden="1"/>
    </xf>
    <xf numFmtId="0" fontId="57" fillId="0" borderId="174" xfId="0" applyFont="1" applyBorder="1" applyAlignment="1" applyProtection="1">
      <alignment horizontal="right"/>
      <protection hidden="1"/>
    </xf>
    <xf numFmtId="0" fontId="57" fillId="0" borderId="115" xfId="0" applyFont="1" applyBorder="1" applyAlignment="1" applyProtection="1">
      <alignment horizontal="right"/>
      <protection hidden="1"/>
    </xf>
    <xf numFmtId="0" fontId="57" fillId="0" borderId="193" xfId="0" applyFont="1" applyBorder="1" applyAlignment="1" applyProtection="1">
      <alignment horizontal="right"/>
      <protection hidden="1"/>
    </xf>
    <xf numFmtId="0" fontId="92" fillId="0" borderId="174" xfId="0" applyFont="1" applyBorder="1" applyAlignment="1" applyProtection="1">
      <alignment horizontal="right" vertical="center"/>
      <protection hidden="1"/>
    </xf>
    <xf numFmtId="0" fontId="92" fillId="0" borderId="115" xfId="0" applyFont="1" applyBorder="1" applyAlignment="1" applyProtection="1">
      <alignment horizontal="right" vertical="center"/>
      <protection hidden="1"/>
    </xf>
    <xf numFmtId="0" fontId="92" fillId="0" borderId="193" xfId="0" applyFont="1" applyBorder="1" applyAlignment="1" applyProtection="1">
      <alignment horizontal="right" vertical="center"/>
      <protection hidden="1"/>
    </xf>
    <xf numFmtId="0" fontId="93" fillId="0" borderId="217" xfId="0" applyFont="1" applyBorder="1" applyAlignment="1" applyProtection="1">
      <alignment horizontal="right" vertical="center"/>
      <protection hidden="1"/>
    </xf>
    <xf numFmtId="0" fontId="93" fillId="0" borderId="218" xfId="0" applyFont="1" applyBorder="1" applyAlignment="1" applyProtection="1">
      <alignment horizontal="right" vertical="center"/>
      <protection hidden="1"/>
    </xf>
    <xf numFmtId="0" fontId="93" fillId="0" borderId="220" xfId="0" applyFont="1" applyBorder="1" applyAlignment="1" applyProtection="1">
      <alignment horizontal="right" vertical="center"/>
      <protection hidden="1"/>
    </xf>
    <xf numFmtId="0" fontId="53" fillId="15" borderId="172" xfId="0" applyFont="1" applyFill="1" applyBorder="1" applyAlignment="1" applyProtection="1">
      <alignment horizontal="center" vertical="center"/>
      <protection hidden="1"/>
    </xf>
    <xf numFmtId="0" fontId="53" fillId="15" borderId="173" xfId="0" applyFont="1" applyFill="1" applyBorder="1" applyAlignment="1" applyProtection="1">
      <alignment horizontal="center" vertical="center"/>
      <protection hidden="1"/>
    </xf>
    <xf numFmtId="0" fontId="53" fillId="15" borderId="194" xfId="0" applyFont="1" applyFill="1" applyBorder="1" applyAlignment="1" applyProtection="1">
      <alignment horizontal="center" vertical="center"/>
      <protection hidden="1"/>
    </xf>
    <xf numFmtId="0" fontId="87" fillId="15" borderId="235" xfId="0" applyFont="1" applyFill="1" applyBorder="1" applyAlignment="1" applyProtection="1">
      <alignment horizontal="center" vertical="center"/>
      <protection hidden="1"/>
    </xf>
    <xf numFmtId="0" fontId="87" fillId="15" borderId="158" xfId="0" applyFont="1" applyFill="1" applyBorder="1" applyAlignment="1" applyProtection="1">
      <alignment horizontal="center" vertical="center"/>
      <protection hidden="1"/>
    </xf>
    <xf numFmtId="0" fontId="87" fillId="15" borderId="142" xfId="0" applyFont="1" applyFill="1" applyBorder="1" applyAlignment="1" applyProtection="1">
      <alignment horizontal="center" vertical="center"/>
      <protection hidden="1"/>
    </xf>
    <xf numFmtId="0" fontId="87" fillId="15" borderId="236" xfId="0" applyFont="1" applyFill="1" applyBorder="1" applyAlignment="1" applyProtection="1">
      <alignment horizontal="center" vertical="center"/>
      <protection hidden="1"/>
    </xf>
    <xf numFmtId="0" fontId="87" fillId="15" borderId="227" xfId="0" applyFont="1" applyFill="1" applyBorder="1" applyAlignment="1" applyProtection="1">
      <alignment horizontal="center" vertical="center"/>
      <protection hidden="1"/>
    </xf>
    <xf numFmtId="0" fontId="87" fillId="15" borderId="230" xfId="0" applyFont="1" applyFill="1" applyBorder="1" applyAlignment="1" applyProtection="1">
      <alignment horizontal="center" vertical="center"/>
      <protection hidden="1"/>
    </xf>
    <xf numFmtId="0" fontId="53" fillId="15" borderId="193" xfId="0" applyFont="1" applyFill="1" applyBorder="1" applyAlignment="1" applyProtection="1">
      <alignment horizontal="center" vertical="center"/>
      <protection hidden="1"/>
    </xf>
    <xf numFmtId="0" fontId="53" fillId="15" borderId="158" xfId="0" applyFont="1" applyFill="1" applyBorder="1" applyAlignment="1" applyProtection="1">
      <alignment horizontal="center" vertical="center"/>
      <protection hidden="1"/>
    </xf>
    <xf numFmtId="0" fontId="53" fillId="15" borderId="192" xfId="0" applyFont="1" applyFill="1" applyBorder="1" applyAlignment="1" applyProtection="1">
      <alignment horizontal="center" vertical="center"/>
      <protection hidden="1"/>
    </xf>
    <xf numFmtId="0" fontId="53" fillId="15" borderId="220" xfId="0" applyFont="1" applyFill="1" applyBorder="1" applyAlignment="1" applyProtection="1">
      <alignment horizontal="center" vertical="center"/>
      <protection hidden="1"/>
    </xf>
    <xf numFmtId="0" fontId="53" fillId="15" borderId="227" xfId="0" applyFont="1" applyFill="1" applyBorder="1" applyAlignment="1" applyProtection="1">
      <alignment horizontal="center" vertical="center"/>
      <protection hidden="1"/>
    </xf>
    <xf numFmtId="0" fontId="53" fillId="15" borderId="231" xfId="0" applyFont="1" applyFill="1" applyBorder="1" applyAlignment="1" applyProtection="1">
      <alignment horizontal="center" vertical="center"/>
      <protection hidden="1"/>
    </xf>
    <xf numFmtId="0" fontId="57" fillId="0" borderId="222" xfId="0" applyFont="1" applyBorder="1" applyAlignment="1" applyProtection="1">
      <alignment horizontal="center" vertical="center"/>
      <protection hidden="1"/>
    </xf>
    <xf numFmtId="0" fontId="57" fillId="0" borderId="174" xfId="0" applyFont="1" applyBorder="1" applyAlignment="1" applyProtection="1">
      <alignment horizontal="center" vertical="center"/>
      <protection hidden="1"/>
    </xf>
    <xf numFmtId="0" fontId="57" fillId="0" borderId="115" xfId="0" applyFont="1" applyBorder="1" applyAlignment="1" applyProtection="1">
      <alignment horizontal="center" vertical="center"/>
      <protection hidden="1"/>
    </xf>
    <xf numFmtId="0" fontId="57" fillId="0" borderId="193" xfId="0" applyFont="1" applyBorder="1" applyAlignment="1" applyProtection="1">
      <alignment horizontal="center" vertical="center"/>
      <protection hidden="1"/>
    </xf>
    <xf numFmtId="0" fontId="57" fillId="0" borderId="216" xfId="0" applyFont="1" applyBorder="1" applyAlignment="1" applyProtection="1">
      <alignment horizontal="center" vertical="center"/>
      <protection hidden="1"/>
    </xf>
    <xf numFmtId="0" fontId="0" fillId="0" borderId="217" xfId="0" applyBorder="1" applyAlignment="1" applyProtection="1">
      <alignment horizontal="center" vertical="center"/>
      <protection hidden="1"/>
    </xf>
    <xf numFmtId="0" fontId="0" fillId="0" borderId="218" xfId="0" applyBorder="1" applyAlignment="1" applyProtection="1">
      <alignment horizontal="center" vertical="center"/>
      <protection hidden="1"/>
    </xf>
    <xf numFmtId="0" fontId="0" fillId="0" borderId="220" xfId="0" applyBorder="1" applyAlignment="1" applyProtection="1">
      <alignment horizontal="center" vertical="center"/>
      <protection hidden="1"/>
    </xf>
    <xf numFmtId="0" fontId="0" fillId="0" borderId="219" xfId="0" applyBorder="1" applyAlignment="1" applyProtection="1">
      <alignment horizontal="center" vertical="center"/>
      <protection hidden="1"/>
    </xf>
    <xf numFmtId="0" fontId="88" fillId="0" borderId="193" xfId="0" applyFont="1" applyBorder="1" applyAlignment="1" applyProtection="1">
      <alignment horizontal="center" vertical="center"/>
      <protection hidden="1"/>
    </xf>
    <xf numFmtId="0" fontId="88" fillId="0" borderId="192" xfId="0" applyFont="1" applyBorder="1" applyAlignment="1" applyProtection="1">
      <alignment horizontal="center" vertical="center"/>
      <protection hidden="1"/>
    </xf>
    <xf numFmtId="0" fontId="79" fillId="15" borderId="193" xfId="0" applyFont="1" applyFill="1" applyBorder="1" applyAlignment="1" applyProtection="1">
      <alignment horizontal="center" vertical="center"/>
      <protection hidden="1"/>
    </xf>
    <xf numFmtId="0" fontId="79" fillId="15" borderId="158" xfId="0" applyFont="1" applyFill="1" applyBorder="1" applyAlignment="1" applyProtection="1">
      <alignment horizontal="center" vertical="center"/>
      <protection hidden="1"/>
    </xf>
    <xf numFmtId="0" fontId="79" fillId="15" borderId="192" xfId="0" applyFont="1" applyFill="1" applyBorder="1" applyAlignment="1" applyProtection="1">
      <alignment horizontal="center" vertical="center"/>
      <protection hidden="1"/>
    </xf>
    <xf numFmtId="0" fontId="84" fillId="15" borderId="235" xfId="0" applyFont="1" applyFill="1" applyBorder="1" applyAlignment="1" applyProtection="1">
      <alignment horizontal="center" vertical="center" wrapText="1"/>
      <protection hidden="1"/>
    </xf>
    <xf numFmtId="0" fontId="84" fillId="15" borderId="142" xfId="0" applyFont="1" applyFill="1" applyBorder="1" applyAlignment="1" applyProtection="1">
      <alignment horizontal="center" vertical="center" wrapText="1"/>
      <protection hidden="1"/>
    </xf>
    <xf numFmtId="0" fontId="79" fillId="15" borderId="235" xfId="0" applyFont="1" applyFill="1" applyBorder="1" applyAlignment="1" applyProtection="1">
      <alignment horizontal="center" vertical="center"/>
      <protection hidden="1"/>
    </xf>
    <xf numFmtId="0" fontId="79" fillId="15" borderId="142" xfId="0" applyFont="1" applyFill="1" applyBorder="1" applyAlignment="1" applyProtection="1">
      <alignment horizontal="center" vertical="center"/>
      <protection hidden="1"/>
    </xf>
    <xf numFmtId="0" fontId="79" fillId="0" borderId="193" xfId="0" applyFont="1" applyBorder="1" applyAlignment="1" applyProtection="1">
      <alignment horizontal="center" vertical="center"/>
      <protection hidden="1"/>
    </xf>
    <xf numFmtId="0" fontId="79" fillId="0" borderId="192" xfId="0" applyFont="1" applyBorder="1" applyAlignment="1" applyProtection="1">
      <alignment horizontal="center" vertical="center"/>
      <protection hidden="1"/>
    </xf>
    <xf numFmtId="0" fontId="46" fillId="0" borderId="256" xfId="0" applyFont="1" applyBorder="1" applyAlignment="1" applyProtection="1">
      <alignment horizontal="center" vertical="center"/>
      <protection hidden="1"/>
    </xf>
    <xf numFmtId="0" fontId="46" fillId="0" borderId="257" xfId="0" applyFont="1" applyBorder="1" applyAlignment="1" applyProtection="1">
      <alignment horizontal="center" vertical="center"/>
      <protection hidden="1"/>
    </xf>
    <xf numFmtId="0" fontId="46" fillId="0" borderId="258" xfId="0" applyFont="1" applyBorder="1" applyAlignment="1" applyProtection="1">
      <alignment horizontal="center" vertical="center"/>
      <protection hidden="1"/>
    </xf>
    <xf numFmtId="0" fontId="45" fillId="0" borderId="259" xfId="0" applyFont="1" applyBorder="1" applyAlignment="1" applyProtection="1">
      <alignment horizontal="center" vertical="center"/>
      <protection hidden="1"/>
    </xf>
    <xf numFmtId="0" fontId="45" fillId="0" borderId="0" xfId="0" applyFont="1" applyBorder="1" applyAlignment="1" applyProtection="1">
      <alignment horizontal="center" vertical="center"/>
      <protection hidden="1"/>
    </xf>
    <xf numFmtId="0" fontId="45" fillId="0" borderId="260" xfId="0" applyFont="1" applyBorder="1" applyAlignment="1" applyProtection="1">
      <alignment horizontal="center" vertical="center"/>
      <protection hidden="1"/>
    </xf>
    <xf numFmtId="0" fontId="46" fillId="0" borderId="215" xfId="0" applyFont="1" applyBorder="1" applyAlignment="1" applyProtection="1">
      <alignment horizontal="right" vertical="center"/>
      <protection hidden="1"/>
    </xf>
    <xf numFmtId="0" fontId="46" fillId="0" borderId="262" xfId="0" applyFont="1" applyBorder="1" applyAlignment="1" applyProtection="1">
      <alignment horizontal="right" vertical="center"/>
      <protection hidden="1"/>
    </xf>
    <xf numFmtId="0" fontId="44" fillId="16" borderId="263" xfId="0" applyFont="1" applyFill="1" applyBorder="1" applyAlignment="1" applyProtection="1">
      <alignment horizontal="center" vertical="center" textRotation="90" wrapText="1"/>
      <protection hidden="1"/>
    </xf>
    <xf numFmtId="0" fontId="44" fillId="16" borderId="265" xfId="0" applyFont="1" applyFill="1" applyBorder="1" applyAlignment="1" applyProtection="1">
      <alignment horizontal="center" vertical="center" textRotation="90" wrapText="1"/>
      <protection hidden="1"/>
    </xf>
    <xf numFmtId="0" fontId="44" fillId="16" borderId="222" xfId="0" applyFont="1" applyFill="1" applyBorder="1" applyAlignment="1" applyProtection="1">
      <alignment horizontal="center" vertical="center" textRotation="90"/>
      <protection hidden="1"/>
    </xf>
    <xf numFmtId="0" fontId="44" fillId="16" borderId="193" xfId="0" applyFont="1" applyFill="1" applyBorder="1" applyAlignment="1" applyProtection="1">
      <alignment horizontal="center" vertical="center" textRotation="90"/>
      <protection hidden="1"/>
    </xf>
    <xf numFmtId="0" fontId="6" fillId="15" borderId="172" xfId="0" applyFont="1" applyFill="1" applyBorder="1" applyAlignment="1" applyProtection="1">
      <alignment horizontal="center" vertical="center"/>
      <protection hidden="1"/>
    </xf>
    <xf numFmtId="0" fontId="6" fillId="15" borderId="226" xfId="0" applyFont="1" applyFill="1" applyBorder="1" applyAlignment="1" applyProtection="1">
      <alignment horizontal="center" vertical="center"/>
      <protection hidden="1"/>
    </xf>
    <xf numFmtId="0" fontId="6" fillId="15" borderId="173" xfId="0" applyFont="1" applyFill="1" applyBorder="1" applyAlignment="1" applyProtection="1">
      <alignment horizontal="center" vertical="center"/>
      <protection hidden="1"/>
    </xf>
    <xf numFmtId="0" fontId="6" fillId="15" borderId="222" xfId="0" applyFont="1" applyFill="1" applyBorder="1" applyAlignment="1" applyProtection="1">
      <alignment horizontal="center" vertical="center"/>
      <protection hidden="1"/>
    </xf>
    <xf numFmtId="0" fontId="6" fillId="15" borderId="264" xfId="0" applyFont="1" applyFill="1" applyBorder="1" applyAlignment="1" applyProtection="1">
      <alignment horizontal="center" vertical="center"/>
      <protection hidden="1"/>
    </xf>
    <xf numFmtId="0" fontId="6" fillId="15" borderId="194" xfId="0" applyFont="1" applyFill="1" applyBorder="1" applyAlignment="1" applyProtection="1">
      <alignment horizontal="center" vertical="center"/>
      <protection hidden="1"/>
    </xf>
    <xf numFmtId="0" fontId="48" fillId="16" borderId="223" xfId="0" applyFont="1" applyFill="1" applyBorder="1" applyAlignment="1" applyProtection="1">
      <alignment horizontal="center" vertical="center"/>
      <protection hidden="1"/>
    </xf>
    <xf numFmtId="0" fontId="48" fillId="16" borderId="225" xfId="0" applyFont="1" applyFill="1" applyBorder="1" applyAlignment="1" applyProtection="1">
      <alignment horizontal="center" vertical="center"/>
      <protection hidden="1"/>
    </xf>
    <xf numFmtId="0" fontId="70" fillId="16" borderId="221" xfId="0" applyFont="1" applyFill="1" applyBorder="1" applyAlignment="1" applyProtection="1">
      <alignment horizontal="center" vertical="center"/>
      <protection hidden="1"/>
    </xf>
    <xf numFmtId="0" fontId="70" fillId="16" borderId="228" xfId="0" applyFont="1" applyFill="1" applyBorder="1" applyAlignment="1" applyProtection="1">
      <alignment horizontal="center" vertical="center"/>
      <protection hidden="1"/>
    </xf>
    <xf numFmtId="0" fontId="79" fillId="0" borderId="222" xfId="0" applyFont="1" applyBorder="1" applyAlignment="1" applyProtection="1">
      <alignment horizontal="center" vertical="center"/>
      <protection hidden="1"/>
    </xf>
    <xf numFmtId="0" fontId="79" fillId="0" borderId="208" xfId="0" applyFont="1" applyBorder="1" applyAlignment="1" applyProtection="1">
      <alignment horizontal="center" vertical="center"/>
      <protection hidden="1"/>
    </xf>
    <xf numFmtId="0" fontId="79" fillId="0" borderId="226" xfId="0" applyFont="1" applyBorder="1" applyAlignment="1" applyProtection="1">
      <alignment horizontal="center" vertical="center"/>
      <protection hidden="1"/>
    </xf>
    <xf numFmtId="0" fontId="79" fillId="0" borderId="275" xfId="0" applyFont="1" applyBorder="1" applyAlignment="1" applyProtection="1">
      <alignment horizontal="center" vertical="center"/>
      <protection hidden="1"/>
    </xf>
    <xf numFmtId="0" fontId="79" fillId="0" borderId="276" xfId="0" applyFont="1" applyBorder="1" applyAlignment="1" applyProtection="1">
      <alignment horizontal="center" vertical="center"/>
      <protection hidden="1"/>
    </xf>
    <xf numFmtId="0" fontId="79" fillId="0" borderId="277" xfId="0" applyFont="1" applyBorder="1" applyAlignment="1" applyProtection="1">
      <alignment horizontal="center" vertical="center"/>
      <protection hidden="1"/>
    </xf>
    <xf numFmtId="0" fontId="0" fillId="0" borderId="265" xfId="0" applyBorder="1" applyAlignment="1" applyProtection="1">
      <alignment horizontal="center"/>
      <protection hidden="1"/>
    </xf>
    <xf numFmtId="0" fontId="0" fillId="0" borderId="115" xfId="0" applyBorder="1" applyAlignment="1" applyProtection="1">
      <alignment horizontal="center"/>
      <protection hidden="1"/>
    </xf>
    <xf numFmtId="0" fontId="0" fillId="0" borderId="115" xfId="0" applyBorder="1" applyAlignment="1" applyProtection="1">
      <alignment horizontal="center" vertical="center"/>
      <protection hidden="1"/>
    </xf>
    <xf numFmtId="0" fontId="5" fillId="16" borderId="220" xfId="0" applyFont="1" applyFill="1" applyBorder="1" applyAlignment="1" applyProtection="1">
      <alignment horizontal="center" vertical="center"/>
      <protection hidden="1"/>
    </xf>
    <xf numFmtId="0" fontId="5" fillId="16" borderId="231" xfId="0" applyFont="1" applyFill="1" applyBorder="1" applyAlignment="1" applyProtection="1">
      <alignment horizontal="center" vertical="center"/>
      <protection hidden="1"/>
    </xf>
    <xf numFmtId="0" fontId="0" fillId="0" borderId="269" xfId="0" applyBorder="1" applyAlignment="1" applyProtection="1">
      <alignment horizontal="center"/>
      <protection hidden="1"/>
    </xf>
    <xf numFmtId="0" fontId="0" fillId="0" borderId="187" xfId="0" applyBorder="1" applyAlignment="1" applyProtection="1">
      <alignment horizontal="center"/>
      <protection hidden="1"/>
    </xf>
    <xf numFmtId="0" fontId="0" fillId="0" borderId="270" xfId="0" applyBorder="1" applyAlignment="1" applyProtection="1">
      <alignment horizontal="center"/>
      <protection hidden="1"/>
    </xf>
    <xf numFmtId="0" fontId="46" fillId="0" borderId="187" xfId="0" applyFont="1" applyBorder="1" applyAlignment="1" applyProtection="1">
      <alignment horizontal="right" vertical="center"/>
      <protection hidden="1"/>
    </xf>
    <xf numFmtId="0" fontId="46" fillId="0" borderId="270" xfId="0" applyFont="1" applyBorder="1" applyAlignment="1" applyProtection="1">
      <alignment horizontal="right" vertical="center"/>
      <protection hidden="1"/>
    </xf>
    <xf numFmtId="0" fontId="79" fillId="0" borderId="263" xfId="0" applyFont="1" applyBorder="1" applyAlignment="1" applyProtection="1">
      <alignment horizontal="center" vertical="center"/>
      <protection hidden="1"/>
    </xf>
    <xf numFmtId="0" fontId="79" fillId="0" borderId="173" xfId="0" applyFont="1" applyBorder="1" applyAlignment="1" applyProtection="1">
      <alignment horizontal="center" vertical="center"/>
      <protection hidden="1"/>
    </xf>
    <xf numFmtId="0" fontId="46" fillId="0" borderId="292" xfId="0" applyFont="1" applyBorder="1" applyAlignment="1" applyProtection="1">
      <alignment horizontal="left" vertical="center"/>
      <protection hidden="1"/>
    </xf>
    <xf numFmtId="0" fontId="46" fillId="0" borderId="197" xfId="0" applyFont="1" applyBorder="1" applyAlignment="1" applyProtection="1">
      <alignment horizontal="left" vertical="center"/>
      <protection hidden="1"/>
    </xf>
    <xf numFmtId="0" fontId="46" fillId="0" borderId="197" xfId="0" applyFont="1" applyBorder="1" applyAlignment="1" applyProtection="1">
      <alignment horizontal="right" vertical="center"/>
      <protection hidden="1"/>
    </xf>
    <xf numFmtId="0" fontId="46" fillId="0" borderId="197" xfId="0" applyFont="1" applyBorder="1" applyAlignment="1" applyProtection="1">
      <alignment horizontal="center" vertical="center"/>
      <protection hidden="1"/>
    </xf>
    <xf numFmtId="0" fontId="79" fillId="0" borderId="222" xfId="0" applyFont="1" applyBorder="1" applyAlignment="1" applyProtection="1">
      <alignment horizontal="center" vertical="center" wrapText="1"/>
      <protection hidden="1"/>
    </xf>
    <xf numFmtId="0" fontId="79" fillId="0" borderId="208" xfId="0" applyFont="1" applyBorder="1" applyAlignment="1" applyProtection="1">
      <alignment horizontal="center" vertical="center" wrapText="1"/>
      <protection hidden="1"/>
    </xf>
    <xf numFmtId="0" fontId="79" fillId="0" borderId="226" xfId="0" applyFont="1" applyBorder="1" applyAlignment="1" applyProtection="1">
      <alignment horizontal="center" vertical="center" wrapText="1"/>
      <protection hidden="1"/>
    </xf>
    <xf numFmtId="0" fontId="70" fillId="16" borderId="220" xfId="0" applyFont="1" applyFill="1" applyBorder="1" applyAlignment="1" applyProtection="1">
      <alignment horizontal="center" vertical="center"/>
      <protection hidden="1"/>
    </xf>
    <xf numFmtId="0" fontId="70" fillId="16" borderId="230" xfId="0" applyFont="1" applyFill="1" applyBorder="1" applyAlignment="1" applyProtection="1">
      <alignment horizontal="center" vertical="center"/>
      <protection hidden="1"/>
    </xf>
    <xf numFmtId="0" fontId="50" fillId="0" borderId="276" xfId="0" applyFont="1" applyBorder="1" applyAlignment="1" applyProtection="1">
      <alignment horizontal="center" vertical="center"/>
      <protection hidden="1"/>
    </xf>
    <xf numFmtId="0" fontId="50" fillId="0" borderId="278" xfId="0" applyFont="1" applyBorder="1" applyAlignment="1" applyProtection="1">
      <alignment horizontal="center" vertical="center"/>
      <protection hidden="1"/>
    </xf>
    <xf numFmtId="0" fontId="0" fillId="0" borderId="158" xfId="0" applyBorder="1" applyAlignment="1" applyProtection="1">
      <alignment horizontal="center" vertical="center"/>
      <protection hidden="1"/>
    </xf>
    <xf numFmtId="0" fontId="0" fillId="0" borderId="272" xfId="0" applyBorder="1" applyAlignment="1" applyProtection="1">
      <alignment horizontal="center" vertical="center"/>
      <protection hidden="1"/>
    </xf>
    <xf numFmtId="0" fontId="79" fillId="0" borderId="274" xfId="0" applyFont="1" applyBorder="1" applyAlignment="1" applyProtection="1">
      <alignment horizontal="center" vertical="center"/>
      <protection hidden="1"/>
    </xf>
    <xf numFmtId="0" fontId="79" fillId="0" borderId="271" xfId="0" applyFont="1" applyBorder="1" applyAlignment="1" applyProtection="1">
      <alignment horizontal="center" vertical="center" wrapText="1"/>
      <protection hidden="1"/>
    </xf>
    <xf numFmtId="0" fontId="45" fillId="16" borderId="266" xfId="0" applyFont="1" applyFill="1" applyBorder="1" applyAlignment="1" applyProtection="1">
      <alignment horizontal="center" vertical="center"/>
      <protection hidden="1"/>
    </xf>
    <xf numFmtId="0" fontId="45" fillId="16" borderId="267" xfId="0" applyFont="1" applyFill="1" applyBorder="1" applyAlignment="1" applyProtection="1">
      <alignment horizontal="center" vertical="center"/>
      <protection hidden="1"/>
    </xf>
    <xf numFmtId="0" fontId="45" fillId="16" borderId="268" xfId="0" applyFont="1" applyFill="1" applyBorder="1" applyAlignment="1" applyProtection="1">
      <alignment horizontal="center" vertical="center"/>
      <protection hidden="1"/>
    </xf>
    <xf numFmtId="0" fontId="6" fillId="16" borderId="167" xfId="0" applyFont="1" applyFill="1" applyBorder="1" applyAlignment="1" applyProtection="1">
      <alignment horizontal="center" vertical="center" textRotation="90"/>
      <protection hidden="1"/>
    </xf>
    <xf numFmtId="0" fontId="6" fillId="16" borderId="224" xfId="0" applyFont="1" applyFill="1" applyBorder="1" applyAlignment="1" applyProtection="1">
      <alignment horizontal="center" vertical="center" textRotation="90"/>
      <protection hidden="1"/>
    </xf>
    <xf numFmtId="0" fontId="6" fillId="16" borderId="229" xfId="0" applyFont="1" applyFill="1" applyBorder="1" applyAlignment="1" applyProtection="1">
      <alignment horizontal="center" vertical="center" textRotation="90"/>
      <protection hidden="1"/>
    </xf>
    <xf numFmtId="0" fontId="79" fillId="0" borderId="273" xfId="0" applyFont="1" applyBorder="1" applyAlignment="1" applyProtection="1">
      <alignment horizontal="center" vertical="center"/>
      <protection hidden="1"/>
    </xf>
    <xf numFmtId="0" fontId="44" fillId="15" borderId="193" xfId="0" applyFont="1" applyFill="1" applyBorder="1" applyAlignment="1" applyProtection="1">
      <alignment horizontal="center" vertical="center"/>
      <protection hidden="1"/>
    </xf>
    <xf numFmtId="0" fontId="44" fillId="15" borderId="142" xfId="0" applyFont="1" applyFill="1" applyBorder="1" applyAlignment="1" applyProtection="1">
      <alignment horizontal="center" vertical="center"/>
      <protection hidden="1"/>
    </xf>
    <xf numFmtId="0" fontId="5" fillId="15" borderId="193" xfId="0" applyFont="1" applyFill="1" applyBorder="1" applyAlignment="1" applyProtection="1">
      <alignment horizontal="center" vertical="center"/>
      <protection hidden="1"/>
    </xf>
    <xf numFmtId="0" fontId="5" fillId="15" borderId="192" xfId="0" applyFont="1" applyFill="1" applyBorder="1" applyAlignment="1" applyProtection="1">
      <alignment horizontal="center" vertical="center"/>
      <protection hidden="1"/>
    </xf>
    <xf numFmtId="0" fontId="70" fillId="16" borderId="167" xfId="0" applyFont="1" applyFill="1" applyBorder="1" applyAlignment="1" applyProtection="1">
      <alignment horizontal="center" vertical="center"/>
      <protection hidden="1"/>
    </xf>
    <xf numFmtId="0" fontId="70" fillId="16" borderId="295" xfId="0" applyFont="1" applyFill="1" applyBorder="1" applyAlignment="1" applyProtection="1">
      <alignment horizontal="center" vertical="center"/>
      <protection hidden="1"/>
    </xf>
    <xf numFmtId="0" fontId="70" fillId="16" borderId="229" xfId="0" applyFont="1" applyFill="1" applyBorder="1" applyAlignment="1" applyProtection="1">
      <alignment horizontal="center" vertical="center"/>
      <protection hidden="1"/>
    </xf>
    <xf numFmtId="0" fontId="70" fillId="16" borderId="296" xfId="0" applyFont="1" applyFill="1" applyBorder="1" applyAlignment="1" applyProtection="1">
      <alignment horizontal="center" vertical="center"/>
      <protection hidden="1"/>
    </xf>
    <xf numFmtId="0" fontId="5" fillId="16" borderId="167" xfId="0" applyFont="1" applyFill="1" applyBorder="1" applyAlignment="1" applyProtection="1">
      <alignment horizontal="center" vertical="center"/>
      <protection hidden="1"/>
    </xf>
    <xf numFmtId="0" fontId="5" fillId="16" borderId="293" xfId="0" applyFont="1" applyFill="1" applyBorder="1" applyAlignment="1" applyProtection="1">
      <alignment horizontal="center" vertical="center"/>
      <protection hidden="1"/>
    </xf>
    <xf numFmtId="0" fontId="5" fillId="16" borderId="229" xfId="0" applyFont="1" applyFill="1" applyBorder="1" applyAlignment="1" applyProtection="1">
      <alignment horizontal="center" vertical="center"/>
      <protection hidden="1"/>
    </xf>
    <xf numFmtId="0" fontId="5" fillId="16" borderId="294" xfId="0" applyFont="1" applyFill="1" applyBorder="1" applyAlignment="1" applyProtection="1">
      <alignment horizontal="center" vertical="center"/>
      <protection hidden="1"/>
    </xf>
    <xf numFmtId="0" fontId="46" fillId="0" borderId="261" xfId="0" applyFont="1" applyBorder="1" applyAlignment="1" applyProtection="1">
      <alignment horizontal="left" vertical="center"/>
      <protection hidden="1"/>
    </xf>
    <xf numFmtId="0" fontId="46" fillId="0" borderId="215" xfId="0" applyFont="1" applyBorder="1" applyAlignment="1" applyProtection="1">
      <alignment horizontal="left" vertical="center"/>
      <protection hidden="1"/>
    </xf>
    <xf numFmtId="0" fontId="46" fillId="0" borderId="215" xfId="0" applyFont="1" applyBorder="1" applyAlignment="1" applyProtection="1">
      <alignment horizontal="center" vertical="center"/>
      <protection hidden="1"/>
    </xf>
    <xf numFmtId="0" fontId="55" fillId="0" borderId="275" xfId="0" applyFont="1" applyBorder="1" applyAlignment="1" applyProtection="1">
      <alignment horizontal="center" vertical="center"/>
      <protection hidden="1"/>
    </xf>
    <xf numFmtId="0" fontId="55" fillId="0" borderId="276" xfId="0" applyFont="1" applyBorder="1" applyAlignment="1" applyProtection="1">
      <alignment horizontal="center" vertical="center"/>
      <protection hidden="1"/>
    </xf>
    <xf numFmtId="0" fontId="55" fillId="0" borderId="277" xfId="0" applyFont="1" applyBorder="1" applyAlignment="1" applyProtection="1">
      <alignment horizontal="center" vertical="center"/>
      <protection hidden="1"/>
    </xf>
    <xf numFmtId="0" fontId="0" fillId="0" borderId="193" xfId="0" applyBorder="1" applyAlignment="1" applyProtection="1">
      <alignment horizontal="center" vertical="center"/>
      <protection hidden="1"/>
    </xf>
    <xf numFmtId="0" fontId="0" fillId="0" borderId="142" xfId="0" applyBorder="1" applyAlignment="1" applyProtection="1">
      <alignment horizontal="center" vertical="center"/>
      <protection hidden="1"/>
    </xf>
    <xf numFmtId="0" fontId="83" fillId="0" borderId="275" xfId="0" applyFont="1" applyBorder="1" applyAlignment="1" applyProtection="1">
      <alignment horizontal="center" vertical="center"/>
      <protection hidden="1"/>
    </xf>
    <xf numFmtId="0" fontId="83" fillId="0" borderId="276" xfId="0" applyFont="1" applyBorder="1" applyAlignment="1" applyProtection="1">
      <alignment horizontal="center" vertical="center"/>
      <protection hidden="1"/>
    </xf>
    <xf numFmtId="0" fontId="83" fillId="0" borderId="277" xfId="0" applyFont="1" applyBorder="1" applyAlignment="1" applyProtection="1">
      <alignment horizontal="center" vertical="center"/>
      <protection hidden="1"/>
    </xf>
    <xf numFmtId="0" fontId="30" fillId="9" borderId="118" xfId="0" applyFont="1" applyFill="1" applyBorder="1" applyAlignment="1" applyProtection="1">
      <alignment horizontal="center" vertical="center"/>
      <protection hidden="1"/>
    </xf>
    <xf numFmtId="0" fontId="30" fillId="9" borderId="124" xfId="0" applyFont="1" applyFill="1" applyBorder="1" applyAlignment="1" applyProtection="1">
      <alignment horizontal="center" vertical="center"/>
      <protection hidden="1"/>
    </xf>
    <xf numFmtId="0" fontId="30" fillId="9" borderId="154" xfId="0" applyFont="1" applyFill="1" applyBorder="1" applyAlignment="1" applyProtection="1">
      <alignment horizontal="center" vertical="center"/>
      <protection hidden="1"/>
    </xf>
    <xf numFmtId="0" fontId="63" fillId="0" borderId="88" xfId="0" applyFont="1" applyBorder="1" applyAlignment="1" applyProtection="1">
      <alignment horizontal="center"/>
      <protection hidden="1"/>
    </xf>
    <xf numFmtId="0" fontId="63" fillId="0" borderId="89" xfId="0" applyFont="1" applyBorder="1" applyAlignment="1" applyProtection="1">
      <alignment horizontal="center"/>
      <protection hidden="1"/>
    </xf>
    <xf numFmtId="0" fontId="63" fillId="0" borderId="96" xfId="0" applyFont="1" applyBorder="1" applyAlignment="1" applyProtection="1">
      <alignment horizontal="center"/>
      <protection hidden="1"/>
    </xf>
    <xf numFmtId="0" fontId="63" fillId="0" borderId="54" xfId="0" applyFont="1" applyBorder="1" applyAlignment="1" applyProtection="1">
      <alignment horizontal="center"/>
      <protection hidden="1"/>
    </xf>
    <xf numFmtId="0" fontId="63" fillId="0" borderId="0" xfId="0" applyFont="1" applyBorder="1" applyAlignment="1" applyProtection="1">
      <alignment horizontal="center"/>
      <protection hidden="1"/>
    </xf>
    <xf numFmtId="0" fontId="63" fillId="0" borderId="60" xfId="0" applyFont="1" applyBorder="1" applyAlignment="1" applyProtection="1">
      <alignment horizontal="center"/>
      <protection hidden="1"/>
    </xf>
    <xf numFmtId="0" fontId="18" fillId="0" borderId="91" xfId="0" applyFont="1" applyFill="1" applyBorder="1" applyAlignment="1" applyProtection="1">
      <alignment horizontal="center" vertical="center"/>
      <protection hidden="1"/>
    </xf>
    <xf numFmtId="0" fontId="18" fillId="0" borderId="86" xfId="0" applyFont="1" applyFill="1" applyBorder="1" applyAlignment="1" applyProtection="1">
      <alignment horizontal="center" vertical="center"/>
      <protection hidden="1"/>
    </xf>
    <xf numFmtId="0" fontId="18" fillId="0" borderId="100" xfId="0" applyFont="1" applyFill="1" applyBorder="1" applyAlignment="1" applyProtection="1">
      <alignment horizontal="center" vertical="center"/>
      <protection hidden="1"/>
    </xf>
    <xf numFmtId="0" fontId="18" fillId="0" borderId="92" xfId="0" applyFont="1" applyFill="1" applyBorder="1" applyAlignment="1" applyProtection="1">
      <alignment horizontal="center" vertical="center"/>
      <protection hidden="1"/>
    </xf>
    <xf numFmtId="0" fontId="18" fillId="0" borderId="66" xfId="0" applyFont="1" applyFill="1" applyBorder="1" applyAlignment="1" applyProtection="1">
      <alignment horizontal="center" vertical="center"/>
      <protection hidden="1"/>
    </xf>
    <xf numFmtId="0" fontId="18" fillId="0" borderId="79" xfId="0" applyFont="1" applyFill="1" applyBorder="1" applyAlignment="1" applyProtection="1">
      <alignment horizontal="center" vertical="center"/>
      <protection hidden="1"/>
    </xf>
    <xf numFmtId="0" fontId="34" fillId="0" borderId="54" xfId="0" applyFont="1" applyBorder="1" applyAlignment="1" applyProtection="1">
      <alignment horizontal="center"/>
      <protection hidden="1"/>
    </xf>
    <xf numFmtId="0" fontId="34" fillId="0" borderId="0" xfId="0" applyFont="1" applyBorder="1" applyAlignment="1" applyProtection="1">
      <alignment horizontal="center"/>
      <protection hidden="1"/>
    </xf>
    <xf numFmtId="0" fontId="34" fillId="0" borderId="60" xfId="0" applyFont="1" applyBorder="1" applyAlignment="1" applyProtection="1">
      <alignment horizontal="center"/>
      <protection hidden="1"/>
    </xf>
    <xf numFmtId="0" fontId="34" fillId="0" borderId="130" xfId="0" applyFont="1" applyBorder="1" applyAlignment="1" applyProtection="1">
      <alignment horizontal="center"/>
      <protection hidden="1"/>
    </xf>
    <xf numFmtId="0" fontId="34" fillId="0" borderId="59" xfId="0" applyFont="1" applyBorder="1" applyAlignment="1" applyProtection="1">
      <alignment horizontal="center"/>
      <protection hidden="1"/>
    </xf>
    <xf numFmtId="0" fontId="34" fillId="0" borderId="94" xfId="0" applyFont="1" applyBorder="1" applyAlignment="1" applyProtection="1">
      <alignment horizontal="center"/>
      <protection hidden="1"/>
    </xf>
    <xf numFmtId="0" fontId="18" fillId="0" borderId="122" xfId="0" applyFont="1" applyFill="1" applyBorder="1" applyAlignment="1" applyProtection="1">
      <alignment horizontal="center" vertical="center"/>
      <protection hidden="1"/>
    </xf>
    <xf numFmtId="0" fontId="18" fillId="0" borderId="120" xfId="0" applyFont="1" applyFill="1" applyBorder="1" applyAlignment="1" applyProtection="1">
      <alignment horizontal="center" vertical="center"/>
      <protection hidden="1"/>
    </xf>
    <xf numFmtId="0" fontId="18" fillId="0" borderId="123" xfId="0" applyFont="1" applyFill="1" applyBorder="1" applyAlignment="1" applyProtection="1">
      <alignment horizontal="center" vertical="center"/>
      <protection hidden="1"/>
    </xf>
    <xf numFmtId="0" fontId="54" fillId="0" borderId="126" xfId="0" applyFont="1" applyFill="1" applyBorder="1" applyAlignment="1" applyProtection="1">
      <alignment horizontal="center" vertical="center"/>
      <protection hidden="1"/>
    </xf>
    <xf numFmtId="0" fontId="54" fillId="0" borderId="115" xfId="0" applyFont="1" applyFill="1" applyBorder="1" applyAlignment="1" applyProtection="1">
      <alignment horizontal="center" vertical="center"/>
      <protection hidden="1"/>
    </xf>
    <xf numFmtId="0" fontId="18" fillId="0" borderId="193" xfId="0" applyFont="1" applyFill="1" applyBorder="1" applyAlignment="1" applyProtection="1">
      <alignment horizontal="center" vertical="center"/>
      <protection hidden="1"/>
    </xf>
    <xf numFmtId="0" fontId="18" fillId="0" borderId="142" xfId="0" applyFont="1" applyFill="1" applyBorder="1" applyAlignment="1" applyProtection="1">
      <alignment horizontal="center" vertical="center"/>
      <protection hidden="1"/>
    </xf>
    <xf numFmtId="0" fontId="62" fillId="0" borderId="88" xfId="0" applyFont="1" applyBorder="1" applyAlignment="1" applyProtection="1">
      <alignment horizontal="center" vertical="center" wrapText="1"/>
      <protection hidden="1"/>
    </xf>
    <xf numFmtId="0" fontId="62" fillId="0" borderId="90" xfId="0" applyFont="1" applyBorder="1" applyAlignment="1" applyProtection="1">
      <alignment horizontal="center" vertical="center" wrapText="1"/>
      <protection hidden="1"/>
    </xf>
    <xf numFmtId="0" fontId="62" fillId="0" borderId="85" xfId="0" applyFont="1" applyBorder="1" applyAlignment="1" applyProtection="1">
      <alignment horizontal="center" vertical="center" wrapText="1"/>
      <protection hidden="1"/>
    </xf>
    <xf numFmtId="0" fontId="62" fillId="0" borderId="87" xfId="0" applyFont="1" applyBorder="1" applyAlignment="1" applyProtection="1">
      <alignment horizontal="center" vertical="center" wrapText="1"/>
      <protection hidden="1"/>
    </xf>
    <xf numFmtId="0" fontId="62" fillId="0" borderId="143" xfId="0" applyFont="1" applyBorder="1" applyAlignment="1" applyProtection="1">
      <alignment horizontal="center" vertical="center" wrapText="1"/>
      <protection hidden="1"/>
    </xf>
    <xf numFmtId="0" fontId="62" fillId="0" borderId="89" xfId="0" applyFont="1" applyBorder="1" applyAlignment="1" applyProtection="1">
      <alignment horizontal="center" vertical="center" wrapText="1"/>
      <protection hidden="1"/>
    </xf>
    <xf numFmtId="0" fontId="62" fillId="0" borderId="96" xfId="0" applyFont="1" applyBorder="1" applyAlignment="1" applyProtection="1">
      <alignment horizontal="center" vertical="center" wrapText="1"/>
      <protection hidden="1"/>
    </xf>
    <xf numFmtId="0" fontId="62" fillId="0" borderId="91" xfId="0" applyFont="1" applyBorder="1" applyAlignment="1" applyProtection="1">
      <alignment horizontal="center" vertical="center" wrapText="1"/>
      <protection hidden="1"/>
    </xf>
    <xf numFmtId="0" fontId="62" fillId="0" borderId="86" xfId="0" applyFont="1" applyBorder="1" applyAlignment="1" applyProtection="1">
      <alignment horizontal="center" vertical="center" wrapText="1"/>
      <protection hidden="1"/>
    </xf>
    <xf numFmtId="0" fontId="62" fillId="0" borderId="301" xfId="0" applyFont="1" applyBorder="1" applyAlignment="1" applyProtection="1">
      <alignment horizontal="center" vertical="center" wrapText="1"/>
      <protection hidden="1"/>
    </xf>
    <xf numFmtId="0" fontId="30" fillId="9" borderId="85" xfId="0" applyFont="1" applyFill="1" applyBorder="1" applyAlignment="1" applyProtection="1">
      <alignment horizontal="center" vertical="center"/>
      <protection hidden="1"/>
    </xf>
    <xf numFmtId="0" fontId="0" fillId="0" borderId="86" xfId="0" applyBorder="1" applyProtection="1">
      <protection hidden="1"/>
    </xf>
    <xf numFmtId="0" fontId="0" fillId="0" borderId="100" xfId="0" applyBorder="1" applyProtection="1">
      <protection hidden="1"/>
    </xf>
    <xf numFmtId="0" fontId="54" fillId="0" borderId="157" xfId="0" applyFont="1" applyFill="1" applyBorder="1" applyAlignment="1" applyProtection="1">
      <alignment horizontal="center" vertical="center" wrapText="1"/>
      <protection hidden="1"/>
    </xf>
    <xf numFmtId="0" fontId="54" fillId="0" borderId="158" xfId="0" applyFont="1" applyFill="1" applyBorder="1" applyAlignment="1" applyProtection="1">
      <alignment horizontal="center" vertical="center" wrapText="1"/>
      <protection hidden="1"/>
    </xf>
    <xf numFmtId="0" fontId="54" fillId="0" borderId="142" xfId="0" applyFont="1" applyFill="1" applyBorder="1" applyAlignment="1" applyProtection="1">
      <alignment horizontal="center" vertical="center" wrapText="1"/>
      <protection hidden="1"/>
    </xf>
    <xf numFmtId="0" fontId="18" fillId="0" borderId="115" xfId="0" applyFont="1" applyFill="1" applyBorder="1" applyAlignment="1" applyProtection="1">
      <alignment horizontal="center" vertical="center"/>
      <protection hidden="1"/>
    </xf>
    <xf numFmtId="0" fontId="60" fillId="16" borderId="75" xfId="0" applyFont="1" applyFill="1" applyBorder="1" applyAlignment="1" applyProtection="1">
      <alignment horizontal="right" vertical="center"/>
      <protection hidden="1"/>
    </xf>
    <xf numFmtId="0" fontId="60" fillId="16" borderId="71" xfId="0" applyFont="1" applyFill="1" applyBorder="1" applyAlignment="1" applyProtection="1">
      <alignment horizontal="right" vertical="center"/>
      <protection hidden="1"/>
    </xf>
    <xf numFmtId="164" fontId="59" fillId="16" borderId="66" xfId="0" applyNumberFormat="1" applyFont="1" applyFill="1" applyBorder="1" applyAlignment="1" applyProtection="1">
      <alignment horizontal="center"/>
      <protection hidden="1"/>
    </xf>
    <xf numFmtId="164" fontId="59" fillId="16" borderId="67" xfId="0" applyNumberFormat="1" applyFont="1" applyFill="1" applyBorder="1" applyAlignment="1" applyProtection="1">
      <alignment horizontal="center"/>
      <protection hidden="1"/>
    </xf>
    <xf numFmtId="0" fontId="18" fillId="0" borderId="126" xfId="0" applyFont="1" applyFill="1" applyBorder="1" applyAlignment="1" applyProtection="1">
      <alignment horizontal="center" vertical="center"/>
      <protection hidden="1"/>
    </xf>
    <xf numFmtId="0" fontId="18" fillId="11" borderId="75" xfId="0" applyFont="1" applyFill="1" applyBorder="1" applyAlignment="1" applyProtection="1">
      <alignment horizontal="center" vertical="center"/>
      <protection hidden="1"/>
    </xf>
    <xf numFmtId="0" fontId="18" fillId="11" borderId="71" xfId="0" applyFont="1" applyFill="1" applyBorder="1" applyAlignment="1" applyProtection="1">
      <alignment horizontal="center" vertical="center"/>
      <protection hidden="1"/>
    </xf>
    <xf numFmtId="0" fontId="18" fillId="11" borderId="97" xfId="0" applyFont="1" applyFill="1" applyBorder="1" applyAlignment="1" applyProtection="1">
      <alignment horizontal="center" vertical="center"/>
      <protection hidden="1"/>
    </xf>
    <xf numFmtId="0" fontId="17" fillId="9" borderId="126" xfId="0" applyFont="1" applyFill="1" applyBorder="1" applyAlignment="1" applyProtection="1">
      <alignment horizontal="center" vertical="center"/>
      <protection hidden="1"/>
    </xf>
    <xf numFmtId="0" fontId="17" fillId="9" borderId="115" xfId="0" applyFont="1" applyFill="1" applyBorder="1" applyAlignment="1" applyProtection="1">
      <alignment horizontal="center" vertical="center"/>
      <protection hidden="1"/>
    </xf>
    <xf numFmtId="0" fontId="17" fillId="9" borderId="115" xfId="0" applyFont="1" applyFill="1" applyBorder="1" applyAlignment="1" applyProtection="1">
      <alignment horizontal="center" vertical="center" wrapText="1"/>
      <protection hidden="1"/>
    </xf>
    <xf numFmtId="0" fontId="18" fillId="0" borderId="76" xfId="0" applyFont="1" applyFill="1" applyBorder="1" applyAlignment="1" applyProtection="1">
      <alignment horizontal="right" vertical="center"/>
      <protection hidden="1"/>
    </xf>
    <xf numFmtId="0" fontId="18" fillId="0" borderId="101" xfId="0" applyFont="1" applyFill="1" applyBorder="1" applyAlignment="1" applyProtection="1">
      <alignment horizontal="right" vertical="center"/>
      <protection hidden="1"/>
    </xf>
    <xf numFmtId="2" fontId="17" fillId="0" borderId="118" xfId="0" applyNumberFormat="1" applyFont="1" applyFill="1" applyBorder="1" applyAlignment="1" applyProtection="1">
      <alignment horizontal="center" vertical="center"/>
      <protection hidden="1"/>
    </xf>
    <xf numFmtId="2" fontId="17" fillId="0" borderId="119" xfId="0" applyNumberFormat="1" applyFont="1" applyFill="1" applyBorder="1" applyAlignment="1" applyProtection="1">
      <alignment horizontal="center" vertical="center"/>
      <protection hidden="1"/>
    </xf>
    <xf numFmtId="0" fontId="58" fillId="16" borderId="87" xfId="0" applyFont="1" applyFill="1" applyBorder="1" applyAlignment="1" applyProtection="1">
      <alignment horizontal="right" vertical="center"/>
      <protection hidden="1"/>
    </xf>
    <xf numFmtId="0" fontId="58" fillId="16" borderId="99" xfId="0" applyFont="1" applyFill="1" applyBorder="1" applyAlignment="1" applyProtection="1">
      <alignment horizontal="right" vertical="center"/>
      <protection hidden="1"/>
    </xf>
    <xf numFmtId="0" fontId="117" fillId="16" borderId="99" xfId="0" applyNumberFormat="1" applyFont="1" applyFill="1" applyBorder="1" applyAlignment="1" applyProtection="1">
      <alignment horizontal="center" vertical="center"/>
      <protection hidden="1"/>
    </xf>
    <xf numFmtId="0" fontId="117" fillId="16" borderId="151" xfId="0" applyNumberFormat="1" applyFont="1" applyFill="1" applyBorder="1" applyAlignment="1" applyProtection="1">
      <alignment horizontal="center" vertical="center"/>
      <protection hidden="1"/>
    </xf>
    <xf numFmtId="0" fontId="73" fillId="15" borderId="38" xfId="0" applyFont="1" applyFill="1" applyBorder="1" applyAlignment="1" applyProtection="1">
      <alignment horizontal="center" vertical="center" wrapText="1"/>
      <protection hidden="1"/>
    </xf>
    <xf numFmtId="0" fontId="73" fillId="15" borderId="39" xfId="0" applyFont="1" applyFill="1" applyBorder="1" applyAlignment="1" applyProtection="1">
      <alignment horizontal="center" vertical="center" wrapText="1"/>
      <protection hidden="1"/>
    </xf>
    <xf numFmtId="0" fontId="73" fillId="15" borderId="73" xfId="0" applyFont="1" applyFill="1" applyBorder="1" applyAlignment="1" applyProtection="1">
      <alignment horizontal="center" vertical="center" wrapText="1"/>
      <protection hidden="1"/>
    </xf>
    <xf numFmtId="0" fontId="73" fillId="15" borderId="49" xfId="0" applyFont="1" applyFill="1" applyBorder="1" applyAlignment="1" applyProtection="1">
      <alignment horizontal="center" vertical="center" wrapText="1"/>
      <protection hidden="1"/>
    </xf>
    <xf numFmtId="0" fontId="73" fillId="15" borderId="4" xfId="0" applyFont="1" applyFill="1" applyBorder="1" applyAlignment="1" applyProtection="1">
      <alignment horizontal="center" vertical="center" wrapText="1"/>
      <protection hidden="1"/>
    </xf>
    <xf numFmtId="0" fontId="73" fillId="15" borderId="72" xfId="0" applyFont="1" applyFill="1" applyBorder="1" applyAlignment="1" applyProtection="1">
      <alignment horizontal="center" vertical="center" wrapText="1"/>
      <protection hidden="1"/>
    </xf>
    <xf numFmtId="0" fontId="18" fillId="15" borderId="107" xfId="0" applyFont="1" applyFill="1" applyBorder="1" applyAlignment="1" applyProtection="1">
      <alignment horizontal="center" vertical="center" wrapText="1"/>
      <protection hidden="1"/>
    </xf>
    <xf numFmtId="0" fontId="18" fillId="15" borderId="74" xfId="0" applyFont="1" applyFill="1" applyBorder="1" applyAlignment="1" applyProtection="1">
      <alignment horizontal="center" vertical="center" wrapText="1"/>
      <protection hidden="1"/>
    </xf>
    <xf numFmtId="0" fontId="54" fillId="15" borderId="107" xfId="0" applyFont="1" applyFill="1" applyBorder="1" applyAlignment="1" applyProtection="1">
      <alignment horizontal="center" vertical="center" wrapText="1"/>
      <protection hidden="1"/>
    </xf>
    <xf numFmtId="0" fontId="54" fillId="15" borderId="62" xfId="0" applyFont="1" applyFill="1" applyBorder="1" applyAlignment="1" applyProtection="1">
      <alignment horizontal="center" vertical="center" wrapText="1"/>
      <protection hidden="1"/>
    </xf>
    <xf numFmtId="0" fontId="35" fillId="15" borderId="143" xfId="0" applyFont="1" applyFill="1" applyBorder="1" applyAlignment="1" applyProtection="1">
      <alignment horizontal="center" vertical="center"/>
      <protection hidden="1"/>
    </xf>
    <xf numFmtId="0" fontId="35" fillId="15" borderId="90" xfId="0" applyFont="1" applyFill="1" applyBorder="1" applyAlignment="1" applyProtection="1">
      <alignment horizontal="center" vertical="center"/>
      <protection hidden="1"/>
    </xf>
    <xf numFmtId="0" fontId="30" fillId="0" borderId="84" xfId="0" applyFont="1" applyFill="1" applyBorder="1" applyAlignment="1" applyProtection="1">
      <alignment horizontal="center" vertical="center"/>
      <protection hidden="1"/>
    </xf>
    <xf numFmtId="0" fontId="30" fillId="0" borderId="71" xfId="0" applyFont="1" applyFill="1" applyBorder="1" applyAlignment="1" applyProtection="1">
      <alignment horizontal="center" vertical="center"/>
      <protection hidden="1"/>
    </xf>
    <xf numFmtId="0" fontId="17" fillId="0" borderId="298" xfId="0" applyFont="1" applyFill="1" applyBorder="1" applyAlignment="1" applyProtection="1">
      <alignment horizontal="center" vertical="center"/>
      <protection hidden="1"/>
    </xf>
    <xf numFmtId="0" fontId="17" fillId="0" borderId="75" xfId="0" applyFont="1" applyFill="1" applyBorder="1" applyAlignment="1" applyProtection="1">
      <alignment horizontal="center" vertical="center"/>
      <protection hidden="1"/>
    </xf>
    <xf numFmtId="0" fontId="17" fillId="0" borderId="92" xfId="0" applyFont="1" applyFill="1" applyBorder="1" applyAlignment="1" applyProtection="1">
      <alignment horizontal="center" vertical="center"/>
      <protection hidden="1"/>
    </xf>
    <xf numFmtId="0" fontId="17" fillId="0" borderId="244" xfId="0" applyFont="1" applyFill="1" applyBorder="1" applyAlignment="1" applyProtection="1">
      <alignment horizontal="center" vertical="center"/>
      <protection hidden="1"/>
    </xf>
    <xf numFmtId="0" fontId="30" fillId="0" borderId="128" xfId="0" applyFont="1" applyFill="1" applyBorder="1" applyAlignment="1" applyProtection="1">
      <alignment horizontal="center" vertical="center"/>
      <protection hidden="1"/>
    </xf>
    <xf numFmtId="0" fontId="30" fillId="0" borderId="112" xfId="0" applyFont="1" applyFill="1" applyBorder="1" applyAlignment="1" applyProtection="1">
      <alignment horizontal="center" vertical="center"/>
      <protection hidden="1"/>
    </xf>
    <xf numFmtId="0" fontId="17" fillId="0" borderId="297" xfId="0" applyFont="1" applyFill="1" applyBorder="1" applyAlignment="1" applyProtection="1">
      <alignment horizontal="center" vertical="center"/>
      <protection hidden="1"/>
    </xf>
    <xf numFmtId="0" fontId="17" fillId="0" borderId="76" xfId="0" applyFont="1" applyFill="1" applyBorder="1" applyAlignment="1" applyProtection="1">
      <alignment horizontal="center" vertical="center"/>
      <protection hidden="1"/>
    </xf>
    <xf numFmtId="0" fontId="17" fillId="0" borderId="118" xfId="0" applyFont="1" applyFill="1" applyBorder="1" applyAlignment="1" applyProtection="1">
      <alignment horizontal="center" vertical="center"/>
      <protection hidden="1"/>
    </xf>
    <xf numFmtId="0" fontId="17" fillId="0" borderId="299" xfId="0" applyFont="1" applyFill="1" applyBorder="1" applyAlignment="1" applyProtection="1">
      <alignment horizontal="center" vertical="center"/>
      <protection hidden="1"/>
    </xf>
    <xf numFmtId="0" fontId="30" fillId="0" borderId="85" xfId="0" applyFont="1" applyFill="1" applyBorder="1" applyAlignment="1" applyProtection="1">
      <alignment horizontal="center" vertical="center"/>
      <protection hidden="1"/>
    </xf>
    <xf numFmtId="0" fontId="30" fillId="0" borderId="87" xfId="0" applyFont="1" applyFill="1" applyBorder="1" applyAlignment="1" applyProtection="1">
      <alignment horizontal="center" vertical="center"/>
      <protection hidden="1"/>
    </xf>
    <xf numFmtId="0" fontId="17" fillId="0" borderId="152" xfId="0" applyFont="1" applyFill="1" applyBorder="1" applyAlignment="1" applyProtection="1">
      <alignment horizontal="center" vertical="center"/>
      <protection hidden="1"/>
    </xf>
    <xf numFmtId="0" fontId="17" fillId="0" borderId="74" xfId="0" applyFont="1" applyFill="1" applyBorder="1" applyAlignment="1" applyProtection="1">
      <alignment horizontal="center" vertical="center"/>
      <protection hidden="1"/>
    </xf>
    <xf numFmtId="0" fontId="17" fillId="0" borderId="107" xfId="0" applyFont="1" applyFill="1" applyBorder="1" applyAlignment="1" applyProtection="1">
      <alignment horizontal="center" vertical="center"/>
      <protection hidden="1"/>
    </xf>
    <xf numFmtId="0" fontId="17" fillId="0" borderId="300" xfId="0" applyFont="1" applyFill="1" applyBorder="1" applyAlignment="1" applyProtection="1">
      <alignment horizontal="center" vertical="center"/>
      <protection hidden="1"/>
    </xf>
    <xf numFmtId="0" fontId="30" fillId="0" borderId="54" xfId="0" applyFont="1" applyFill="1" applyBorder="1" applyAlignment="1" applyProtection="1">
      <alignment horizontal="center" vertical="center"/>
      <protection hidden="1"/>
    </xf>
    <xf numFmtId="0" fontId="30" fillId="0" borderId="0" xfId="0" applyFont="1" applyFill="1" applyBorder="1" applyAlignment="1" applyProtection="1">
      <alignment horizontal="center" vertical="center"/>
      <protection hidden="1"/>
    </xf>
    <xf numFmtId="0" fontId="30" fillId="0" borderId="155" xfId="0" applyFont="1" applyFill="1" applyBorder="1" applyAlignment="1" applyProtection="1">
      <alignment horizontal="center" vertical="center"/>
      <protection hidden="1"/>
    </xf>
    <xf numFmtId="164" fontId="34" fillId="0" borderId="89" xfId="0" applyNumberFormat="1" applyFont="1" applyFill="1" applyBorder="1" applyAlignment="1" applyProtection="1">
      <alignment horizontal="center" vertical="center"/>
      <protection hidden="1"/>
    </xf>
    <xf numFmtId="164" fontId="34" fillId="0" borderId="96" xfId="0" applyNumberFormat="1" applyFont="1" applyFill="1" applyBorder="1" applyAlignment="1" applyProtection="1">
      <alignment horizontal="center" vertical="center"/>
      <protection hidden="1"/>
    </xf>
    <xf numFmtId="0" fontId="30" fillId="9" borderId="38" xfId="0" applyFont="1" applyFill="1" applyBorder="1" applyAlignment="1" applyProtection="1">
      <alignment horizontal="center" vertical="center"/>
      <protection hidden="1"/>
    </xf>
    <xf numFmtId="0" fontId="30" fillId="9" borderId="73" xfId="0" applyFont="1" applyFill="1" applyBorder="1" applyAlignment="1" applyProtection="1">
      <alignment horizontal="center" vertical="center"/>
      <protection hidden="1"/>
    </xf>
    <xf numFmtId="0" fontId="19" fillId="9" borderId="39" xfId="0" applyFont="1" applyFill="1" applyBorder="1" applyAlignment="1" applyProtection="1">
      <alignment horizontal="center" vertical="center" wrapText="1"/>
      <protection hidden="1"/>
    </xf>
    <xf numFmtId="0" fontId="68" fillId="9" borderId="107" xfId="0" applyFont="1" applyFill="1" applyBorder="1" applyAlignment="1" applyProtection="1">
      <alignment horizontal="center" vertical="center" wrapText="1"/>
      <protection hidden="1"/>
    </xf>
    <xf numFmtId="0" fontId="68" fillId="9" borderId="74" xfId="0" applyFont="1" applyFill="1" applyBorder="1" applyAlignment="1" applyProtection="1">
      <alignment horizontal="center" vertical="center" wrapText="1"/>
      <protection hidden="1"/>
    </xf>
    <xf numFmtId="0" fontId="54" fillId="9" borderId="233" xfId="0" applyFont="1" applyFill="1" applyBorder="1" applyAlignment="1" applyProtection="1">
      <alignment horizontal="center" vertical="center" wrapText="1"/>
      <protection hidden="1"/>
    </xf>
    <xf numFmtId="0" fontId="54" fillId="9" borderId="168" xfId="0" applyFont="1" applyFill="1" applyBorder="1" applyAlignment="1" applyProtection="1">
      <alignment horizontal="center" vertical="center" wrapText="1"/>
      <protection hidden="1"/>
    </xf>
    <xf numFmtId="0" fontId="99" fillId="15" borderId="80" xfId="0" applyFont="1" applyFill="1" applyBorder="1" applyAlignment="1" applyProtection="1">
      <alignment horizontal="center" vertical="center"/>
      <protection hidden="1"/>
    </xf>
    <xf numFmtId="0" fontId="0" fillId="0" borderId="76" xfId="0" applyBorder="1" applyProtection="1">
      <protection hidden="1"/>
    </xf>
    <xf numFmtId="0" fontId="39" fillId="15" borderId="297" xfId="0" applyFont="1" applyFill="1" applyBorder="1" applyAlignment="1" applyProtection="1">
      <alignment horizontal="center" vertical="center"/>
      <protection hidden="1"/>
    </xf>
    <xf numFmtId="0" fontId="39" fillId="15" borderId="76" xfId="0" applyFont="1" applyFill="1" applyBorder="1" applyAlignment="1" applyProtection="1">
      <alignment horizontal="center" vertical="center"/>
      <protection hidden="1"/>
    </xf>
    <xf numFmtId="0" fontId="39" fillId="15" borderId="118" xfId="0" applyFont="1" applyFill="1" applyBorder="1" applyAlignment="1" applyProtection="1">
      <alignment horizontal="center" vertical="center"/>
      <protection hidden="1"/>
    </xf>
    <xf numFmtId="0" fontId="39" fillId="15" borderId="299" xfId="0" applyFont="1" applyFill="1" applyBorder="1" applyAlignment="1" applyProtection="1">
      <alignment horizontal="center" vertical="center"/>
      <protection hidden="1"/>
    </xf>
    <xf numFmtId="0" fontId="36" fillId="15" borderId="38" xfId="0" applyFont="1" applyFill="1" applyBorder="1" applyAlignment="1" applyProtection="1">
      <alignment horizontal="center" vertical="center"/>
      <protection hidden="1"/>
    </xf>
    <xf numFmtId="0" fontId="0" fillId="0" borderId="39" xfId="0" applyBorder="1" applyProtection="1">
      <protection hidden="1"/>
    </xf>
    <xf numFmtId="0" fontId="0" fillId="0" borderId="40" xfId="0" applyBorder="1" applyProtection="1">
      <protection hidden="1"/>
    </xf>
    <xf numFmtId="0" fontId="56" fillId="0" borderId="74" xfId="0" applyFont="1" applyFill="1" applyBorder="1" applyAlignment="1" applyProtection="1">
      <alignment horizontal="right" vertical="center"/>
      <protection hidden="1"/>
    </xf>
    <xf numFmtId="0" fontId="56" fillId="0" borderId="78" xfId="0" applyFont="1" applyFill="1" applyBorder="1" applyAlignment="1" applyProtection="1">
      <alignment horizontal="right" vertical="center"/>
      <protection hidden="1"/>
    </xf>
    <xf numFmtId="0" fontId="56" fillId="0" borderId="107" xfId="0" applyFont="1" applyFill="1" applyBorder="1" applyAlignment="1" applyProtection="1">
      <alignment horizontal="center" vertical="center"/>
      <protection hidden="1"/>
    </xf>
    <xf numFmtId="0" fontId="56" fillId="0" borderId="63" xfId="0" applyFont="1" applyFill="1" applyBorder="1" applyAlignment="1" applyProtection="1">
      <alignment horizontal="center" vertical="center"/>
      <protection hidden="1"/>
    </xf>
    <xf numFmtId="0" fontId="34" fillId="0" borderId="66" xfId="0" applyFont="1" applyFill="1" applyBorder="1" applyAlignment="1" applyProtection="1">
      <alignment horizontal="center" vertical="center"/>
      <protection hidden="1"/>
    </xf>
    <xf numFmtId="0" fontId="34" fillId="0" borderId="67" xfId="0" applyFont="1" applyFill="1" applyBorder="1" applyAlignment="1" applyProtection="1">
      <alignment horizontal="center" vertical="center"/>
      <protection hidden="1"/>
    </xf>
    <xf numFmtId="0" fontId="30" fillId="0" borderId="68" xfId="0" applyFont="1" applyFill="1" applyBorder="1" applyAlignment="1" applyProtection="1">
      <alignment horizontal="center" vertical="center"/>
      <protection hidden="1"/>
    </xf>
    <xf numFmtId="0" fontId="30" fillId="0" borderId="66" xfId="0" applyFont="1" applyFill="1" applyBorder="1" applyAlignment="1" applyProtection="1">
      <alignment horizontal="center" vertical="center"/>
      <protection hidden="1"/>
    </xf>
    <xf numFmtId="0" fontId="30" fillId="0" borderId="69" xfId="0" applyFont="1" applyFill="1" applyBorder="1" applyAlignment="1" applyProtection="1">
      <alignment horizontal="center" vertical="center"/>
      <protection hidden="1"/>
    </xf>
    <xf numFmtId="0" fontId="34" fillId="0" borderId="92" xfId="0" applyFont="1" applyFill="1" applyBorder="1" applyAlignment="1" applyProtection="1">
      <alignment horizontal="center" vertical="center"/>
      <protection hidden="1"/>
    </xf>
    <xf numFmtId="0" fontId="1" fillId="16" borderId="247" xfId="0" applyFont="1" applyFill="1" applyBorder="1" applyAlignment="1" applyProtection="1">
      <alignment horizontal="center" vertical="center" wrapText="1"/>
      <protection hidden="1"/>
    </xf>
    <xf numFmtId="0" fontId="37" fillId="0" borderId="59" xfId="0" applyFont="1" applyFill="1" applyBorder="1" applyAlignment="1" applyProtection="1">
      <alignment horizontal="center" vertical="center" wrapText="1"/>
      <protection hidden="1"/>
    </xf>
    <xf numFmtId="0" fontId="1" fillId="16" borderId="60" xfId="0" applyFont="1" applyFill="1" applyBorder="1" applyAlignment="1" applyProtection="1">
      <alignment horizontal="center" vertical="center" wrapText="1"/>
      <protection hidden="1"/>
    </xf>
    <xf numFmtId="0" fontId="38" fillId="2" borderId="248" xfId="0" applyFont="1" applyFill="1" applyBorder="1" applyAlignment="1" applyProtection="1">
      <alignment horizontal="center" vertical="center" wrapText="1"/>
      <protection hidden="1"/>
    </xf>
    <xf numFmtId="0" fontId="38" fillId="2" borderId="249" xfId="0" applyFont="1" applyFill="1" applyBorder="1" applyAlignment="1" applyProtection="1">
      <alignment horizontal="center" vertical="center" wrapText="1"/>
      <protection hidden="1"/>
    </xf>
    <xf numFmtId="0" fontId="38" fillId="2" borderId="102" xfId="0" applyFont="1" applyFill="1" applyBorder="1" applyAlignment="1" applyProtection="1">
      <alignment horizontal="center" vertical="center" wrapText="1"/>
      <protection hidden="1"/>
    </xf>
    <xf numFmtId="0" fontId="38" fillId="2" borderId="133" xfId="0" applyFont="1" applyFill="1" applyBorder="1" applyAlignment="1" applyProtection="1">
      <alignment horizontal="center" vertical="center" wrapText="1"/>
      <protection hidden="1"/>
    </xf>
    <xf numFmtId="0" fontId="101" fillId="2" borderId="250" xfId="0" applyFont="1" applyFill="1" applyBorder="1" applyAlignment="1" applyProtection="1">
      <alignment horizontal="center" vertical="center" wrapText="1"/>
      <protection hidden="1"/>
    </xf>
    <xf numFmtId="0" fontId="102" fillId="2" borderId="131" xfId="0" applyFont="1" applyFill="1" applyBorder="1" applyAlignment="1" applyProtection="1">
      <alignment horizontal="center" vertical="center"/>
      <protection hidden="1"/>
    </xf>
    <xf numFmtId="0" fontId="102" fillId="2" borderId="132" xfId="0" applyFont="1" applyFill="1" applyBorder="1" applyAlignment="1" applyProtection="1">
      <alignment horizontal="center" vertical="center"/>
      <protection hidden="1"/>
    </xf>
    <xf numFmtId="0" fontId="97" fillId="2" borderId="134" xfId="0" applyFont="1" applyFill="1" applyBorder="1" applyAlignment="1" applyProtection="1">
      <alignment horizontal="center" vertical="center" wrapText="1"/>
      <protection hidden="1"/>
    </xf>
    <xf numFmtId="0" fontId="97" fillId="2" borderId="0" xfId="0" applyFont="1" applyFill="1" applyBorder="1" applyAlignment="1" applyProtection="1">
      <alignment horizontal="center" vertical="center" wrapText="1"/>
      <protection hidden="1"/>
    </xf>
    <xf numFmtId="0" fontId="97" fillId="2" borderId="60" xfId="0" applyFont="1" applyFill="1" applyBorder="1" applyAlignment="1" applyProtection="1">
      <alignment horizontal="center" vertical="center" wrapText="1"/>
      <protection hidden="1"/>
    </xf>
    <xf numFmtId="0" fontId="115" fillId="0" borderId="38" xfId="0" applyFont="1" applyFill="1" applyBorder="1" applyAlignment="1" applyProtection="1">
      <alignment horizontal="center" vertical="center" wrapText="1"/>
      <protection hidden="1"/>
    </xf>
    <xf numFmtId="0" fontId="115" fillId="0" borderId="39" xfId="0" applyFont="1" applyFill="1" applyBorder="1" applyAlignment="1" applyProtection="1">
      <alignment horizontal="center" vertical="center" wrapText="1"/>
      <protection hidden="1"/>
    </xf>
    <xf numFmtId="0" fontId="115" fillId="0" borderId="40" xfId="0" applyFont="1" applyFill="1" applyBorder="1" applyAlignment="1" applyProtection="1">
      <alignment horizontal="center" vertical="center" wrapText="1"/>
      <protection hidden="1"/>
    </xf>
    <xf numFmtId="0" fontId="115" fillId="0" borderId="54" xfId="0" applyFont="1" applyFill="1" applyBorder="1" applyAlignment="1" applyProtection="1">
      <alignment horizontal="center" vertical="center" wrapText="1"/>
      <protection hidden="1"/>
    </xf>
    <xf numFmtId="0" fontId="115" fillId="0" borderId="0" xfId="0" applyFont="1" applyFill="1" applyBorder="1" applyAlignment="1" applyProtection="1">
      <alignment horizontal="center" vertical="center" wrapText="1"/>
      <protection hidden="1"/>
    </xf>
    <xf numFmtId="0" fontId="115" fillId="0" borderId="55" xfId="0" applyFont="1" applyFill="1" applyBorder="1" applyAlignment="1" applyProtection="1">
      <alignment horizontal="center" vertical="center" wrapText="1"/>
      <protection hidden="1"/>
    </xf>
    <xf numFmtId="0" fontId="115" fillId="0" borderId="49" xfId="0" applyFont="1" applyFill="1" applyBorder="1" applyAlignment="1" applyProtection="1">
      <alignment horizontal="center" vertical="center" wrapText="1"/>
      <protection hidden="1"/>
    </xf>
    <xf numFmtId="0" fontId="115" fillId="0" borderId="4" xfId="0" applyFont="1" applyFill="1" applyBorder="1" applyAlignment="1" applyProtection="1">
      <alignment horizontal="center" vertical="center" wrapText="1"/>
      <protection hidden="1"/>
    </xf>
    <xf numFmtId="0" fontId="115" fillId="0" borderId="104" xfId="0" applyFont="1" applyFill="1" applyBorder="1" applyAlignment="1" applyProtection="1">
      <alignment horizontal="center" vertical="center" wrapText="1"/>
      <protection hidden="1"/>
    </xf>
    <xf numFmtId="0" fontId="114" fillId="0" borderId="39" xfId="0" applyFont="1" applyFill="1" applyBorder="1" applyAlignment="1" applyProtection="1">
      <alignment horizontal="center" vertical="center" wrapText="1"/>
      <protection hidden="1"/>
    </xf>
    <xf numFmtId="0" fontId="114" fillId="0" borderId="0" xfId="0" applyFont="1" applyFill="1" applyBorder="1" applyAlignment="1" applyProtection="1">
      <alignment horizontal="center" vertical="center" wrapText="1"/>
      <protection hidden="1"/>
    </xf>
    <xf numFmtId="0" fontId="114" fillId="0" borderId="4" xfId="0" applyFont="1" applyFill="1" applyBorder="1" applyAlignment="1" applyProtection="1">
      <alignment horizontal="center" vertical="center" wrapText="1"/>
      <protection hidden="1"/>
    </xf>
    <xf numFmtId="0" fontId="100" fillId="0" borderId="40" xfId="0" applyFont="1" applyBorder="1" applyAlignment="1" applyProtection="1">
      <alignment horizontal="left" vertical="center"/>
      <protection hidden="1"/>
    </xf>
    <xf numFmtId="0" fontId="100" fillId="0" borderId="55" xfId="0" applyFont="1" applyBorder="1" applyAlignment="1" applyProtection="1">
      <alignment horizontal="left" vertical="center"/>
      <protection hidden="1"/>
    </xf>
    <xf numFmtId="0" fontId="100" fillId="0" borderId="104" xfId="0" applyFont="1" applyBorder="1" applyAlignment="1" applyProtection="1">
      <alignment horizontal="left" vertical="center"/>
      <protection hidden="1"/>
    </xf>
    <xf numFmtId="0" fontId="129" fillId="0" borderId="38" xfId="0" applyFont="1" applyFill="1" applyBorder="1" applyAlignment="1" applyProtection="1">
      <alignment horizontal="center" vertical="center" wrapText="1"/>
      <protection hidden="1"/>
    </xf>
    <xf numFmtId="0" fontId="129" fillId="0" borderId="39" xfId="0" applyFont="1" applyFill="1" applyBorder="1" applyAlignment="1" applyProtection="1">
      <alignment horizontal="center" vertical="center" wrapText="1"/>
      <protection hidden="1"/>
    </xf>
    <xf numFmtId="0" fontId="129" fillId="0" borderId="252" xfId="0" applyFont="1" applyFill="1" applyBorder="1" applyAlignment="1" applyProtection="1">
      <alignment horizontal="center" vertical="center" wrapText="1"/>
      <protection hidden="1"/>
    </xf>
    <xf numFmtId="0" fontId="35" fillId="0" borderId="54" xfId="0" applyFont="1" applyBorder="1" applyAlignment="1" applyProtection="1">
      <alignment horizontal="center" vertical="center"/>
      <protection hidden="1"/>
    </xf>
    <xf numFmtId="0" fontId="35" fillId="0" borderId="0" xfId="0" applyFont="1" applyBorder="1" applyAlignment="1" applyProtection="1">
      <alignment horizontal="center" vertical="center"/>
      <protection hidden="1"/>
    </xf>
    <xf numFmtId="0" fontId="35" fillId="0" borderId="60" xfId="0" applyFont="1" applyBorder="1" applyAlignment="1" applyProtection="1">
      <alignment horizontal="center" vertical="center"/>
      <protection hidden="1"/>
    </xf>
    <xf numFmtId="0" fontId="35" fillId="0" borderId="49" xfId="0" applyFont="1" applyBorder="1" applyAlignment="1" applyProtection="1">
      <alignment horizontal="center" vertical="center"/>
      <protection hidden="1"/>
    </xf>
    <xf numFmtId="0" fontId="35" fillId="0" borderId="4" xfId="0" applyFont="1" applyBorder="1" applyAlignment="1" applyProtection="1">
      <alignment horizontal="center" vertical="center"/>
      <protection hidden="1"/>
    </xf>
    <xf numFmtId="0" fontId="35" fillId="0" borderId="61" xfId="0" applyFont="1" applyBorder="1" applyAlignment="1" applyProtection="1">
      <alignment horizontal="center" vertical="center"/>
      <protection hidden="1"/>
    </xf>
    <xf numFmtId="0" fontId="30" fillId="0" borderId="64" xfId="0" applyFont="1" applyFill="1" applyBorder="1" applyAlignment="1" applyProtection="1">
      <alignment horizontal="center" vertical="center"/>
      <protection hidden="1"/>
    </xf>
    <xf numFmtId="0" fontId="30" fillId="0" borderId="62" xfId="0" applyFont="1" applyFill="1" applyBorder="1" applyAlignment="1" applyProtection="1">
      <alignment horizontal="center" vertical="center"/>
      <protection hidden="1"/>
    </xf>
    <xf numFmtId="0" fontId="30" fillId="0" borderId="65" xfId="0" applyFont="1" applyFill="1" applyBorder="1" applyAlignment="1" applyProtection="1">
      <alignment horizontal="center" vertical="center"/>
      <protection hidden="1"/>
    </xf>
    <xf numFmtId="0" fontId="34" fillId="0" borderId="62" xfId="0" applyFont="1" applyFill="1" applyBorder="1" applyAlignment="1" applyProtection="1">
      <alignment horizontal="center" vertical="center"/>
      <protection hidden="1"/>
    </xf>
    <xf numFmtId="0" fontId="34" fillId="0" borderId="63" xfId="0" applyFont="1" applyFill="1" applyBorder="1" applyAlignment="1" applyProtection="1">
      <alignment horizontal="center" vertical="center"/>
      <protection hidden="1"/>
    </xf>
    <xf numFmtId="0" fontId="30" fillId="9" borderId="76" xfId="0" applyFont="1" applyFill="1" applyBorder="1" applyAlignment="1" applyProtection="1">
      <alignment horizontal="center" vertical="center"/>
      <protection hidden="1"/>
    </xf>
    <xf numFmtId="0" fontId="30" fillId="0" borderId="107" xfId="0" applyFont="1" applyFill="1" applyBorder="1" applyAlignment="1" applyProtection="1">
      <alignment horizontal="center" vertical="center"/>
      <protection hidden="1"/>
    </xf>
    <xf numFmtId="0" fontId="30" fillId="0" borderId="74" xfId="0" applyFont="1" applyFill="1" applyBorder="1" applyAlignment="1" applyProtection="1">
      <alignment horizontal="center" vertical="center"/>
      <protection hidden="1"/>
    </xf>
    <xf numFmtId="0" fontId="30" fillId="0" borderId="92" xfId="0" applyFont="1" applyFill="1" applyBorder="1" applyAlignment="1" applyProtection="1">
      <alignment horizontal="center" vertical="center"/>
      <protection hidden="1"/>
    </xf>
    <xf numFmtId="0" fontId="30" fillId="0" borderId="75" xfId="0" applyFont="1" applyFill="1" applyBorder="1" applyAlignment="1" applyProtection="1">
      <alignment horizontal="center" vertical="center"/>
      <protection hidden="1"/>
    </xf>
    <xf numFmtId="0" fontId="30" fillId="0" borderId="122" xfId="0" applyFont="1" applyFill="1" applyBorder="1" applyAlignment="1" applyProtection="1">
      <alignment horizontal="center" vertical="center"/>
      <protection hidden="1"/>
    </xf>
    <xf numFmtId="0" fontId="30" fillId="0" borderId="121" xfId="0" applyFont="1" applyFill="1" applyBorder="1" applyAlignment="1" applyProtection="1">
      <alignment horizontal="center" vertical="center"/>
      <protection hidden="1"/>
    </xf>
    <xf numFmtId="0" fontId="132" fillId="2" borderId="250" xfId="0" applyFont="1" applyFill="1" applyBorder="1" applyAlignment="1" applyProtection="1">
      <alignment horizontal="center" vertical="center" wrapText="1"/>
      <protection hidden="1"/>
    </xf>
    <xf numFmtId="0" fontId="133" fillId="2" borderId="131" xfId="0" applyFont="1" applyFill="1" applyBorder="1" applyAlignment="1" applyProtection="1">
      <alignment horizontal="center" vertical="center"/>
      <protection hidden="1"/>
    </xf>
    <xf numFmtId="0" fontId="133" fillId="2" borderId="132" xfId="0" applyFont="1" applyFill="1" applyBorder="1" applyAlignment="1" applyProtection="1">
      <alignment horizontal="center" vertical="center"/>
      <protection hidden="1"/>
    </xf>
    <xf numFmtId="0" fontId="75" fillId="16" borderId="305" xfId="0" applyFont="1" applyFill="1" applyBorder="1" applyAlignment="1" applyProtection="1">
      <alignment horizontal="center" vertical="center" wrapText="1"/>
      <protection hidden="1"/>
    </xf>
    <xf numFmtId="0" fontId="75" fillId="16" borderId="306" xfId="0" applyFont="1" applyFill="1" applyBorder="1" applyAlignment="1" applyProtection="1">
      <alignment horizontal="center" vertical="center" wrapText="1"/>
      <protection hidden="1"/>
    </xf>
  </cellXfs>
  <cellStyles count="2">
    <cellStyle name="Hyperlink" xfId="1" builtinId="8"/>
    <cellStyle name="Normal" xfId="0" builtinId="0"/>
  </cellStyles>
  <dxfs count="1228">
    <dxf>
      <font>
        <color theme="0"/>
      </font>
    </dxf>
    <dxf>
      <fill>
        <patternFill>
          <bgColor theme="9" tint="0.39994506668294322"/>
        </patternFill>
      </fill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rgb="FF00B0F0"/>
      </font>
    </dxf>
    <dxf>
      <font>
        <color rgb="FF0070C0"/>
      </font>
    </dxf>
    <dxf>
      <font>
        <color rgb="FF00B050"/>
      </font>
    </dxf>
    <dxf>
      <font>
        <color theme="9" tint="-0.499984740745262"/>
      </font>
    </dxf>
    <dxf>
      <font>
        <color rgb="FF00B050"/>
      </font>
    </dxf>
    <dxf>
      <font>
        <color theme="0"/>
      </font>
    </dxf>
    <dxf>
      <font>
        <color rgb="FFFF0000"/>
      </font>
    </dxf>
    <dxf>
      <font>
        <color rgb="FF00B05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9" tint="-0.24994659260841701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rgb="FFFF0000"/>
      </font>
    </dxf>
    <dxf>
      <font>
        <color rgb="FF7030A0"/>
      </font>
    </dxf>
    <dxf>
      <font>
        <color rgb="FF00B0F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rgb="FF002060"/>
      </font>
      <fill>
        <patternFill>
          <bgColor theme="0"/>
        </patternFill>
      </fill>
    </dxf>
    <dxf>
      <font>
        <color rgb="FFFFC00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rgb="FF00B050"/>
      </font>
    </dxf>
    <dxf>
      <font>
        <color rgb="FF00B0F0"/>
      </font>
    </dxf>
    <dxf>
      <font>
        <color theme="9"/>
      </font>
    </dxf>
    <dxf>
      <font>
        <color rgb="FFFF0000"/>
      </font>
    </dxf>
    <dxf>
      <font>
        <color rgb="FFC00000"/>
      </font>
    </dxf>
    <dxf>
      <font>
        <color rgb="FFFFC000"/>
      </font>
    </dxf>
  </dxfs>
  <tableStyles count="0" defaultTableStyle="TableStyleMedium9" defaultPivotStyle="PivotStyleLight16"/>
  <colors>
    <mruColors>
      <color rgb="FF4B10E0"/>
      <color rgb="FFDE725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19050</xdr:colOff>
      <xdr:row>1</xdr:row>
      <xdr:rowOff>19051</xdr:rowOff>
    </xdr:from>
    <xdr:to>
      <xdr:col>19</xdr:col>
      <xdr:colOff>733425</xdr:colOff>
      <xdr:row>10</xdr:row>
      <xdr:rowOff>209551</xdr:rowOff>
    </xdr:to>
    <xdr:sp macro="" textlink="">
      <xdr:nvSpPr>
        <xdr:cNvPr id="2" name="Rectangle 1"/>
        <xdr:cNvSpPr/>
      </xdr:nvSpPr>
      <xdr:spPr>
        <a:xfrm>
          <a:off x="10039350" y="314326"/>
          <a:ext cx="2238375" cy="2552700"/>
        </a:xfrm>
        <a:prstGeom prst="rect">
          <a:avLst/>
        </a:prstGeom>
        <a:blipFill>
          <a:blip xmlns:r="http://schemas.openxmlformats.org/officeDocument/2006/relationships" r:embed="rId1" cstate="print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33617</xdr:colOff>
      <xdr:row>1</xdr:row>
      <xdr:rowOff>22412</xdr:rowOff>
    </xdr:from>
    <xdr:to>
      <xdr:col>2</xdr:col>
      <xdr:colOff>776007</xdr:colOff>
      <xdr:row>3</xdr:row>
      <xdr:rowOff>23132</xdr:rowOff>
    </xdr:to>
    <xdr:pic>
      <xdr:nvPicPr>
        <xdr:cNvPr id="2" name="Picture 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867" y="222437"/>
          <a:ext cx="1113865" cy="81578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37</xdr:row>
      <xdr:rowOff>22412</xdr:rowOff>
    </xdr:from>
    <xdr:to>
      <xdr:col>2</xdr:col>
      <xdr:colOff>776007</xdr:colOff>
      <xdr:row>38</xdr:row>
      <xdr:rowOff>295275</xdr:rowOff>
    </xdr:to>
    <xdr:pic>
      <xdr:nvPicPr>
        <xdr:cNvPr id="102" name="Picture 10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3537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72</xdr:row>
      <xdr:rowOff>22412</xdr:rowOff>
    </xdr:from>
    <xdr:to>
      <xdr:col>2</xdr:col>
      <xdr:colOff>776007</xdr:colOff>
      <xdr:row>74</xdr:row>
      <xdr:rowOff>23132</xdr:rowOff>
    </xdr:to>
    <xdr:pic>
      <xdr:nvPicPr>
        <xdr:cNvPr id="103" name="Picture 10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3537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108</xdr:row>
      <xdr:rowOff>22412</xdr:rowOff>
    </xdr:from>
    <xdr:to>
      <xdr:col>2</xdr:col>
      <xdr:colOff>776007</xdr:colOff>
      <xdr:row>109</xdr:row>
      <xdr:rowOff>295275</xdr:rowOff>
    </xdr:to>
    <xdr:pic>
      <xdr:nvPicPr>
        <xdr:cNvPr id="104" name="Picture 10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9928412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143</xdr:row>
      <xdr:rowOff>22412</xdr:rowOff>
    </xdr:from>
    <xdr:to>
      <xdr:col>2</xdr:col>
      <xdr:colOff>776007</xdr:colOff>
      <xdr:row>145</xdr:row>
      <xdr:rowOff>23132</xdr:rowOff>
    </xdr:to>
    <xdr:pic>
      <xdr:nvPicPr>
        <xdr:cNvPr id="105" name="Picture 10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95078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179</xdr:row>
      <xdr:rowOff>22412</xdr:rowOff>
    </xdr:from>
    <xdr:to>
      <xdr:col>2</xdr:col>
      <xdr:colOff>776007</xdr:colOff>
      <xdr:row>180</xdr:row>
      <xdr:rowOff>295275</xdr:rowOff>
    </xdr:to>
    <xdr:pic>
      <xdr:nvPicPr>
        <xdr:cNvPr id="106" name="Picture 10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910087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214</xdr:row>
      <xdr:rowOff>22412</xdr:rowOff>
    </xdr:from>
    <xdr:to>
      <xdr:col>2</xdr:col>
      <xdr:colOff>776007</xdr:colOff>
      <xdr:row>216</xdr:row>
      <xdr:rowOff>23132</xdr:rowOff>
    </xdr:to>
    <xdr:pic>
      <xdr:nvPicPr>
        <xdr:cNvPr id="107" name="Picture 10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95078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250</xdr:row>
      <xdr:rowOff>22412</xdr:rowOff>
    </xdr:from>
    <xdr:to>
      <xdr:col>2</xdr:col>
      <xdr:colOff>776007</xdr:colOff>
      <xdr:row>251</xdr:row>
      <xdr:rowOff>295275</xdr:rowOff>
    </xdr:to>
    <xdr:pic>
      <xdr:nvPicPr>
        <xdr:cNvPr id="108" name="Picture 10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910087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285</xdr:row>
      <xdr:rowOff>22412</xdr:rowOff>
    </xdr:from>
    <xdr:to>
      <xdr:col>2</xdr:col>
      <xdr:colOff>776007</xdr:colOff>
      <xdr:row>287</xdr:row>
      <xdr:rowOff>23132</xdr:rowOff>
    </xdr:to>
    <xdr:pic>
      <xdr:nvPicPr>
        <xdr:cNvPr id="109" name="Picture 10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8680305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321</xdr:row>
      <xdr:rowOff>22412</xdr:rowOff>
    </xdr:from>
    <xdr:to>
      <xdr:col>2</xdr:col>
      <xdr:colOff>776007</xdr:colOff>
      <xdr:row>322</xdr:row>
      <xdr:rowOff>295275</xdr:rowOff>
    </xdr:to>
    <xdr:pic>
      <xdr:nvPicPr>
        <xdr:cNvPr id="110" name="Picture 10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82733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356</xdr:row>
      <xdr:rowOff>22412</xdr:rowOff>
    </xdr:from>
    <xdr:to>
      <xdr:col>2</xdr:col>
      <xdr:colOff>776007</xdr:colOff>
      <xdr:row>358</xdr:row>
      <xdr:rowOff>23132</xdr:rowOff>
    </xdr:to>
    <xdr:pic>
      <xdr:nvPicPr>
        <xdr:cNvPr id="111" name="Picture 11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95078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392</xdr:row>
      <xdr:rowOff>22412</xdr:rowOff>
    </xdr:from>
    <xdr:to>
      <xdr:col>2</xdr:col>
      <xdr:colOff>776007</xdr:colOff>
      <xdr:row>393</xdr:row>
      <xdr:rowOff>295275</xdr:rowOff>
    </xdr:to>
    <xdr:pic>
      <xdr:nvPicPr>
        <xdr:cNvPr id="112" name="Picture 11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910087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427</xdr:row>
      <xdr:rowOff>22412</xdr:rowOff>
    </xdr:from>
    <xdr:to>
      <xdr:col>2</xdr:col>
      <xdr:colOff>776007</xdr:colOff>
      <xdr:row>429</xdr:row>
      <xdr:rowOff>23132</xdr:rowOff>
    </xdr:to>
    <xdr:pic>
      <xdr:nvPicPr>
        <xdr:cNvPr id="113" name="Picture 11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8680305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463</xdr:row>
      <xdr:rowOff>22412</xdr:rowOff>
    </xdr:from>
    <xdr:to>
      <xdr:col>2</xdr:col>
      <xdr:colOff>776007</xdr:colOff>
      <xdr:row>464</xdr:row>
      <xdr:rowOff>295275</xdr:rowOff>
    </xdr:to>
    <xdr:pic>
      <xdr:nvPicPr>
        <xdr:cNvPr id="114" name="Picture 11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82733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498</xdr:row>
      <xdr:rowOff>22412</xdr:rowOff>
    </xdr:from>
    <xdr:to>
      <xdr:col>2</xdr:col>
      <xdr:colOff>776007</xdr:colOff>
      <xdr:row>500</xdr:row>
      <xdr:rowOff>23132</xdr:rowOff>
    </xdr:to>
    <xdr:pic>
      <xdr:nvPicPr>
        <xdr:cNvPr id="115" name="Picture 11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5785276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534</xdr:row>
      <xdr:rowOff>22412</xdr:rowOff>
    </xdr:from>
    <xdr:to>
      <xdr:col>2</xdr:col>
      <xdr:colOff>776007</xdr:colOff>
      <xdr:row>535</xdr:row>
      <xdr:rowOff>295275</xdr:rowOff>
    </xdr:to>
    <xdr:pic>
      <xdr:nvPicPr>
        <xdr:cNvPr id="116" name="Picture 11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67445805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569</xdr:row>
      <xdr:rowOff>22412</xdr:rowOff>
    </xdr:from>
    <xdr:to>
      <xdr:col>2</xdr:col>
      <xdr:colOff>776007</xdr:colOff>
      <xdr:row>571</xdr:row>
      <xdr:rowOff>23132</xdr:rowOff>
    </xdr:to>
    <xdr:pic>
      <xdr:nvPicPr>
        <xdr:cNvPr id="117" name="Picture 11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77025233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605</xdr:row>
      <xdr:rowOff>22412</xdr:rowOff>
    </xdr:from>
    <xdr:to>
      <xdr:col>2</xdr:col>
      <xdr:colOff>776007</xdr:colOff>
      <xdr:row>606</xdr:row>
      <xdr:rowOff>295275</xdr:rowOff>
    </xdr:to>
    <xdr:pic>
      <xdr:nvPicPr>
        <xdr:cNvPr id="118" name="Picture 11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8661826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640</xdr:row>
      <xdr:rowOff>22412</xdr:rowOff>
    </xdr:from>
    <xdr:to>
      <xdr:col>2</xdr:col>
      <xdr:colOff>776007</xdr:colOff>
      <xdr:row>642</xdr:row>
      <xdr:rowOff>23132</xdr:rowOff>
    </xdr:to>
    <xdr:pic>
      <xdr:nvPicPr>
        <xdr:cNvPr id="119" name="Picture 11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95078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676</xdr:row>
      <xdr:rowOff>22412</xdr:rowOff>
    </xdr:from>
    <xdr:to>
      <xdr:col>2</xdr:col>
      <xdr:colOff>776007</xdr:colOff>
      <xdr:row>677</xdr:row>
      <xdr:rowOff>295275</xdr:rowOff>
    </xdr:to>
    <xdr:pic>
      <xdr:nvPicPr>
        <xdr:cNvPr id="120" name="Picture 11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910087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711</xdr:row>
      <xdr:rowOff>22412</xdr:rowOff>
    </xdr:from>
    <xdr:to>
      <xdr:col>2</xdr:col>
      <xdr:colOff>776007</xdr:colOff>
      <xdr:row>713</xdr:row>
      <xdr:rowOff>23132</xdr:rowOff>
    </xdr:to>
    <xdr:pic>
      <xdr:nvPicPr>
        <xdr:cNvPr id="121" name="Picture 12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8680305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747</xdr:row>
      <xdr:rowOff>22412</xdr:rowOff>
    </xdr:from>
    <xdr:to>
      <xdr:col>2</xdr:col>
      <xdr:colOff>776007</xdr:colOff>
      <xdr:row>748</xdr:row>
      <xdr:rowOff>295275</xdr:rowOff>
    </xdr:to>
    <xdr:pic>
      <xdr:nvPicPr>
        <xdr:cNvPr id="122" name="Picture 12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82733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782</xdr:row>
      <xdr:rowOff>22412</xdr:rowOff>
    </xdr:from>
    <xdr:to>
      <xdr:col>2</xdr:col>
      <xdr:colOff>776007</xdr:colOff>
      <xdr:row>784</xdr:row>
      <xdr:rowOff>23132</xdr:rowOff>
    </xdr:to>
    <xdr:pic>
      <xdr:nvPicPr>
        <xdr:cNvPr id="123" name="Picture 12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5785276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818</xdr:row>
      <xdr:rowOff>22412</xdr:rowOff>
    </xdr:from>
    <xdr:to>
      <xdr:col>2</xdr:col>
      <xdr:colOff>776007</xdr:colOff>
      <xdr:row>819</xdr:row>
      <xdr:rowOff>295275</xdr:rowOff>
    </xdr:to>
    <xdr:pic>
      <xdr:nvPicPr>
        <xdr:cNvPr id="124" name="Picture 12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67445805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853</xdr:row>
      <xdr:rowOff>22412</xdr:rowOff>
    </xdr:from>
    <xdr:to>
      <xdr:col>2</xdr:col>
      <xdr:colOff>776007</xdr:colOff>
      <xdr:row>855</xdr:row>
      <xdr:rowOff>23132</xdr:rowOff>
    </xdr:to>
    <xdr:pic>
      <xdr:nvPicPr>
        <xdr:cNvPr id="125" name="Picture 12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77025233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889</xdr:row>
      <xdr:rowOff>22412</xdr:rowOff>
    </xdr:from>
    <xdr:to>
      <xdr:col>2</xdr:col>
      <xdr:colOff>776007</xdr:colOff>
      <xdr:row>890</xdr:row>
      <xdr:rowOff>295275</xdr:rowOff>
    </xdr:to>
    <xdr:pic>
      <xdr:nvPicPr>
        <xdr:cNvPr id="126" name="Picture 12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8661826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924</xdr:row>
      <xdr:rowOff>22412</xdr:rowOff>
    </xdr:from>
    <xdr:to>
      <xdr:col>2</xdr:col>
      <xdr:colOff>776007</xdr:colOff>
      <xdr:row>926</xdr:row>
      <xdr:rowOff>23132</xdr:rowOff>
    </xdr:to>
    <xdr:pic>
      <xdr:nvPicPr>
        <xdr:cNvPr id="127" name="Picture 12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96197698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960</xdr:row>
      <xdr:rowOff>22412</xdr:rowOff>
    </xdr:from>
    <xdr:to>
      <xdr:col>2</xdr:col>
      <xdr:colOff>776007</xdr:colOff>
      <xdr:row>961</xdr:row>
      <xdr:rowOff>295275</xdr:rowOff>
    </xdr:to>
    <xdr:pic>
      <xdr:nvPicPr>
        <xdr:cNvPr id="128" name="Picture 12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05790733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995</xdr:row>
      <xdr:rowOff>22412</xdr:rowOff>
    </xdr:from>
    <xdr:to>
      <xdr:col>2</xdr:col>
      <xdr:colOff>776007</xdr:colOff>
      <xdr:row>997</xdr:row>
      <xdr:rowOff>23132</xdr:rowOff>
    </xdr:to>
    <xdr:pic>
      <xdr:nvPicPr>
        <xdr:cNvPr id="129" name="Picture 12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15370162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1031</xdr:row>
      <xdr:rowOff>22412</xdr:rowOff>
    </xdr:from>
    <xdr:to>
      <xdr:col>2</xdr:col>
      <xdr:colOff>776007</xdr:colOff>
      <xdr:row>1032</xdr:row>
      <xdr:rowOff>295275</xdr:rowOff>
    </xdr:to>
    <xdr:pic>
      <xdr:nvPicPr>
        <xdr:cNvPr id="130" name="Picture 12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24963198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1066</xdr:row>
      <xdr:rowOff>22412</xdr:rowOff>
    </xdr:from>
    <xdr:to>
      <xdr:col>2</xdr:col>
      <xdr:colOff>776007</xdr:colOff>
      <xdr:row>1068</xdr:row>
      <xdr:rowOff>23132</xdr:rowOff>
    </xdr:to>
    <xdr:pic>
      <xdr:nvPicPr>
        <xdr:cNvPr id="131" name="Picture 13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3454262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1102</xdr:row>
      <xdr:rowOff>22412</xdr:rowOff>
    </xdr:from>
    <xdr:to>
      <xdr:col>2</xdr:col>
      <xdr:colOff>776007</xdr:colOff>
      <xdr:row>1103</xdr:row>
      <xdr:rowOff>295275</xdr:rowOff>
    </xdr:to>
    <xdr:pic>
      <xdr:nvPicPr>
        <xdr:cNvPr id="132" name="Picture 13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44135662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1137</xdr:row>
      <xdr:rowOff>22412</xdr:rowOff>
    </xdr:from>
    <xdr:to>
      <xdr:col>2</xdr:col>
      <xdr:colOff>776007</xdr:colOff>
      <xdr:row>1139</xdr:row>
      <xdr:rowOff>23132</xdr:rowOff>
    </xdr:to>
    <xdr:pic>
      <xdr:nvPicPr>
        <xdr:cNvPr id="133" name="Picture 13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5371509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1173</xdr:row>
      <xdr:rowOff>22412</xdr:rowOff>
    </xdr:from>
    <xdr:to>
      <xdr:col>2</xdr:col>
      <xdr:colOff>776007</xdr:colOff>
      <xdr:row>1174</xdr:row>
      <xdr:rowOff>295275</xdr:rowOff>
    </xdr:to>
    <xdr:pic>
      <xdr:nvPicPr>
        <xdr:cNvPr id="134" name="Picture 13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6330812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1208</xdr:row>
      <xdr:rowOff>22412</xdr:rowOff>
    </xdr:from>
    <xdr:to>
      <xdr:col>2</xdr:col>
      <xdr:colOff>776007</xdr:colOff>
      <xdr:row>1210</xdr:row>
      <xdr:rowOff>23132</xdr:rowOff>
    </xdr:to>
    <xdr:pic>
      <xdr:nvPicPr>
        <xdr:cNvPr id="135" name="Picture 13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95078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1244</xdr:row>
      <xdr:rowOff>22412</xdr:rowOff>
    </xdr:from>
    <xdr:to>
      <xdr:col>2</xdr:col>
      <xdr:colOff>776007</xdr:colOff>
      <xdr:row>1245</xdr:row>
      <xdr:rowOff>295275</xdr:rowOff>
    </xdr:to>
    <xdr:pic>
      <xdr:nvPicPr>
        <xdr:cNvPr id="136" name="Picture 13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910087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1279</xdr:row>
      <xdr:rowOff>22412</xdr:rowOff>
    </xdr:from>
    <xdr:to>
      <xdr:col>2</xdr:col>
      <xdr:colOff>776007</xdr:colOff>
      <xdr:row>1281</xdr:row>
      <xdr:rowOff>23132</xdr:rowOff>
    </xdr:to>
    <xdr:pic>
      <xdr:nvPicPr>
        <xdr:cNvPr id="137" name="Picture 13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8680305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1315</xdr:row>
      <xdr:rowOff>22412</xdr:rowOff>
    </xdr:from>
    <xdr:to>
      <xdr:col>2</xdr:col>
      <xdr:colOff>776007</xdr:colOff>
      <xdr:row>1316</xdr:row>
      <xdr:rowOff>295275</xdr:rowOff>
    </xdr:to>
    <xdr:pic>
      <xdr:nvPicPr>
        <xdr:cNvPr id="138" name="Picture 13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82733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1350</xdr:row>
      <xdr:rowOff>22412</xdr:rowOff>
    </xdr:from>
    <xdr:to>
      <xdr:col>2</xdr:col>
      <xdr:colOff>776007</xdr:colOff>
      <xdr:row>1352</xdr:row>
      <xdr:rowOff>23132</xdr:rowOff>
    </xdr:to>
    <xdr:pic>
      <xdr:nvPicPr>
        <xdr:cNvPr id="139" name="Picture 13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5785276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1386</xdr:row>
      <xdr:rowOff>22412</xdr:rowOff>
    </xdr:from>
    <xdr:to>
      <xdr:col>2</xdr:col>
      <xdr:colOff>776007</xdr:colOff>
      <xdr:row>1387</xdr:row>
      <xdr:rowOff>295275</xdr:rowOff>
    </xdr:to>
    <xdr:pic>
      <xdr:nvPicPr>
        <xdr:cNvPr id="140" name="Picture 13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67445805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1421</xdr:row>
      <xdr:rowOff>22412</xdr:rowOff>
    </xdr:from>
    <xdr:to>
      <xdr:col>2</xdr:col>
      <xdr:colOff>776007</xdr:colOff>
      <xdr:row>1423</xdr:row>
      <xdr:rowOff>23132</xdr:rowOff>
    </xdr:to>
    <xdr:pic>
      <xdr:nvPicPr>
        <xdr:cNvPr id="141" name="Picture 14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77025233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1457</xdr:row>
      <xdr:rowOff>22412</xdr:rowOff>
    </xdr:from>
    <xdr:to>
      <xdr:col>2</xdr:col>
      <xdr:colOff>776007</xdr:colOff>
      <xdr:row>1458</xdr:row>
      <xdr:rowOff>295275</xdr:rowOff>
    </xdr:to>
    <xdr:pic>
      <xdr:nvPicPr>
        <xdr:cNvPr id="142" name="Picture 14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8661826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1492</xdr:row>
      <xdr:rowOff>22412</xdr:rowOff>
    </xdr:from>
    <xdr:to>
      <xdr:col>2</xdr:col>
      <xdr:colOff>776007</xdr:colOff>
      <xdr:row>1494</xdr:row>
      <xdr:rowOff>23132</xdr:rowOff>
    </xdr:to>
    <xdr:pic>
      <xdr:nvPicPr>
        <xdr:cNvPr id="143" name="Picture 14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96197698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1528</xdr:row>
      <xdr:rowOff>22412</xdr:rowOff>
    </xdr:from>
    <xdr:to>
      <xdr:col>2</xdr:col>
      <xdr:colOff>776007</xdr:colOff>
      <xdr:row>1529</xdr:row>
      <xdr:rowOff>295275</xdr:rowOff>
    </xdr:to>
    <xdr:pic>
      <xdr:nvPicPr>
        <xdr:cNvPr id="144" name="Picture 14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05790733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1563</xdr:row>
      <xdr:rowOff>22412</xdr:rowOff>
    </xdr:from>
    <xdr:to>
      <xdr:col>2</xdr:col>
      <xdr:colOff>776007</xdr:colOff>
      <xdr:row>1565</xdr:row>
      <xdr:rowOff>23132</xdr:rowOff>
    </xdr:to>
    <xdr:pic>
      <xdr:nvPicPr>
        <xdr:cNvPr id="145" name="Picture 14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15370162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1599</xdr:row>
      <xdr:rowOff>22412</xdr:rowOff>
    </xdr:from>
    <xdr:to>
      <xdr:col>2</xdr:col>
      <xdr:colOff>776007</xdr:colOff>
      <xdr:row>1600</xdr:row>
      <xdr:rowOff>295275</xdr:rowOff>
    </xdr:to>
    <xdr:pic>
      <xdr:nvPicPr>
        <xdr:cNvPr id="146" name="Picture 14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24963198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1634</xdr:row>
      <xdr:rowOff>22412</xdr:rowOff>
    </xdr:from>
    <xdr:to>
      <xdr:col>2</xdr:col>
      <xdr:colOff>776007</xdr:colOff>
      <xdr:row>1636</xdr:row>
      <xdr:rowOff>23132</xdr:rowOff>
    </xdr:to>
    <xdr:pic>
      <xdr:nvPicPr>
        <xdr:cNvPr id="147" name="Picture 14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3454262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1670</xdr:row>
      <xdr:rowOff>22412</xdr:rowOff>
    </xdr:from>
    <xdr:to>
      <xdr:col>2</xdr:col>
      <xdr:colOff>776007</xdr:colOff>
      <xdr:row>1671</xdr:row>
      <xdr:rowOff>295275</xdr:rowOff>
    </xdr:to>
    <xdr:pic>
      <xdr:nvPicPr>
        <xdr:cNvPr id="148" name="Picture 14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44135662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1705</xdr:row>
      <xdr:rowOff>22412</xdr:rowOff>
    </xdr:from>
    <xdr:to>
      <xdr:col>2</xdr:col>
      <xdr:colOff>776007</xdr:colOff>
      <xdr:row>1707</xdr:row>
      <xdr:rowOff>23132</xdr:rowOff>
    </xdr:to>
    <xdr:pic>
      <xdr:nvPicPr>
        <xdr:cNvPr id="149" name="Picture 14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5371509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1741</xdr:row>
      <xdr:rowOff>22412</xdr:rowOff>
    </xdr:from>
    <xdr:to>
      <xdr:col>2</xdr:col>
      <xdr:colOff>776007</xdr:colOff>
      <xdr:row>1742</xdr:row>
      <xdr:rowOff>295275</xdr:rowOff>
    </xdr:to>
    <xdr:pic>
      <xdr:nvPicPr>
        <xdr:cNvPr id="150" name="Picture 14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6330812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1776</xdr:row>
      <xdr:rowOff>22412</xdr:rowOff>
    </xdr:from>
    <xdr:to>
      <xdr:col>2</xdr:col>
      <xdr:colOff>776007</xdr:colOff>
      <xdr:row>1778</xdr:row>
      <xdr:rowOff>23132</xdr:rowOff>
    </xdr:to>
    <xdr:pic>
      <xdr:nvPicPr>
        <xdr:cNvPr id="151" name="Picture 15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72887555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1812</xdr:row>
      <xdr:rowOff>22412</xdr:rowOff>
    </xdr:from>
    <xdr:to>
      <xdr:col>2</xdr:col>
      <xdr:colOff>776007</xdr:colOff>
      <xdr:row>1813</xdr:row>
      <xdr:rowOff>295275</xdr:rowOff>
    </xdr:to>
    <xdr:pic>
      <xdr:nvPicPr>
        <xdr:cNvPr id="152" name="Picture 15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8248059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1847</xdr:row>
      <xdr:rowOff>22412</xdr:rowOff>
    </xdr:from>
    <xdr:to>
      <xdr:col>2</xdr:col>
      <xdr:colOff>776007</xdr:colOff>
      <xdr:row>1849</xdr:row>
      <xdr:rowOff>23132</xdr:rowOff>
    </xdr:to>
    <xdr:pic>
      <xdr:nvPicPr>
        <xdr:cNvPr id="153" name="Picture 15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19206001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1883</xdr:row>
      <xdr:rowOff>22412</xdr:rowOff>
    </xdr:from>
    <xdr:to>
      <xdr:col>2</xdr:col>
      <xdr:colOff>776007</xdr:colOff>
      <xdr:row>1884</xdr:row>
      <xdr:rowOff>295275</xdr:rowOff>
    </xdr:to>
    <xdr:pic>
      <xdr:nvPicPr>
        <xdr:cNvPr id="154" name="Picture 15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01653055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1918</xdr:row>
      <xdr:rowOff>22412</xdr:rowOff>
    </xdr:from>
    <xdr:to>
      <xdr:col>2</xdr:col>
      <xdr:colOff>776007</xdr:colOff>
      <xdr:row>1920</xdr:row>
      <xdr:rowOff>23132</xdr:rowOff>
    </xdr:to>
    <xdr:pic>
      <xdr:nvPicPr>
        <xdr:cNvPr id="155" name="Picture 15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11232483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1954</xdr:row>
      <xdr:rowOff>22412</xdr:rowOff>
    </xdr:from>
    <xdr:to>
      <xdr:col>2</xdr:col>
      <xdr:colOff>776007</xdr:colOff>
      <xdr:row>1955</xdr:row>
      <xdr:rowOff>295275</xdr:rowOff>
    </xdr:to>
    <xdr:pic>
      <xdr:nvPicPr>
        <xdr:cNvPr id="156" name="Picture 15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2082551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1989</xdr:row>
      <xdr:rowOff>22412</xdr:rowOff>
    </xdr:from>
    <xdr:to>
      <xdr:col>2</xdr:col>
      <xdr:colOff>776007</xdr:colOff>
      <xdr:row>1991</xdr:row>
      <xdr:rowOff>23132</xdr:rowOff>
    </xdr:to>
    <xdr:pic>
      <xdr:nvPicPr>
        <xdr:cNvPr id="157" name="Picture 15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30404948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2025</xdr:row>
      <xdr:rowOff>22412</xdr:rowOff>
    </xdr:from>
    <xdr:to>
      <xdr:col>2</xdr:col>
      <xdr:colOff>776007</xdr:colOff>
      <xdr:row>2026</xdr:row>
      <xdr:rowOff>295275</xdr:rowOff>
    </xdr:to>
    <xdr:pic>
      <xdr:nvPicPr>
        <xdr:cNvPr id="158" name="Picture 15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39997983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2060</xdr:row>
      <xdr:rowOff>22412</xdr:rowOff>
    </xdr:from>
    <xdr:to>
      <xdr:col>2</xdr:col>
      <xdr:colOff>776007</xdr:colOff>
      <xdr:row>2062</xdr:row>
      <xdr:rowOff>23132</xdr:rowOff>
    </xdr:to>
    <xdr:pic>
      <xdr:nvPicPr>
        <xdr:cNvPr id="159" name="Picture 15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49577412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2096</xdr:row>
      <xdr:rowOff>22412</xdr:rowOff>
    </xdr:from>
    <xdr:to>
      <xdr:col>2</xdr:col>
      <xdr:colOff>776007</xdr:colOff>
      <xdr:row>2097</xdr:row>
      <xdr:rowOff>295275</xdr:rowOff>
    </xdr:to>
    <xdr:pic>
      <xdr:nvPicPr>
        <xdr:cNvPr id="160" name="Picture 15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59170448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2131</xdr:row>
      <xdr:rowOff>22412</xdr:rowOff>
    </xdr:from>
    <xdr:to>
      <xdr:col>2</xdr:col>
      <xdr:colOff>776007</xdr:colOff>
      <xdr:row>2133</xdr:row>
      <xdr:rowOff>23132</xdr:rowOff>
    </xdr:to>
    <xdr:pic>
      <xdr:nvPicPr>
        <xdr:cNvPr id="161" name="Picture 16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6874987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2167</xdr:row>
      <xdr:rowOff>22412</xdr:rowOff>
    </xdr:from>
    <xdr:to>
      <xdr:col>2</xdr:col>
      <xdr:colOff>776007</xdr:colOff>
      <xdr:row>2168</xdr:row>
      <xdr:rowOff>295275</xdr:rowOff>
    </xdr:to>
    <xdr:pic>
      <xdr:nvPicPr>
        <xdr:cNvPr id="162" name="Picture 16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78342912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2202</xdr:row>
      <xdr:rowOff>22412</xdr:rowOff>
    </xdr:from>
    <xdr:to>
      <xdr:col>2</xdr:col>
      <xdr:colOff>776007</xdr:colOff>
      <xdr:row>2204</xdr:row>
      <xdr:rowOff>23132</xdr:rowOff>
    </xdr:to>
    <xdr:pic>
      <xdr:nvPicPr>
        <xdr:cNvPr id="163" name="Picture 16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879223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2238</xdr:row>
      <xdr:rowOff>22412</xdr:rowOff>
    </xdr:from>
    <xdr:to>
      <xdr:col>2</xdr:col>
      <xdr:colOff>776007</xdr:colOff>
      <xdr:row>2239</xdr:row>
      <xdr:rowOff>295275</xdr:rowOff>
    </xdr:to>
    <xdr:pic>
      <xdr:nvPicPr>
        <xdr:cNvPr id="164" name="Picture 16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29751537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2273</xdr:row>
      <xdr:rowOff>22412</xdr:rowOff>
    </xdr:from>
    <xdr:to>
      <xdr:col>2</xdr:col>
      <xdr:colOff>776007</xdr:colOff>
      <xdr:row>2275</xdr:row>
      <xdr:rowOff>23132</xdr:rowOff>
    </xdr:to>
    <xdr:pic>
      <xdr:nvPicPr>
        <xdr:cNvPr id="165" name="Picture 16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07094805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2309</xdr:row>
      <xdr:rowOff>22412</xdr:rowOff>
    </xdr:from>
    <xdr:to>
      <xdr:col>2</xdr:col>
      <xdr:colOff>776007</xdr:colOff>
      <xdr:row>2310</xdr:row>
      <xdr:rowOff>295275</xdr:rowOff>
    </xdr:to>
    <xdr:pic>
      <xdr:nvPicPr>
        <xdr:cNvPr id="166" name="Picture 16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166878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2344</xdr:row>
      <xdr:rowOff>22412</xdr:rowOff>
    </xdr:from>
    <xdr:to>
      <xdr:col>2</xdr:col>
      <xdr:colOff>776007</xdr:colOff>
      <xdr:row>2346</xdr:row>
      <xdr:rowOff>23132</xdr:rowOff>
    </xdr:to>
    <xdr:pic>
      <xdr:nvPicPr>
        <xdr:cNvPr id="167" name="Picture 16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07094805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2380</xdr:row>
      <xdr:rowOff>22412</xdr:rowOff>
    </xdr:from>
    <xdr:to>
      <xdr:col>2</xdr:col>
      <xdr:colOff>776007</xdr:colOff>
      <xdr:row>2381</xdr:row>
      <xdr:rowOff>295275</xdr:rowOff>
    </xdr:to>
    <xdr:pic>
      <xdr:nvPicPr>
        <xdr:cNvPr id="168" name="Picture 16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166878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2415</xdr:row>
      <xdr:rowOff>22412</xdr:rowOff>
    </xdr:from>
    <xdr:to>
      <xdr:col>2</xdr:col>
      <xdr:colOff>776007</xdr:colOff>
      <xdr:row>2417</xdr:row>
      <xdr:rowOff>23132</xdr:rowOff>
    </xdr:to>
    <xdr:pic>
      <xdr:nvPicPr>
        <xdr:cNvPr id="169" name="Picture 16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2626726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2451</xdr:row>
      <xdr:rowOff>22412</xdr:rowOff>
    </xdr:from>
    <xdr:to>
      <xdr:col>2</xdr:col>
      <xdr:colOff>776007</xdr:colOff>
      <xdr:row>2452</xdr:row>
      <xdr:rowOff>295275</xdr:rowOff>
    </xdr:to>
    <xdr:pic>
      <xdr:nvPicPr>
        <xdr:cNvPr id="170" name="Picture 16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35860305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2486</xdr:row>
      <xdr:rowOff>22412</xdr:rowOff>
    </xdr:from>
    <xdr:to>
      <xdr:col>2</xdr:col>
      <xdr:colOff>776007</xdr:colOff>
      <xdr:row>2488</xdr:row>
      <xdr:rowOff>23132</xdr:rowOff>
    </xdr:to>
    <xdr:pic>
      <xdr:nvPicPr>
        <xdr:cNvPr id="171" name="Picture 17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45439733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2522</xdr:row>
      <xdr:rowOff>22412</xdr:rowOff>
    </xdr:from>
    <xdr:to>
      <xdr:col>2</xdr:col>
      <xdr:colOff>776007</xdr:colOff>
      <xdr:row>2523</xdr:row>
      <xdr:rowOff>295275</xdr:rowOff>
    </xdr:to>
    <xdr:pic>
      <xdr:nvPicPr>
        <xdr:cNvPr id="172" name="Picture 17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5503276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2557</xdr:row>
      <xdr:rowOff>22412</xdr:rowOff>
    </xdr:from>
    <xdr:to>
      <xdr:col>2</xdr:col>
      <xdr:colOff>776007</xdr:colOff>
      <xdr:row>2559</xdr:row>
      <xdr:rowOff>23132</xdr:rowOff>
    </xdr:to>
    <xdr:pic>
      <xdr:nvPicPr>
        <xdr:cNvPr id="173" name="Picture 17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64612198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2593</xdr:row>
      <xdr:rowOff>22412</xdr:rowOff>
    </xdr:from>
    <xdr:to>
      <xdr:col>2</xdr:col>
      <xdr:colOff>776007</xdr:colOff>
      <xdr:row>2594</xdr:row>
      <xdr:rowOff>295275</xdr:rowOff>
    </xdr:to>
    <xdr:pic>
      <xdr:nvPicPr>
        <xdr:cNvPr id="174" name="Picture 17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74205233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2628</xdr:row>
      <xdr:rowOff>22412</xdr:rowOff>
    </xdr:from>
    <xdr:to>
      <xdr:col>2</xdr:col>
      <xdr:colOff>776007</xdr:colOff>
      <xdr:row>2630</xdr:row>
      <xdr:rowOff>23132</xdr:rowOff>
    </xdr:to>
    <xdr:pic>
      <xdr:nvPicPr>
        <xdr:cNvPr id="175" name="Picture 17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83784662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2664</xdr:row>
      <xdr:rowOff>22412</xdr:rowOff>
    </xdr:from>
    <xdr:to>
      <xdr:col>2</xdr:col>
      <xdr:colOff>776007</xdr:colOff>
      <xdr:row>2665</xdr:row>
      <xdr:rowOff>295275</xdr:rowOff>
    </xdr:to>
    <xdr:pic>
      <xdr:nvPicPr>
        <xdr:cNvPr id="176" name="Picture 17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393377698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2699</xdr:row>
      <xdr:rowOff>22412</xdr:rowOff>
    </xdr:from>
    <xdr:to>
      <xdr:col>2</xdr:col>
      <xdr:colOff>776007</xdr:colOff>
      <xdr:row>2701</xdr:row>
      <xdr:rowOff>23132</xdr:rowOff>
    </xdr:to>
    <xdr:pic>
      <xdr:nvPicPr>
        <xdr:cNvPr id="177" name="Picture 17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0295712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2735</xdr:row>
      <xdr:rowOff>22412</xdr:rowOff>
    </xdr:from>
    <xdr:to>
      <xdr:col>2</xdr:col>
      <xdr:colOff>776007</xdr:colOff>
      <xdr:row>2736</xdr:row>
      <xdr:rowOff>295275</xdr:rowOff>
    </xdr:to>
    <xdr:pic>
      <xdr:nvPicPr>
        <xdr:cNvPr id="178" name="Picture 17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12550162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2770</xdr:row>
      <xdr:rowOff>22412</xdr:rowOff>
    </xdr:from>
    <xdr:to>
      <xdr:col>2</xdr:col>
      <xdr:colOff>776007</xdr:colOff>
      <xdr:row>2772</xdr:row>
      <xdr:rowOff>23132</xdr:rowOff>
    </xdr:to>
    <xdr:pic>
      <xdr:nvPicPr>
        <xdr:cNvPr id="179" name="Picture 17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2212959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2806</xdr:row>
      <xdr:rowOff>22412</xdr:rowOff>
    </xdr:from>
    <xdr:to>
      <xdr:col>2</xdr:col>
      <xdr:colOff>776007</xdr:colOff>
      <xdr:row>2807</xdr:row>
      <xdr:rowOff>295275</xdr:rowOff>
    </xdr:to>
    <xdr:pic>
      <xdr:nvPicPr>
        <xdr:cNvPr id="180" name="Picture 17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3172262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2841</xdr:row>
      <xdr:rowOff>22412</xdr:rowOff>
    </xdr:from>
    <xdr:to>
      <xdr:col>2</xdr:col>
      <xdr:colOff>776007</xdr:colOff>
      <xdr:row>2843</xdr:row>
      <xdr:rowOff>23132</xdr:rowOff>
    </xdr:to>
    <xdr:pic>
      <xdr:nvPicPr>
        <xdr:cNvPr id="181" name="Picture 18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41302055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2877</xdr:row>
      <xdr:rowOff>22412</xdr:rowOff>
    </xdr:from>
    <xdr:to>
      <xdr:col>2</xdr:col>
      <xdr:colOff>776007</xdr:colOff>
      <xdr:row>2878</xdr:row>
      <xdr:rowOff>295275</xdr:rowOff>
    </xdr:to>
    <xdr:pic>
      <xdr:nvPicPr>
        <xdr:cNvPr id="182" name="Picture 18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5089509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2912</xdr:row>
      <xdr:rowOff>22412</xdr:rowOff>
    </xdr:from>
    <xdr:to>
      <xdr:col>2</xdr:col>
      <xdr:colOff>776007</xdr:colOff>
      <xdr:row>2914</xdr:row>
      <xdr:rowOff>23132</xdr:rowOff>
    </xdr:to>
    <xdr:pic>
      <xdr:nvPicPr>
        <xdr:cNvPr id="183" name="Picture 18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6047451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2948</xdr:row>
      <xdr:rowOff>22412</xdr:rowOff>
    </xdr:from>
    <xdr:to>
      <xdr:col>2</xdr:col>
      <xdr:colOff>776007</xdr:colOff>
      <xdr:row>2949</xdr:row>
      <xdr:rowOff>295275</xdr:rowOff>
    </xdr:to>
    <xdr:pic>
      <xdr:nvPicPr>
        <xdr:cNvPr id="184" name="Picture 18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70067555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2983</xdr:row>
      <xdr:rowOff>22412</xdr:rowOff>
    </xdr:from>
    <xdr:to>
      <xdr:col>2</xdr:col>
      <xdr:colOff>776007</xdr:colOff>
      <xdr:row>2985</xdr:row>
      <xdr:rowOff>23132</xdr:rowOff>
    </xdr:to>
    <xdr:pic>
      <xdr:nvPicPr>
        <xdr:cNvPr id="185" name="Picture 18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79646983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3019</xdr:row>
      <xdr:rowOff>22412</xdr:rowOff>
    </xdr:from>
    <xdr:to>
      <xdr:col>2</xdr:col>
      <xdr:colOff>776007</xdr:colOff>
      <xdr:row>3020</xdr:row>
      <xdr:rowOff>295275</xdr:rowOff>
    </xdr:to>
    <xdr:pic>
      <xdr:nvPicPr>
        <xdr:cNvPr id="186" name="Picture 18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8924001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3054</xdr:row>
      <xdr:rowOff>22412</xdr:rowOff>
    </xdr:from>
    <xdr:to>
      <xdr:col>2</xdr:col>
      <xdr:colOff>776007</xdr:colOff>
      <xdr:row>3056</xdr:row>
      <xdr:rowOff>23132</xdr:rowOff>
    </xdr:to>
    <xdr:pic>
      <xdr:nvPicPr>
        <xdr:cNvPr id="187" name="Picture 18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498819448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3090</xdr:row>
      <xdr:rowOff>22412</xdr:rowOff>
    </xdr:from>
    <xdr:to>
      <xdr:col>2</xdr:col>
      <xdr:colOff>776007</xdr:colOff>
      <xdr:row>3091</xdr:row>
      <xdr:rowOff>295275</xdr:rowOff>
    </xdr:to>
    <xdr:pic>
      <xdr:nvPicPr>
        <xdr:cNvPr id="188" name="Picture 18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508412483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3125</xdr:row>
      <xdr:rowOff>22412</xdr:rowOff>
    </xdr:from>
    <xdr:to>
      <xdr:col>2</xdr:col>
      <xdr:colOff>776007</xdr:colOff>
      <xdr:row>3127</xdr:row>
      <xdr:rowOff>23132</xdr:rowOff>
    </xdr:to>
    <xdr:pic>
      <xdr:nvPicPr>
        <xdr:cNvPr id="189" name="Picture 18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517991912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3161</xdr:row>
      <xdr:rowOff>22412</xdr:rowOff>
    </xdr:from>
    <xdr:to>
      <xdr:col>2</xdr:col>
      <xdr:colOff>776007</xdr:colOff>
      <xdr:row>3162</xdr:row>
      <xdr:rowOff>295275</xdr:rowOff>
    </xdr:to>
    <xdr:pic>
      <xdr:nvPicPr>
        <xdr:cNvPr id="190" name="Picture 18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527584948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3196</xdr:row>
      <xdr:rowOff>22412</xdr:rowOff>
    </xdr:from>
    <xdr:to>
      <xdr:col>2</xdr:col>
      <xdr:colOff>776007</xdr:colOff>
      <xdr:row>3198</xdr:row>
      <xdr:rowOff>23132</xdr:rowOff>
    </xdr:to>
    <xdr:pic>
      <xdr:nvPicPr>
        <xdr:cNvPr id="191" name="Picture 19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53716437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3232</xdr:row>
      <xdr:rowOff>22412</xdr:rowOff>
    </xdr:from>
    <xdr:to>
      <xdr:col>2</xdr:col>
      <xdr:colOff>776007</xdr:colOff>
      <xdr:row>3233</xdr:row>
      <xdr:rowOff>295275</xdr:rowOff>
    </xdr:to>
    <xdr:pic>
      <xdr:nvPicPr>
        <xdr:cNvPr id="192" name="Picture 19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546757412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3267</xdr:row>
      <xdr:rowOff>22412</xdr:rowOff>
    </xdr:from>
    <xdr:to>
      <xdr:col>2</xdr:col>
      <xdr:colOff>776007</xdr:colOff>
      <xdr:row>3269</xdr:row>
      <xdr:rowOff>23132</xdr:rowOff>
    </xdr:to>
    <xdr:pic>
      <xdr:nvPicPr>
        <xdr:cNvPr id="193" name="Picture 19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5563368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3303</xdr:row>
      <xdr:rowOff>22412</xdr:rowOff>
    </xdr:from>
    <xdr:to>
      <xdr:col>2</xdr:col>
      <xdr:colOff>776007</xdr:colOff>
      <xdr:row>3304</xdr:row>
      <xdr:rowOff>295275</xdr:rowOff>
    </xdr:to>
    <xdr:pic>
      <xdr:nvPicPr>
        <xdr:cNvPr id="194" name="Picture 19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565929876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3338</xdr:row>
      <xdr:rowOff>22412</xdr:rowOff>
    </xdr:from>
    <xdr:to>
      <xdr:col>2</xdr:col>
      <xdr:colOff>776007</xdr:colOff>
      <xdr:row>3340</xdr:row>
      <xdr:rowOff>23132</xdr:rowOff>
    </xdr:to>
    <xdr:pic>
      <xdr:nvPicPr>
        <xdr:cNvPr id="195" name="Picture 19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575509305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3374</xdr:row>
      <xdr:rowOff>22412</xdr:rowOff>
    </xdr:from>
    <xdr:to>
      <xdr:col>2</xdr:col>
      <xdr:colOff>776007</xdr:colOff>
      <xdr:row>3375</xdr:row>
      <xdr:rowOff>295275</xdr:rowOff>
    </xdr:to>
    <xdr:pic>
      <xdr:nvPicPr>
        <xdr:cNvPr id="196" name="Picture 19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585102341"/>
          <a:ext cx="1109783" cy="81714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3409</xdr:row>
      <xdr:rowOff>22412</xdr:rowOff>
    </xdr:from>
    <xdr:to>
      <xdr:col>2</xdr:col>
      <xdr:colOff>776007</xdr:colOff>
      <xdr:row>3411</xdr:row>
      <xdr:rowOff>23132</xdr:rowOff>
    </xdr:to>
    <xdr:pic>
      <xdr:nvPicPr>
        <xdr:cNvPr id="197" name="Picture 19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59468176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3445</xdr:row>
      <xdr:rowOff>22412</xdr:rowOff>
    </xdr:from>
    <xdr:to>
      <xdr:col>2</xdr:col>
      <xdr:colOff>776007</xdr:colOff>
      <xdr:row>3446</xdr:row>
      <xdr:rowOff>295275</xdr:rowOff>
    </xdr:to>
    <xdr:pic>
      <xdr:nvPicPr>
        <xdr:cNvPr id="198" name="Picture 19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604274805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3480</xdr:row>
      <xdr:rowOff>22412</xdr:rowOff>
    </xdr:from>
    <xdr:to>
      <xdr:col>2</xdr:col>
      <xdr:colOff>776007</xdr:colOff>
      <xdr:row>3482</xdr:row>
      <xdr:rowOff>23132</xdr:rowOff>
    </xdr:to>
    <xdr:pic>
      <xdr:nvPicPr>
        <xdr:cNvPr id="199" name="Picture 19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613854233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33617</xdr:colOff>
      <xdr:row>3516</xdr:row>
      <xdr:rowOff>22412</xdr:rowOff>
    </xdr:from>
    <xdr:to>
      <xdr:col>2</xdr:col>
      <xdr:colOff>776007</xdr:colOff>
      <xdr:row>3517</xdr:row>
      <xdr:rowOff>295275</xdr:rowOff>
    </xdr:to>
    <xdr:pic>
      <xdr:nvPicPr>
        <xdr:cNvPr id="200" name="Picture 19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367" y="623447269"/>
          <a:ext cx="1109783" cy="8171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youtu.be/EexJyQYhFP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L2"/>
  <sheetViews>
    <sheetView showRowColHeaders="0" workbookViewId="0">
      <selection activeCell="A2" sqref="A2:L2"/>
    </sheetView>
  </sheetViews>
  <sheetFormatPr defaultColWidth="0" defaultRowHeight="15" zeroHeight="1"/>
  <cols>
    <col min="1" max="12" width="9.140625" customWidth="1"/>
    <col min="13" max="16384" width="9.140625" hidden="1"/>
  </cols>
  <sheetData>
    <row r="1" spans="1:12" ht="25.5">
      <c r="A1" s="515" t="s">
        <v>213</v>
      </c>
      <c r="B1" s="515"/>
      <c r="C1" s="515"/>
      <c r="D1" s="515"/>
      <c r="E1" s="515"/>
      <c r="F1" s="515"/>
      <c r="G1" s="515"/>
      <c r="H1" s="515"/>
      <c r="I1" s="515"/>
      <c r="J1" s="515"/>
      <c r="K1" s="515"/>
      <c r="L1" s="515"/>
    </row>
    <row r="2" spans="1:12" ht="26.25">
      <c r="A2" s="516" t="s">
        <v>214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</row>
  </sheetData>
  <sheetProtection password="C875" sheet="1" objects="1" scenarios="1"/>
  <mergeCells count="2">
    <mergeCell ref="A1:L1"/>
    <mergeCell ref="A2:L2"/>
  </mergeCells>
  <hyperlinks>
    <hyperlink ref="A2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AH21"/>
  <sheetViews>
    <sheetView showGridLines="0" showRowColHeaders="0" workbookViewId="0">
      <selection activeCell="E6" sqref="E6:I6"/>
    </sheetView>
  </sheetViews>
  <sheetFormatPr defaultColWidth="0" defaultRowHeight="15" zeroHeight="1"/>
  <cols>
    <col min="1" max="1" width="2.5703125" style="130" customWidth="1"/>
    <col min="2" max="3" width="15" style="262" customWidth="1"/>
    <col min="4" max="4" width="7.140625" style="262" customWidth="1"/>
    <col min="5" max="9" width="6.85546875" style="262" customWidth="1"/>
    <col min="10" max="10" width="1.7109375" style="262" customWidth="1"/>
    <col min="11" max="11" width="4.42578125" style="262" customWidth="1"/>
    <col min="12" max="12" width="19.85546875" style="262" customWidth="1"/>
    <col min="13" max="13" width="4.42578125" style="262" customWidth="1"/>
    <col min="14" max="14" width="22.85546875" style="262" customWidth="1"/>
    <col min="15" max="15" width="4.42578125" style="262" customWidth="1"/>
    <col min="16" max="16" width="22.85546875" style="262" customWidth="1"/>
    <col min="17" max="17" width="1.28515625" style="130" customWidth="1"/>
    <col min="18" max="20" width="11.42578125" style="130" customWidth="1"/>
    <col min="21" max="21" width="2.42578125" style="130" customWidth="1"/>
    <col min="22" max="34" width="0" style="130" hidden="1" customWidth="1"/>
    <col min="35" max="16384" width="9.140625" style="130" hidden="1"/>
  </cols>
  <sheetData>
    <row r="1" spans="1:26" ht="23.25" customHeight="1" thickBot="1">
      <c r="A1" s="535"/>
      <c r="B1" s="535"/>
      <c r="C1" s="535"/>
      <c r="D1" s="535"/>
      <c r="E1" s="535"/>
      <c r="F1" s="535"/>
      <c r="G1" s="535"/>
      <c r="H1" s="535"/>
      <c r="I1" s="535"/>
      <c r="J1" s="535"/>
      <c r="K1" s="535"/>
      <c r="L1" s="535"/>
      <c r="M1" s="535"/>
      <c r="N1" s="535"/>
      <c r="O1" s="535"/>
      <c r="P1" s="535"/>
      <c r="Q1" s="535"/>
      <c r="R1" s="535"/>
      <c r="S1" s="535"/>
      <c r="T1" s="535"/>
      <c r="U1" s="535"/>
    </row>
    <row r="2" spans="1:26" ht="23.25" customHeight="1" thickBot="1">
      <c r="A2" s="293"/>
      <c r="B2" s="523" t="s">
        <v>10</v>
      </c>
      <c r="C2" s="524"/>
      <c r="D2" s="524"/>
      <c r="E2" s="524"/>
      <c r="F2" s="524"/>
      <c r="G2" s="520" t="s">
        <v>9</v>
      </c>
      <c r="H2" s="520"/>
      <c r="I2" s="520"/>
      <c r="J2" s="520"/>
      <c r="K2" s="520"/>
      <c r="L2" s="520"/>
      <c r="M2" s="520"/>
      <c r="N2" s="521" t="s">
        <v>10</v>
      </c>
      <c r="O2" s="521"/>
      <c r="P2" s="522"/>
      <c r="Q2" s="535"/>
      <c r="R2" s="536"/>
      <c r="S2" s="537"/>
      <c r="T2" s="538"/>
      <c r="U2" s="535"/>
    </row>
    <row r="3" spans="1:26" ht="11.25" customHeight="1" thickBot="1">
      <c r="A3" s="535"/>
      <c r="B3" s="546"/>
      <c r="C3" s="546"/>
      <c r="D3" s="546"/>
      <c r="E3" s="546"/>
      <c r="F3" s="546"/>
      <c r="G3" s="546"/>
      <c r="H3" s="546"/>
      <c r="I3" s="546"/>
      <c r="J3" s="546"/>
      <c r="K3" s="546"/>
      <c r="L3" s="546"/>
      <c r="M3" s="546"/>
      <c r="N3" s="546"/>
      <c r="O3" s="546"/>
      <c r="P3" s="546"/>
      <c r="Q3" s="535"/>
      <c r="R3" s="539"/>
      <c r="S3" s="540"/>
      <c r="T3" s="541"/>
      <c r="U3" s="535"/>
    </row>
    <row r="4" spans="1:26" ht="34.5" customHeight="1" thickBot="1">
      <c r="A4" s="535"/>
      <c r="B4" s="566" t="s">
        <v>127</v>
      </c>
      <c r="C4" s="567"/>
      <c r="D4" s="567"/>
      <c r="E4" s="567"/>
      <c r="F4" s="567"/>
      <c r="G4" s="567"/>
      <c r="H4" s="567"/>
      <c r="I4" s="567"/>
      <c r="J4" s="567"/>
      <c r="K4" s="567"/>
      <c r="L4" s="567"/>
      <c r="M4" s="567"/>
      <c r="N4" s="567"/>
      <c r="O4" s="567"/>
      <c r="P4" s="568"/>
      <c r="Q4" s="535"/>
      <c r="R4" s="539"/>
      <c r="S4" s="540"/>
      <c r="T4" s="541"/>
      <c r="U4" s="535"/>
      <c r="Y4" s="130" t="s">
        <v>1</v>
      </c>
      <c r="Z4" s="130" t="s">
        <v>14</v>
      </c>
    </row>
    <row r="5" spans="1:26" ht="17.25" customHeight="1" thickBot="1">
      <c r="A5" s="535"/>
      <c r="B5" s="546"/>
      <c r="C5" s="546"/>
      <c r="D5" s="546"/>
      <c r="E5" s="546"/>
      <c r="F5" s="546"/>
      <c r="G5" s="546"/>
      <c r="H5" s="546"/>
      <c r="I5" s="546"/>
      <c r="J5" s="548"/>
      <c r="K5" s="525" t="s">
        <v>172</v>
      </c>
      <c r="L5" s="526"/>
      <c r="M5" s="525" t="s">
        <v>36</v>
      </c>
      <c r="N5" s="526"/>
      <c r="O5" s="526"/>
      <c r="P5" s="547"/>
      <c r="Q5" s="535"/>
      <c r="R5" s="542"/>
      <c r="S5" s="543"/>
      <c r="T5" s="544"/>
      <c r="U5" s="535"/>
      <c r="Y5" s="130" t="s">
        <v>2</v>
      </c>
      <c r="Z5" s="130" t="s">
        <v>15</v>
      </c>
    </row>
    <row r="6" spans="1:26" ht="21.75" customHeight="1" thickBot="1">
      <c r="A6" s="535"/>
      <c r="B6" s="569" t="s">
        <v>0</v>
      </c>
      <c r="C6" s="570"/>
      <c r="D6" s="294" t="s">
        <v>116</v>
      </c>
      <c r="E6" s="571" t="s">
        <v>170</v>
      </c>
      <c r="F6" s="571"/>
      <c r="G6" s="571"/>
      <c r="H6" s="571"/>
      <c r="I6" s="572"/>
      <c r="J6" s="548"/>
      <c r="K6" s="295" t="s">
        <v>35</v>
      </c>
      <c r="L6" s="296" t="s">
        <v>173</v>
      </c>
      <c r="M6" s="295" t="s">
        <v>35</v>
      </c>
      <c r="N6" s="296" t="s">
        <v>174</v>
      </c>
      <c r="O6" s="295" t="s">
        <v>35</v>
      </c>
      <c r="P6" s="296" t="s">
        <v>174</v>
      </c>
      <c r="Q6" s="535"/>
      <c r="R6" s="542"/>
      <c r="S6" s="543"/>
      <c r="T6" s="544"/>
      <c r="U6" s="535"/>
      <c r="Y6" s="130" t="s">
        <v>3</v>
      </c>
      <c r="Z6" s="130" t="s">
        <v>16</v>
      </c>
    </row>
    <row r="7" spans="1:26" ht="17.25" customHeight="1" thickBot="1">
      <c r="A7" s="535"/>
      <c r="B7" s="546"/>
      <c r="C7" s="546"/>
      <c r="D7" s="546"/>
      <c r="E7" s="546"/>
      <c r="F7" s="546"/>
      <c r="G7" s="546"/>
      <c r="H7" s="546"/>
      <c r="I7" s="546"/>
      <c r="J7" s="548"/>
      <c r="K7" s="297">
        <f>IF(L7&gt;1,1,0)</f>
        <v>1</v>
      </c>
      <c r="L7" s="9" t="s">
        <v>179</v>
      </c>
      <c r="M7" s="297">
        <f>IF(N7&gt;1,1,0)</f>
        <v>1</v>
      </c>
      <c r="N7" s="9" t="s">
        <v>69</v>
      </c>
      <c r="O7" s="297">
        <f>IF(P7&gt;1,M20+1,0)</f>
        <v>0</v>
      </c>
      <c r="P7" s="9"/>
      <c r="Q7" s="535"/>
      <c r="R7" s="542"/>
      <c r="S7" s="543"/>
      <c r="T7" s="544"/>
      <c r="U7" s="535"/>
      <c r="Y7" s="130" t="s">
        <v>2</v>
      </c>
      <c r="Z7" s="130" t="s">
        <v>15</v>
      </c>
    </row>
    <row r="8" spans="1:26" ht="16.5" customHeight="1">
      <c r="A8" s="535"/>
      <c r="B8" s="576" t="s">
        <v>18</v>
      </c>
      <c r="C8" s="577"/>
      <c r="D8" s="518" t="s">
        <v>116</v>
      </c>
      <c r="E8" s="554" t="s">
        <v>168</v>
      </c>
      <c r="F8" s="554"/>
      <c r="G8" s="554"/>
      <c r="H8" s="554"/>
      <c r="I8" s="555"/>
      <c r="J8" s="548"/>
      <c r="K8" s="298">
        <f>IF(L8&gt;1,K7+1,0)</f>
        <v>2</v>
      </c>
      <c r="L8" s="10" t="s">
        <v>180</v>
      </c>
      <c r="M8" s="298">
        <f>IF(N8&gt;1,M7+1,0)</f>
        <v>2</v>
      </c>
      <c r="N8" s="10" t="s">
        <v>70</v>
      </c>
      <c r="O8" s="298">
        <f>IF(P8&gt;1,O7+1,0)</f>
        <v>0</v>
      </c>
      <c r="P8" s="10"/>
      <c r="Q8" s="535"/>
      <c r="R8" s="542"/>
      <c r="S8" s="543"/>
      <c r="T8" s="544"/>
      <c r="U8" s="535"/>
    </row>
    <row r="9" spans="1:26" ht="16.5" customHeight="1" thickBot="1">
      <c r="A9" s="535"/>
      <c r="B9" s="578"/>
      <c r="C9" s="579"/>
      <c r="D9" s="519"/>
      <c r="E9" s="556"/>
      <c r="F9" s="556"/>
      <c r="G9" s="556"/>
      <c r="H9" s="556"/>
      <c r="I9" s="557"/>
      <c r="J9" s="548"/>
      <c r="K9" s="298">
        <f t="shared" ref="K9" si="0">IF(L9&gt;1,K8+1,0)</f>
        <v>3</v>
      </c>
      <c r="L9" s="10" t="s">
        <v>181</v>
      </c>
      <c r="M9" s="298">
        <f t="shared" ref="M9:M20" si="1">IF(N9&gt;1,M8+1,0)</f>
        <v>3</v>
      </c>
      <c r="N9" s="10" t="s">
        <v>72</v>
      </c>
      <c r="O9" s="298">
        <f t="shared" ref="O9:O20" si="2">IF(P9&gt;1,O8+1,0)</f>
        <v>0</v>
      </c>
      <c r="P9" s="10"/>
      <c r="Q9" s="535"/>
      <c r="R9" s="542"/>
      <c r="S9" s="543"/>
      <c r="T9" s="544"/>
      <c r="U9" s="535"/>
      <c r="Y9" s="130" t="s">
        <v>3</v>
      </c>
      <c r="Z9" s="130" t="s">
        <v>16</v>
      </c>
    </row>
    <row r="10" spans="1:26" ht="17.25" customHeight="1" thickBot="1">
      <c r="A10" s="535"/>
      <c r="B10" s="527"/>
      <c r="C10" s="527"/>
      <c r="D10" s="527"/>
      <c r="E10" s="527"/>
      <c r="F10" s="527"/>
      <c r="G10" s="527"/>
      <c r="H10" s="527"/>
      <c r="I10" s="527"/>
      <c r="J10" s="548"/>
      <c r="K10" s="298">
        <f>IF(L10&gt;1,K9+1,0)</f>
        <v>4</v>
      </c>
      <c r="L10" s="10" t="s">
        <v>182</v>
      </c>
      <c r="M10" s="298">
        <f>IF(N10&gt;1,M9+1,0)</f>
        <v>4</v>
      </c>
      <c r="N10" s="10" t="s">
        <v>71</v>
      </c>
      <c r="O10" s="298">
        <f t="shared" si="2"/>
        <v>0</v>
      </c>
      <c r="P10" s="10"/>
      <c r="Q10" s="535"/>
      <c r="R10" s="542"/>
      <c r="S10" s="543"/>
      <c r="T10" s="544"/>
      <c r="U10" s="535"/>
      <c r="Y10" s="130" t="s">
        <v>4</v>
      </c>
      <c r="Z10" s="130" t="s">
        <v>17</v>
      </c>
    </row>
    <row r="11" spans="1:26" ht="15.75" customHeight="1">
      <c r="A11" s="535"/>
      <c r="B11" s="558" t="s">
        <v>19</v>
      </c>
      <c r="C11" s="559"/>
      <c r="D11" s="518" t="s">
        <v>116</v>
      </c>
      <c r="E11" s="562" t="s">
        <v>128</v>
      </c>
      <c r="F11" s="562"/>
      <c r="G11" s="562"/>
      <c r="H11" s="562"/>
      <c r="I11" s="563"/>
      <c r="J11" s="548"/>
      <c r="K11" s="298">
        <f>IF(L11&gt;1,K10+1,0)</f>
        <v>5</v>
      </c>
      <c r="L11" s="143" t="s">
        <v>183</v>
      </c>
      <c r="M11" s="298">
        <f>IF(N11&gt;1,M10+1,0)</f>
        <v>5</v>
      </c>
      <c r="N11" s="143" t="s">
        <v>158</v>
      </c>
      <c r="O11" s="298">
        <f t="shared" si="2"/>
        <v>0</v>
      </c>
      <c r="P11" s="10"/>
      <c r="Q11" s="535"/>
      <c r="R11" s="299"/>
      <c r="S11" s="300"/>
      <c r="T11" s="301"/>
      <c r="U11" s="535"/>
    </row>
    <row r="12" spans="1:26" ht="15.75" customHeight="1" thickBot="1">
      <c r="A12" s="535"/>
      <c r="B12" s="560"/>
      <c r="C12" s="561"/>
      <c r="D12" s="519"/>
      <c r="E12" s="564"/>
      <c r="F12" s="564"/>
      <c r="G12" s="564"/>
      <c r="H12" s="564"/>
      <c r="I12" s="565"/>
      <c r="J12" s="548"/>
      <c r="K12" s="298">
        <f>IF(L12&gt;1,K11+1,0)</f>
        <v>6</v>
      </c>
      <c r="L12" s="10" t="s">
        <v>184</v>
      </c>
      <c r="M12" s="298">
        <f>IF(N12&gt;1,M11+1,0)</f>
        <v>6</v>
      </c>
      <c r="N12" s="10" t="s">
        <v>109</v>
      </c>
      <c r="O12" s="298">
        <f t="shared" si="2"/>
        <v>0</v>
      </c>
      <c r="P12" s="10"/>
      <c r="Q12" s="535"/>
      <c r="R12" s="551" t="s">
        <v>21</v>
      </c>
      <c r="S12" s="552"/>
      <c r="T12" s="553"/>
      <c r="U12" s="535"/>
      <c r="Y12" s="130" t="s">
        <v>5</v>
      </c>
    </row>
    <row r="13" spans="1:26" ht="14.25" customHeight="1" thickBot="1">
      <c r="A13" s="535"/>
      <c r="B13" s="527"/>
      <c r="C13" s="527"/>
      <c r="D13" s="527"/>
      <c r="E13" s="527"/>
      <c r="F13" s="527"/>
      <c r="G13" s="527"/>
      <c r="H13" s="527"/>
      <c r="I13" s="527"/>
      <c r="J13" s="548"/>
      <c r="K13" s="298">
        <f t="shared" ref="K13:K20" si="3">IF(L13&gt;1,K12+1,0)</f>
        <v>0</v>
      </c>
      <c r="L13" s="10"/>
      <c r="M13" s="298">
        <f t="shared" si="1"/>
        <v>7</v>
      </c>
      <c r="N13" s="10" t="s">
        <v>108</v>
      </c>
      <c r="O13" s="298">
        <f t="shared" si="2"/>
        <v>0</v>
      </c>
      <c r="P13" s="10"/>
      <c r="Q13" s="535"/>
      <c r="R13" s="551"/>
      <c r="S13" s="552"/>
      <c r="T13" s="553"/>
      <c r="U13" s="535"/>
      <c r="Y13" s="130" t="s">
        <v>4</v>
      </c>
      <c r="Z13" s="130" t="s">
        <v>17</v>
      </c>
    </row>
    <row r="14" spans="1:26" ht="18.75" customHeight="1" thickBot="1">
      <c r="A14" s="535"/>
      <c r="B14" s="580" t="s">
        <v>11</v>
      </c>
      <c r="C14" s="581"/>
      <c r="D14" s="294" t="s">
        <v>116</v>
      </c>
      <c r="E14" s="532" t="s">
        <v>166</v>
      </c>
      <c r="F14" s="533"/>
      <c r="G14" s="533"/>
      <c r="H14" s="533"/>
      <c r="I14" s="534"/>
      <c r="J14" s="548"/>
      <c r="K14" s="298">
        <f t="shared" si="3"/>
        <v>0</v>
      </c>
      <c r="L14" s="10"/>
      <c r="M14" s="298">
        <f t="shared" si="1"/>
        <v>0</v>
      </c>
      <c r="N14" s="10"/>
      <c r="O14" s="298">
        <f t="shared" si="2"/>
        <v>0</v>
      </c>
      <c r="P14" s="10"/>
      <c r="Q14" s="535"/>
      <c r="R14" s="551"/>
      <c r="S14" s="552"/>
      <c r="T14" s="553"/>
      <c r="U14" s="535"/>
      <c r="Y14" s="130" t="s">
        <v>5</v>
      </c>
    </row>
    <row r="15" spans="1:26" ht="14.25" customHeight="1" thickBot="1">
      <c r="A15" s="535"/>
      <c r="B15" s="527"/>
      <c r="C15" s="527"/>
      <c r="D15" s="527"/>
      <c r="E15" s="527"/>
      <c r="F15" s="527"/>
      <c r="G15" s="527"/>
      <c r="H15" s="527"/>
      <c r="I15" s="527"/>
      <c r="J15" s="548"/>
      <c r="K15" s="298">
        <f t="shared" si="3"/>
        <v>0</v>
      </c>
      <c r="L15" s="10"/>
      <c r="M15" s="298">
        <f t="shared" si="1"/>
        <v>0</v>
      </c>
      <c r="N15" s="10"/>
      <c r="O15" s="298">
        <f t="shared" si="2"/>
        <v>0</v>
      </c>
      <c r="P15" s="10"/>
      <c r="Q15" s="535"/>
      <c r="R15" s="582" t="s">
        <v>96</v>
      </c>
      <c r="S15" s="583"/>
      <c r="T15" s="584"/>
      <c r="U15" s="535"/>
      <c r="Y15" s="130" t="s">
        <v>6</v>
      </c>
    </row>
    <row r="16" spans="1:26" ht="17.25" customHeight="1" thickBot="1">
      <c r="A16" s="535"/>
      <c r="B16" s="585" t="s">
        <v>12</v>
      </c>
      <c r="C16" s="586"/>
      <c r="D16" s="294" t="s">
        <v>116</v>
      </c>
      <c r="E16" s="549"/>
      <c r="F16" s="549"/>
      <c r="G16" s="549"/>
      <c r="H16" s="549"/>
      <c r="I16" s="550"/>
      <c r="J16" s="548"/>
      <c r="K16" s="298">
        <f t="shared" si="3"/>
        <v>0</v>
      </c>
      <c r="L16" s="10"/>
      <c r="M16" s="298">
        <f t="shared" si="1"/>
        <v>0</v>
      </c>
      <c r="N16" s="10"/>
      <c r="O16" s="298">
        <f t="shared" si="2"/>
        <v>0</v>
      </c>
      <c r="P16" s="10"/>
      <c r="Q16" s="535"/>
      <c r="R16" s="539" t="s">
        <v>20</v>
      </c>
      <c r="S16" s="540"/>
      <c r="T16" s="541"/>
      <c r="U16" s="535"/>
      <c r="Y16" s="130" t="s">
        <v>7</v>
      </c>
    </row>
    <row r="17" spans="1:25" ht="14.25" customHeight="1" thickBot="1">
      <c r="A17" s="535"/>
      <c r="B17" s="527"/>
      <c r="C17" s="527"/>
      <c r="D17" s="527"/>
      <c r="E17" s="527"/>
      <c r="F17" s="527"/>
      <c r="G17" s="527"/>
      <c r="H17" s="527"/>
      <c r="I17" s="527"/>
      <c r="J17" s="548"/>
      <c r="K17" s="298">
        <f t="shared" si="3"/>
        <v>0</v>
      </c>
      <c r="L17" s="10"/>
      <c r="M17" s="298">
        <f t="shared" si="1"/>
        <v>0</v>
      </c>
      <c r="N17" s="10"/>
      <c r="O17" s="298">
        <f t="shared" si="2"/>
        <v>0</v>
      </c>
      <c r="P17" s="10"/>
      <c r="Q17" s="535"/>
      <c r="R17" s="539"/>
      <c r="S17" s="540"/>
      <c r="T17" s="541"/>
      <c r="U17" s="535"/>
    </row>
    <row r="18" spans="1:25" ht="16.5" customHeight="1" thickBot="1">
      <c r="A18" s="535"/>
      <c r="B18" s="528" t="s">
        <v>13</v>
      </c>
      <c r="C18" s="529"/>
      <c r="D18" s="302" t="s">
        <v>116</v>
      </c>
      <c r="E18" s="530" t="s">
        <v>94</v>
      </c>
      <c r="F18" s="530"/>
      <c r="G18" s="530"/>
      <c r="H18" s="530"/>
      <c r="I18" s="531"/>
      <c r="J18" s="548"/>
      <c r="K18" s="298">
        <f t="shared" si="3"/>
        <v>0</v>
      </c>
      <c r="L18" s="10"/>
      <c r="M18" s="298">
        <f t="shared" si="1"/>
        <v>0</v>
      </c>
      <c r="N18" s="10"/>
      <c r="O18" s="298">
        <f t="shared" si="2"/>
        <v>0</v>
      </c>
      <c r="P18" s="10"/>
      <c r="Q18" s="535"/>
      <c r="R18" s="539"/>
      <c r="S18" s="540"/>
      <c r="T18" s="541"/>
      <c r="U18" s="535"/>
    </row>
    <row r="19" spans="1:25" ht="14.25" customHeight="1" thickBot="1">
      <c r="A19" s="535"/>
      <c r="B19" s="527"/>
      <c r="C19" s="527"/>
      <c r="D19" s="527"/>
      <c r="E19" s="527"/>
      <c r="F19" s="527"/>
      <c r="G19" s="527"/>
      <c r="H19" s="527"/>
      <c r="I19" s="527"/>
      <c r="J19" s="548"/>
      <c r="K19" s="298">
        <f t="shared" si="3"/>
        <v>0</v>
      </c>
      <c r="L19" s="10"/>
      <c r="M19" s="298">
        <f t="shared" si="1"/>
        <v>0</v>
      </c>
      <c r="N19" s="10"/>
      <c r="O19" s="298">
        <f t="shared" si="2"/>
        <v>0</v>
      </c>
      <c r="P19" s="10"/>
      <c r="Q19" s="535"/>
      <c r="R19" s="539"/>
      <c r="S19" s="540"/>
      <c r="T19" s="541"/>
      <c r="U19" s="535"/>
      <c r="Y19" s="130" t="s">
        <v>6</v>
      </c>
    </row>
    <row r="20" spans="1:25" ht="14.25" customHeight="1" thickBot="1">
      <c r="A20" s="535"/>
      <c r="B20" s="528" t="s">
        <v>175</v>
      </c>
      <c r="C20" s="529"/>
      <c r="D20" s="302" t="s">
        <v>116</v>
      </c>
      <c r="E20" s="545">
        <v>44676</v>
      </c>
      <c r="F20" s="530"/>
      <c r="G20" s="530"/>
      <c r="H20" s="530"/>
      <c r="I20" s="531"/>
      <c r="J20" s="548"/>
      <c r="K20" s="303">
        <f t="shared" si="3"/>
        <v>0</v>
      </c>
      <c r="L20" s="11"/>
      <c r="M20" s="303">
        <f t="shared" si="1"/>
        <v>0</v>
      </c>
      <c r="N20" s="11"/>
      <c r="O20" s="303">
        <f t="shared" si="2"/>
        <v>0</v>
      </c>
      <c r="P20" s="11"/>
      <c r="Q20" s="535"/>
      <c r="R20" s="573" t="s">
        <v>95</v>
      </c>
      <c r="S20" s="574"/>
      <c r="T20" s="575"/>
      <c r="U20" s="535"/>
      <c r="Y20" s="130" t="s">
        <v>7</v>
      </c>
    </row>
    <row r="21" spans="1:25" ht="12" customHeight="1">
      <c r="A21" s="535"/>
      <c r="B21" s="535"/>
      <c r="C21" s="535"/>
      <c r="D21" s="535"/>
      <c r="E21" s="535"/>
      <c r="F21" s="535"/>
      <c r="G21" s="535"/>
      <c r="H21" s="535"/>
      <c r="I21" s="535"/>
      <c r="J21" s="535"/>
      <c r="K21" s="535"/>
      <c r="L21" s="535"/>
      <c r="M21" s="535"/>
      <c r="N21" s="535"/>
      <c r="O21" s="535"/>
      <c r="P21" s="535"/>
      <c r="Q21" s="535"/>
      <c r="R21" s="535"/>
      <c r="S21" s="535"/>
      <c r="T21" s="535"/>
      <c r="U21" s="535"/>
      <c r="Y21" s="130" t="s">
        <v>8</v>
      </c>
    </row>
  </sheetData>
  <sheetProtection password="C875" sheet="1" objects="1" scenarios="1" formatCells="0" formatColumns="0" formatRows="0" selectLockedCells="1"/>
  <mergeCells count="43">
    <mergeCell ref="A1:U1"/>
    <mergeCell ref="A3:A20"/>
    <mergeCell ref="E8:I9"/>
    <mergeCell ref="B11:C12"/>
    <mergeCell ref="E11:I12"/>
    <mergeCell ref="B3:P3"/>
    <mergeCell ref="B4:P4"/>
    <mergeCell ref="B6:C6"/>
    <mergeCell ref="E6:I6"/>
    <mergeCell ref="R20:T20"/>
    <mergeCell ref="R16:T19"/>
    <mergeCell ref="B8:C9"/>
    <mergeCell ref="B7:I7"/>
    <mergeCell ref="B14:C14"/>
    <mergeCell ref="R15:T15"/>
    <mergeCell ref="B16:C16"/>
    <mergeCell ref="A21:U21"/>
    <mergeCell ref="R2:T2"/>
    <mergeCell ref="R3:T4"/>
    <mergeCell ref="R5:T10"/>
    <mergeCell ref="Q2:Q20"/>
    <mergeCell ref="U2:U20"/>
    <mergeCell ref="B10:I10"/>
    <mergeCell ref="B19:I19"/>
    <mergeCell ref="B20:C20"/>
    <mergeCell ref="E20:I20"/>
    <mergeCell ref="B5:I5"/>
    <mergeCell ref="M5:P5"/>
    <mergeCell ref="J5:J20"/>
    <mergeCell ref="E16:I16"/>
    <mergeCell ref="R12:T14"/>
    <mergeCell ref="B13:I13"/>
    <mergeCell ref="B17:I17"/>
    <mergeCell ref="B18:C18"/>
    <mergeCell ref="E18:I18"/>
    <mergeCell ref="E14:I14"/>
    <mergeCell ref="B15:I15"/>
    <mergeCell ref="D11:D12"/>
    <mergeCell ref="G2:M2"/>
    <mergeCell ref="N2:P2"/>
    <mergeCell ref="B2:F2"/>
    <mergeCell ref="K5:L5"/>
    <mergeCell ref="D8:D9"/>
  </mergeCells>
  <conditionalFormatting sqref="K7:P20">
    <cfRule type="cellIs" dxfId="1227" priority="1" operator="equal">
      <formula>0</formula>
    </cfRule>
  </conditionalFormatting>
  <dataValidations count="1">
    <dataValidation type="list" allowBlank="1" showInputMessage="1" showErrorMessage="1" sqref="E18:I18">
      <formula1>"Primary,Upper Primary,Secondary,Sr. Secondary"</formula1>
    </dataValidation>
  </dataValidation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XFC133"/>
  <sheetViews>
    <sheetView tabSelected="1" zoomScale="70" zoomScaleNormal="70" zoomScalePageLayoutView="85" workbookViewId="0">
      <pane xSplit="8" ySplit="8" topLeftCell="I9" activePane="bottomRight" state="frozen"/>
      <selection activeCell="B1" sqref="B1"/>
      <selection pane="topRight" activeCell="H1" sqref="H1"/>
      <selection pane="bottomLeft" activeCell="B9" sqref="B9"/>
      <selection pane="bottomRight" activeCell="AU6" sqref="AU6"/>
    </sheetView>
  </sheetViews>
  <sheetFormatPr defaultColWidth="0" defaultRowHeight="0" customHeight="1" zeroHeight="1"/>
  <cols>
    <col min="1" max="1" width="0" style="130" hidden="1" customWidth="1"/>
    <col min="2" max="2" width="6.5703125" style="130" hidden="1" customWidth="1"/>
    <col min="3" max="3" width="5.28515625" style="35" customWidth="1"/>
    <col min="4" max="4" width="6.7109375" style="35" customWidth="1"/>
    <col min="5" max="5" width="9.140625" style="35" customWidth="1"/>
    <col min="6" max="6" width="10.140625" style="35" bestFit="1" customWidth="1"/>
    <col min="7" max="7" width="8.85546875" style="35" customWidth="1"/>
    <col min="8" max="8" width="18" style="35" customWidth="1"/>
    <col min="9" max="9" width="20" style="35" bestFit="1" customWidth="1"/>
    <col min="10" max="10" width="18" style="35" customWidth="1"/>
    <col min="11" max="11" width="10" style="35" customWidth="1"/>
    <col min="12" max="13" width="5.5703125" style="35" customWidth="1"/>
    <col min="14" max="14" width="5.7109375" style="35" hidden="1" customWidth="1"/>
    <col min="15" max="17" width="5.5703125" style="35" customWidth="1"/>
    <col min="18" max="18" width="6" style="35" hidden="1" customWidth="1"/>
    <col min="19" max="19" width="5.5703125" style="35" customWidth="1"/>
    <col min="20" max="21" width="7.42578125" style="35" customWidth="1"/>
    <col min="22" max="22" width="7.28515625" style="35" hidden="1" customWidth="1"/>
    <col min="23" max="23" width="8" style="35" customWidth="1"/>
    <col min="24" max="24" width="8.5703125" style="35" hidden="1" customWidth="1"/>
    <col min="25" max="25" width="9.140625" style="35" hidden="1" customWidth="1"/>
    <col min="26" max="26" width="7.85546875" style="35" customWidth="1"/>
    <col min="27" max="28" width="6.85546875" style="35" customWidth="1"/>
    <col min="29" max="29" width="6.85546875" style="35" hidden="1" customWidth="1"/>
    <col min="30" max="32" width="6.85546875" style="35" customWidth="1"/>
    <col min="33" max="33" width="6.85546875" style="35" hidden="1" customWidth="1"/>
    <col min="34" max="38" width="6.85546875" style="35" customWidth="1"/>
    <col min="39" max="39" width="9" style="35" hidden="1" customWidth="1"/>
    <col min="40" max="40" width="7.7109375" style="35" hidden="1" customWidth="1"/>
    <col min="41" max="41" width="6.85546875" style="35" customWidth="1"/>
    <col min="42" max="43" width="5.5703125" style="35" customWidth="1"/>
    <col min="44" max="44" width="5.5703125" style="35" hidden="1" customWidth="1"/>
    <col min="45" max="47" width="5.5703125" style="35" customWidth="1"/>
    <col min="48" max="48" width="5.7109375" style="35" hidden="1" customWidth="1"/>
    <col min="49" max="50" width="5.5703125" style="35" customWidth="1"/>
    <col min="51" max="51" width="6.42578125" style="35" customWidth="1"/>
    <col min="52" max="52" width="9.7109375" style="35" customWidth="1"/>
    <col min="53" max="53" width="8" style="35" customWidth="1"/>
    <col min="54" max="55" width="6.7109375" style="35" hidden="1" customWidth="1"/>
    <col min="56" max="56" width="5.42578125" style="35" bestFit="1" customWidth="1"/>
    <col min="57" max="68" width="6.85546875" style="35" customWidth="1"/>
    <col min="69" max="69" width="9.140625" style="35" hidden="1" customWidth="1"/>
    <col min="70" max="70" width="8.42578125" style="35" hidden="1" customWidth="1"/>
    <col min="71" max="71" width="6.85546875" style="35" customWidth="1"/>
    <col min="72" max="77" width="5.5703125" style="35" customWidth="1"/>
    <col min="78" max="78" width="5.7109375" style="35" customWidth="1"/>
    <col min="79" max="80" width="5.5703125" style="35" customWidth="1"/>
    <col min="81" max="81" width="7.42578125" style="35" customWidth="1"/>
    <col min="82" max="82" width="9.7109375" style="35" customWidth="1"/>
    <col min="83" max="83" width="8" style="35" customWidth="1"/>
    <col min="84" max="84" width="8.7109375" style="35" hidden="1" customWidth="1"/>
    <col min="85" max="85" width="7.140625" style="35" hidden="1" customWidth="1"/>
    <col min="86" max="86" width="5.42578125" style="35" bestFit="1" customWidth="1"/>
    <col min="87" max="88" width="6.85546875" style="35" customWidth="1"/>
    <col min="89" max="89" width="7.85546875" style="35" hidden="1" customWidth="1"/>
    <col min="90" max="92" width="6.85546875" style="35" customWidth="1"/>
    <col min="93" max="93" width="6.28515625" style="35" hidden="1" customWidth="1"/>
    <col min="94" max="96" width="6.85546875" style="35" customWidth="1"/>
    <col min="97" max="97" width="6.28515625" style="35" hidden="1" customWidth="1"/>
    <col min="98" max="98" width="6.85546875" style="35" customWidth="1"/>
    <col min="99" max="99" width="9.85546875" style="35" hidden="1" customWidth="1"/>
    <col min="100" max="100" width="7.7109375" style="35" hidden="1" customWidth="1"/>
    <col min="101" max="101" width="6.85546875" style="35" customWidth="1"/>
    <col min="102" max="106" width="6.42578125" style="35" customWidth="1"/>
    <col min="107" max="107" width="7.28515625" style="35" customWidth="1"/>
    <col min="108" max="108" width="8.5703125" style="35" hidden="1" customWidth="1"/>
    <col min="109" max="109" width="9.42578125" style="35" hidden="1" customWidth="1"/>
    <col min="110" max="110" width="5.42578125" style="35" bestFit="1" customWidth="1"/>
    <col min="111" max="115" width="6.42578125" style="35" customWidth="1"/>
    <col min="116" max="116" width="7.28515625" style="35" customWidth="1"/>
    <col min="117" max="117" width="8.7109375" style="35" hidden="1" customWidth="1"/>
    <col min="118" max="118" width="7.140625" style="35" hidden="1" customWidth="1"/>
    <col min="119" max="119" width="5.42578125" style="35" bestFit="1" customWidth="1"/>
    <col min="120" max="124" width="6.42578125" style="35" customWidth="1"/>
    <col min="125" max="125" width="7.28515625" style="35" customWidth="1"/>
    <col min="126" max="126" width="8.140625" style="35" hidden="1" customWidth="1"/>
    <col min="127" max="127" width="7.5703125" style="35" hidden="1" customWidth="1"/>
    <col min="128" max="128" width="5.42578125" style="35" bestFit="1" customWidth="1"/>
    <col min="129" max="130" width="7.42578125" style="35" customWidth="1"/>
    <col min="131" max="131" width="8.42578125" style="35" customWidth="1"/>
    <col min="132" max="133" width="6.5703125" style="35" customWidth="1"/>
    <col min="134" max="134" width="8.42578125" style="35" customWidth="1"/>
    <col min="135" max="135" width="10.28515625" style="35" customWidth="1"/>
    <col min="136" max="136" width="10.85546875" style="35" customWidth="1"/>
    <col min="137" max="137" width="7.140625" style="35" hidden="1" customWidth="1"/>
    <col min="138" max="138" width="7.5703125" style="35" customWidth="1"/>
    <col min="139" max="139" width="13.85546875" style="35" customWidth="1"/>
    <col min="140" max="150" width="8.5703125" style="35" hidden="1" customWidth="1"/>
    <col min="151" max="152" width="8.5703125" style="309" hidden="1" customWidth="1"/>
    <col min="153" max="165" width="8.5703125" style="130" hidden="1" customWidth="1"/>
    <col min="166" max="166" width="8.5703125" style="265" hidden="1" customWidth="1"/>
    <col min="167" max="190" width="0" style="130" hidden="1" customWidth="1"/>
    <col min="191" max="16383" width="8.5703125" style="130" hidden="1"/>
    <col min="16384" max="16384" width="7" style="130" hidden="1"/>
  </cols>
  <sheetData>
    <row r="1" spans="1:166" ht="21.75" customHeight="1" thickBot="1">
      <c r="C1" s="625" t="str">
        <f>Master!E8</f>
        <v>Govt. Sr. Secondary School Raimalwada</v>
      </c>
      <c r="D1" s="625"/>
      <c r="E1" s="625"/>
      <c r="F1" s="625"/>
      <c r="G1" s="625"/>
      <c r="H1" s="625"/>
      <c r="I1" s="625"/>
      <c r="J1" s="625"/>
      <c r="K1" s="625"/>
      <c r="L1" s="723"/>
      <c r="M1" s="723"/>
      <c r="N1" s="723"/>
      <c r="O1" s="723"/>
      <c r="P1" s="723"/>
      <c r="Q1" s="723"/>
      <c r="R1" s="723"/>
      <c r="S1" s="723"/>
      <c r="T1" s="723"/>
      <c r="U1" s="723"/>
      <c r="V1" s="723"/>
      <c r="W1" s="723"/>
      <c r="X1" s="723"/>
      <c r="Y1" s="723"/>
      <c r="Z1" s="723"/>
      <c r="AA1" s="723"/>
      <c r="AB1" s="723"/>
      <c r="AC1" s="723"/>
      <c r="AD1" s="723"/>
      <c r="AE1" s="723"/>
      <c r="AF1" s="723"/>
      <c r="AG1" s="723"/>
      <c r="AH1" s="723"/>
      <c r="AI1" s="723"/>
      <c r="AJ1" s="723"/>
      <c r="AK1" s="723"/>
      <c r="AL1" s="723"/>
      <c r="AM1" s="723"/>
      <c r="AN1" s="723"/>
      <c r="AO1" s="723"/>
      <c r="AP1" s="723"/>
      <c r="AQ1" s="723"/>
      <c r="AR1" s="723"/>
      <c r="AS1" s="723"/>
      <c r="AT1" s="723"/>
      <c r="AU1" s="723"/>
      <c r="AV1" s="723"/>
      <c r="AW1" s="723"/>
      <c r="AX1" s="723"/>
      <c r="AY1" s="723"/>
      <c r="AZ1" s="723"/>
      <c r="BA1" s="723"/>
      <c r="BB1" s="723"/>
      <c r="BC1" s="723"/>
      <c r="BD1" s="723"/>
      <c r="BE1" s="723"/>
      <c r="BF1" s="723"/>
      <c r="BG1" s="723"/>
      <c r="BH1" s="723"/>
      <c r="BI1" s="723"/>
      <c r="BJ1" s="723"/>
      <c r="BK1" s="723"/>
      <c r="BL1" s="723"/>
      <c r="BM1" s="723"/>
      <c r="BN1" s="723"/>
      <c r="BO1" s="723"/>
      <c r="BP1" s="723"/>
      <c r="BQ1" s="723"/>
      <c r="BR1" s="723"/>
      <c r="BS1" s="723"/>
      <c r="BT1" s="723"/>
      <c r="BU1" s="723"/>
      <c r="BV1" s="723"/>
      <c r="BW1" s="723"/>
      <c r="BX1" s="723"/>
      <c r="BY1" s="723"/>
      <c r="BZ1" s="723"/>
      <c r="CA1" s="723"/>
      <c r="CB1" s="723"/>
      <c r="CC1" s="723"/>
      <c r="CD1" s="723"/>
      <c r="CE1" s="723"/>
      <c r="CF1" s="723"/>
      <c r="CG1" s="723"/>
      <c r="CH1" s="723"/>
      <c r="CI1" s="723"/>
      <c r="CJ1" s="723"/>
      <c r="CK1" s="723"/>
      <c r="CL1" s="723"/>
      <c r="CM1" s="723"/>
      <c r="CN1" s="723"/>
      <c r="CO1" s="723"/>
      <c r="CP1" s="723"/>
      <c r="CQ1" s="723"/>
      <c r="CR1" s="723"/>
      <c r="CS1" s="723"/>
      <c r="CT1" s="723"/>
      <c r="CU1" s="723"/>
      <c r="CV1" s="723"/>
      <c r="CW1" s="723"/>
      <c r="CX1" s="625"/>
      <c r="CY1" s="625"/>
      <c r="CZ1" s="625"/>
      <c r="DA1" s="625"/>
      <c r="DB1" s="625"/>
      <c r="DC1" s="625"/>
      <c r="DD1" s="625"/>
      <c r="DE1" s="625"/>
      <c r="DF1" s="625"/>
      <c r="DG1" s="625"/>
      <c r="DH1" s="625"/>
      <c r="DI1" s="625"/>
      <c r="DJ1" s="625"/>
      <c r="DK1" s="625"/>
      <c r="DL1" s="625"/>
      <c r="DM1" s="625"/>
      <c r="DN1" s="625"/>
      <c r="DO1" s="625"/>
      <c r="DP1" s="625"/>
      <c r="DQ1" s="625"/>
      <c r="DR1" s="625"/>
      <c r="DS1" s="625"/>
      <c r="DT1" s="625"/>
      <c r="DU1" s="625"/>
      <c r="DV1" s="625"/>
      <c r="DW1" s="625"/>
      <c r="DX1" s="625"/>
      <c r="DY1" s="625"/>
      <c r="DZ1" s="625"/>
      <c r="EA1" s="625"/>
      <c r="EB1" s="625"/>
      <c r="EC1" s="625"/>
      <c r="ED1" s="625"/>
      <c r="EE1" s="625"/>
      <c r="EF1" s="625"/>
      <c r="EG1" s="625"/>
      <c r="EH1" s="625"/>
      <c r="EI1" s="625"/>
      <c r="EJ1" s="625"/>
      <c r="EK1" s="625"/>
      <c r="EL1" s="625"/>
      <c r="EM1" s="625"/>
      <c r="EN1" s="625"/>
      <c r="EO1" s="625"/>
      <c r="EP1" s="487"/>
      <c r="EQ1" s="487"/>
      <c r="ER1" s="487"/>
      <c r="ES1" s="487"/>
      <c r="ET1" s="487"/>
      <c r="EU1" s="724"/>
      <c r="EV1" s="725"/>
    </row>
    <row r="2" spans="1:166" s="304" customFormat="1" ht="48" customHeight="1" thickBot="1">
      <c r="C2" s="682" t="s">
        <v>84</v>
      </c>
      <c r="D2" s="683"/>
      <c r="E2" s="683"/>
      <c r="F2" s="683"/>
      <c r="G2" s="683"/>
      <c r="H2" s="683"/>
      <c r="I2" s="684" t="s">
        <v>115</v>
      </c>
      <c r="J2" s="684"/>
      <c r="K2" s="684"/>
      <c r="L2" s="685" t="s">
        <v>53</v>
      </c>
      <c r="M2" s="686"/>
      <c r="N2" s="686"/>
      <c r="O2" s="686"/>
      <c r="P2" s="686"/>
      <c r="Q2" s="686"/>
      <c r="R2" s="686"/>
      <c r="S2" s="686"/>
      <c r="T2" s="687"/>
      <c r="U2" s="362"/>
      <c r="V2" s="688">
        <f>Master!E20</f>
        <v>44676</v>
      </c>
      <c r="W2" s="689"/>
      <c r="X2" s="689"/>
      <c r="Y2" s="689"/>
      <c r="Z2" s="690"/>
      <c r="AA2" s="626" t="s">
        <v>42</v>
      </c>
      <c r="AB2" s="627"/>
      <c r="AC2" s="627"/>
      <c r="AD2" s="627"/>
      <c r="AE2" s="627"/>
      <c r="AF2" s="627"/>
      <c r="AG2" s="627"/>
      <c r="AH2" s="627"/>
      <c r="AI2" s="627"/>
      <c r="AJ2" s="627"/>
      <c r="AK2" s="627"/>
      <c r="AL2" s="627"/>
      <c r="AM2" s="627"/>
      <c r="AN2" s="627"/>
      <c r="AO2" s="627"/>
      <c r="AP2" s="627"/>
      <c r="AQ2" s="627"/>
      <c r="AR2" s="627"/>
      <c r="AS2" s="627"/>
      <c r="AT2" s="627"/>
      <c r="AU2" s="627"/>
      <c r="AV2" s="627"/>
      <c r="AW2" s="627"/>
      <c r="AX2" s="627"/>
      <c r="AY2" s="627"/>
      <c r="AZ2" s="627"/>
      <c r="BA2" s="627"/>
      <c r="BB2" s="627"/>
      <c r="BC2" s="627"/>
      <c r="BD2" s="627"/>
      <c r="BE2" s="627"/>
      <c r="BF2" s="627"/>
      <c r="BG2" s="627"/>
      <c r="BH2" s="627"/>
      <c r="BI2" s="627"/>
      <c r="BJ2" s="627"/>
      <c r="BK2" s="627"/>
      <c r="BL2" s="627"/>
      <c r="BM2" s="627"/>
      <c r="BN2" s="627"/>
      <c r="BO2" s="627"/>
      <c r="BP2" s="627"/>
      <c r="BQ2" s="627"/>
      <c r="BR2" s="627"/>
      <c r="BS2" s="627"/>
      <c r="BT2" s="627"/>
      <c r="BU2" s="627"/>
      <c r="BV2" s="627"/>
      <c r="BW2" s="627"/>
      <c r="BX2" s="627"/>
      <c r="BY2" s="627"/>
      <c r="BZ2" s="627"/>
      <c r="CA2" s="627"/>
      <c r="CB2" s="627"/>
      <c r="CC2" s="627"/>
      <c r="CD2" s="627"/>
      <c r="CE2" s="627"/>
      <c r="CF2" s="627"/>
      <c r="CG2" s="627"/>
      <c r="CH2" s="627"/>
      <c r="CI2" s="627"/>
      <c r="CJ2" s="627"/>
      <c r="CK2" s="627"/>
      <c r="CL2" s="627"/>
      <c r="CM2" s="627"/>
      <c r="CN2" s="627"/>
      <c r="CO2" s="627"/>
      <c r="CP2" s="627"/>
      <c r="CQ2" s="627"/>
      <c r="CR2" s="627"/>
      <c r="CS2" s="627"/>
      <c r="CT2" s="627"/>
      <c r="CU2" s="627"/>
      <c r="CV2" s="627"/>
      <c r="CW2" s="627"/>
      <c r="CX2" s="627"/>
      <c r="CY2" s="627"/>
      <c r="CZ2" s="627"/>
      <c r="DA2" s="627"/>
      <c r="DB2" s="627"/>
      <c r="DC2" s="627"/>
      <c r="DD2" s="627"/>
      <c r="DE2" s="627"/>
      <c r="DF2" s="627"/>
      <c r="DG2" s="627"/>
      <c r="DH2" s="627"/>
      <c r="DI2" s="627"/>
      <c r="DJ2" s="627"/>
      <c r="DK2" s="627"/>
      <c r="DL2" s="627"/>
      <c r="DM2" s="627"/>
      <c r="DN2" s="627"/>
      <c r="DO2" s="627"/>
      <c r="DP2" s="627"/>
      <c r="DQ2" s="627"/>
      <c r="DR2" s="627"/>
      <c r="DS2" s="627"/>
      <c r="DT2" s="627"/>
      <c r="DU2" s="627"/>
      <c r="DV2" s="627"/>
      <c r="DW2" s="627"/>
      <c r="DX2" s="627"/>
      <c r="DY2" s="627"/>
      <c r="DZ2" s="627"/>
      <c r="EA2" s="627"/>
      <c r="EB2" s="627"/>
      <c r="EC2" s="627"/>
      <c r="ED2" s="627"/>
      <c r="EE2" s="627"/>
      <c r="EF2" s="627"/>
      <c r="EG2" s="627"/>
      <c r="EH2" s="627"/>
      <c r="EI2" s="627"/>
      <c r="EJ2" s="627"/>
      <c r="EK2" s="627"/>
      <c r="EL2" s="627"/>
      <c r="EM2" s="627"/>
      <c r="EN2" s="627"/>
      <c r="EO2" s="627"/>
      <c r="EP2" s="489"/>
      <c r="EQ2" s="489"/>
      <c r="ER2" s="489"/>
      <c r="ES2" s="489"/>
      <c r="ET2" s="489"/>
      <c r="EU2" s="724"/>
      <c r="EV2" s="725"/>
      <c r="FJ2" s="305"/>
    </row>
    <row r="3" spans="1:166" s="306" customFormat="1" ht="27.75" customHeight="1" thickBot="1">
      <c r="C3" s="758" t="s">
        <v>48</v>
      </c>
      <c r="D3" s="759"/>
      <c r="E3" s="759"/>
      <c r="F3" s="759"/>
      <c r="G3" s="759" t="str">
        <f>Master!E14</f>
        <v>08151106901</v>
      </c>
      <c r="H3" s="760"/>
      <c r="I3" s="12" t="s">
        <v>49</v>
      </c>
      <c r="J3" s="761" t="str">
        <f>Master!E6</f>
        <v>2021-22</v>
      </c>
      <c r="K3" s="727"/>
      <c r="L3" s="674" t="s">
        <v>179</v>
      </c>
      <c r="M3" s="675"/>
      <c r="N3" s="675"/>
      <c r="O3" s="675"/>
      <c r="P3" s="675"/>
      <c r="Q3" s="675"/>
      <c r="R3" s="675"/>
      <c r="S3" s="675"/>
      <c r="T3" s="675"/>
      <c r="U3" s="675"/>
      <c r="V3" s="675"/>
      <c r="W3" s="675"/>
      <c r="X3" s="675"/>
      <c r="Y3" s="676"/>
      <c r="Z3" s="677"/>
      <c r="AA3" s="678" t="s">
        <v>180</v>
      </c>
      <c r="AB3" s="679"/>
      <c r="AC3" s="679"/>
      <c r="AD3" s="679"/>
      <c r="AE3" s="679"/>
      <c r="AF3" s="679"/>
      <c r="AG3" s="679"/>
      <c r="AH3" s="679"/>
      <c r="AI3" s="679"/>
      <c r="AJ3" s="679"/>
      <c r="AK3" s="679"/>
      <c r="AL3" s="679"/>
      <c r="AM3" s="679"/>
      <c r="AN3" s="680"/>
      <c r="AO3" s="681"/>
      <c r="AP3" s="750" t="s">
        <v>181</v>
      </c>
      <c r="AQ3" s="751"/>
      <c r="AR3" s="751"/>
      <c r="AS3" s="751"/>
      <c r="AT3" s="751"/>
      <c r="AU3" s="751"/>
      <c r="AV3" s="751"/>
      <c r="AW3" s="751"/>
      <c r="AX3" s="751"/>
      <c r="AY3" s="751"/>
      <c r="AZ3" s="751"/>
      <c r="BA3" s="751"/>
      <c r="BB3" s="751"/>
      <c r="BC3" s="752"/>
      <c r="BD3" s="753"/>
      <c r="BE3" s="754" t="s">
        <v>182</v>
      </c>
      <c r="BF3" s="755"/>
      <c r="BG3" s="755"/>
      <c r="BH3" s="755"/>
      <c r="BI3" s="755"/>
      <c r="BJ3" s="755"/>
      <c r="BK3" s="755"/>
      <c r="BL3" s="755"/>
      <c r="BM3" s="755"/>
      <c r="BN3" s="755"/>
      <c r="BO3" s="755"/>
      <c r="BP3" s="755"/>
      <c r="BQ3" s="755"/>
      <c r="BR3" s="756"/>
      <c r="BS3" s="757"/>
      <c r="BT3" s="678" t="s">
        <v>183</v>
      </c>
      <c r="BU3" s="679"/>
      <c r="BV3" s="679"/>
      <c r="BW3" s="679"/>
      <c r="BX3" s="679"/>
      <c r="BY3" s="679"/>
      <c r="BZ3" s="679"/>
      <c r="CA3" s="679"/>
      <c r="CB3" s="679"/>
      <c r="CC3" s="679"/>
      <c r="CD3" s="679"/>
      <c r="CE3" s="679"/>
      <c r="CF3" s="679"/>
      <c r="CG3" s="680"/>
      <c r="CH3" s="681"/>
      <c r="CI3" s="694" t="s">
        <v>184</v>
      </c>
      <c r="CJ3" s="695"/>
      <c r="CK3" s="695"/>
      <c r="CL3" s="695"/>
      <c r="CM3" s="695"/>
      <c r="CN3" s="695"/>
      <c r="CO3" s="695"/>
      <c r="CP3" s="695"/>
      <c r="CQ3" s="695"/>
      <c r="CR3" s="695"/>
      <c r="CS3" s="695"/>
      <c r="CT3" s="695"/>
      <c r="CU3" s="695"/>
      <c r="CV3" s="696"/>
      <c r="CW3" s="697"/>
      <c r="CX3" s="736" t="s">
        <v>185</v>
      </c>
      <c r="CY3" s="737"/>
      <c r="CZ3" s="737"/>
      <c r="DA3" s="737"/>
      <c r="DB3" s="737"/>
      <c r="DC3" s="737"/>
      <c r="DD3" s="737"/>
      <c r="DE3" s="738"/>
      <c r="DF3" s="739"/>
      <c r="DG3" s="666" t="s">
        <v>186</v>
      </c>
      <c r="DH3" s="667"/>
      <c r="DI3" s="667"/>
      <c r="DJ3" s="667"/>
      <c r="DK3" s="667"/>
      <c r="DL3" s="667"/>
      <c r="DM3" s="667"/>
      <c r="DN3" s="668"/>
      <c r="DO3" s="669"/>
      <c r="DP3" s="800" t="s">
        <v>192</v>
      </c>
      <c r="DQ3" s="801"/>
      <c r="DR3" s="801"/>
      <c r="DS3" s="801"/>
      <c r="DT3" s="801"/>
      <c r="DU3" s="801"/>
      <c r="DV3" s="801"/>
      <c r="DW3" s="802"/>
      <c r="DX3" s="803"/>
      <c r="DY3" s="740" t="s">
        <v>40</v>
      </c>
      <c r="DZ3" s="741"/>
      <c r="EA3" s="742"/>
      <c r="EB3" s="642" t="s">
        <v>46</v>
      </c>
      <c r="EC3" s="643"/>
      <c r="ED3" s="643"/>
      <c r="EE3" s="643"/>
      <c r="EF3" s="643"/>
      <c r="EG3" s="643"/>
      <c r="EH3" s="644"/>
      <c r="EI3" s="645" t="s">
        <v>52</v>
      </c>
      <c r="EJ3" s="633" t="s">
        <v>99</v>
      </c>
      <c r="EK3" s="634"/>
      <c r="EL3" s="634"/>
      <c r="EM3" s="634"/>
      <c r="EN3" s="634"/>
      <c r="EO3" s="635"/>
      <c r="EP3" s="787" t="s">
        <v>203</v>
      </c>
      <c r="EQ3" s="789" t="s">
        <v>204</v>
      </c>
      <c r="ER3" s="789" t="s">
        <v>205</v>
      </c>
      <c r="ES3" s="789" t="s">
        <v>206</v>
      </c>
      <c r="ET3" s="789" t="s">
        <v>216</v>
      </c>
      <c r="EU3" s="725"/>
      <c r="EV3" s="725"/>
      <c r="FJ3" s="265"/>
    </row>
    <row r="4" spans="1:166" s="306" customFormat="1" ht="27.75" customHeight="1" thickBot="1">
      <c r="C4" s="726" t="s">
        <v>82</v>
      </c>
      <c r="D4" s="727"/>
      <c r="E4" s="727"/>
      <c r="F4" s="728"/>
      <c r="G4" s="729">
        <v>6</v>
      </c>
      <c r="H4" s="730"/>
      <c r="I4" s="12" t="s">
        <v>50</v>
      </c>
      <c r="J4" s="731" t="s">
        <v>80</v>
      </c>
      <c r="K4" s="732"/>
      <c r="L4" s="733">
        <v>0</v>
      </c>
      <c r="M4" s="734"/>
      <c r="N4" s="734"/>
      <c r="O4" s="734"/>
      <c r="P4" s="734"/>
      <c r="Q4" s="734"/>
      <c r="R4" s="734"/>
      <c r="S4" s="734"/>
      <c r="T4" s="734"/>
      <c r="U4" s="734"/>
      <c r="V4" s="734"/>
      <c r="W4" s="734"/>
      <c r="X4" s="734"/>
      <c r="Y4" s="734"/>
      <c r="Z4" s="735"/>
      <c r="AA4" s="698">
        <v>0</v>
      </c>
      <c r="AB4" s="699"/>
      <c r="AC4" s="699"/>
      <c r="AD4" s="699"/>
      <c r="AE4" s="699"/>
      <c r="AF4" s="699"/>
      <c r="AG4" s="699"/>
      <c r="AH4" s="699"/>
      <c r="AI4" s="699"/>
      <c r="AJ4" s="699"/>
      <c r="AK4" s="699"/>
      <c r="AL4" s="699"/>
      <c r="AM4" s="699"/>
      <c r="AN4" s="699"/>
      <c r="AO4" s="700"/>
      <c r="AP4" s="762">
        <v>0</v>
      </c>
      <c r="AQ4" s="763"/>
      <c r="AR4" s="763"/>
      <c r="AS4" s="763"/>
      <c r="AT4" s="763"/>
      <c r="AU4" s="763"/>
      <c r="AV4" s="763"/>
      <c r="AW4" s="763"/>
      <c r="AX4" s="763"/>
      <c r="AY4" s="763"/>
      <c r="AZ4" s="763"/>
      <c r="BA4" s="763"/>
      <c r="BB4" s="763"/>
      <c r="BC4" s="763"/>
      <c r="BD4" s="764"/>
      <c r="BE4" s="765">
        <v>0</v>
      </c>
      <c r="BF4" s="766"/>
      <c r="BG4" s="766"/>
      <c r="BH4" s="766"/>
      <c r="BI4" s="766"/>
      <c r="BJ4" s="766"/>
      <c r="BK4" s="766"/>
      <c r="BL4" s="766"/>
      <c r="BM4" s="766"/>
      <c r="BN4" s="766"/>
      <c r="BO4" s="766"/>
      <c r="BP4" s="766"/>
      <c r="BQ4" s="766"/>
      <c r="BR4" s="766"/>
      <c r="BS4" s="767"/>
      <c r="BT4" s="698">
        <v>0</v>
      </c>
      <c r="BU4" s="699"/>
      <c r="BV4" s="699"/>
      <c r="BW4" s="699"/>
      <c r="BX4" s="699"/>
      <c r="BY4" s="699"/>
      <c r="BZ4" s="699"/>
      <c r="CA4" s="699"/>
      <c r="CB4" s="699"/>
      <c r="CC4" s="699"/>
      <c r="CD4" s="699"/>
      <c r="CE4" s="699"/>
      <c r="CF4" s="699"/>
      <c r="CG4" s="699"/>
      <c r="CH4" s="700"/>
      <c r="CI4" s="701">
        <v>0</v>
      </c>
      <c r="CJ4" s="702"/>
      <c r="CK4" s="702"/>
      <c r="CL4" s="702"/>
      <c r="CM4" s="702"/>
      <c r="CN4" s="702"/>
      <c r="CO4" s="702"/>
      <c r="CP4" s="702"/>
      <c r="CQ4" s="702"/>
      <c r="CR4" s="702"/>
      <c r="CS4" s="702"/>
      <c r="CT4" s="702"/>
      <c r="CU4" s="702"/>
      <c r="CV4" s="702"/>
      <c r="CW4" s="703"/>
      <c r="CX4" s="796"/>
      <c r="CY4" s="797"/>
      <c r="CZ4" s="797"/>
      <c r="DA4" s="797"/>
      <c r="DB4" s="797"/>
      <c r="DC4" s="797"/>
      <c r="DD4" s="797"/>
      <c r="DE4" s="798"/>
      <c r="DF4" s="799"/>
      <c r="DG4" s="670"/>
      <c r="DH4" s="671"/>
      <c r="DI4" s="671"/>
      <c r="DJ4" s="671"/>
      <c r="DK4" s="671"/>
      <c r="DL4" s="671"/>
      <c r="DM4" s="671"/>
      <c r="DN4" s="672"/>
      <c r="DO4" s="673"/>
      <c r="DP4" s="804"/>
      <c r="DQ4" s="805"/>
      <c r="DR4" s="805"/>
      <c r="DS4" s="805"/>
      <c r="DT4" s="805"/>
      <c r="DU4" s="805"/>
      <c r="DV4" s="805"/>
      <c r="DW4" s="806"/>
      <c r="DX4" s="807"/>
      <c r="DY4" s="657" t="s">
        <v>38</v>
      </c>
      <c r="DZ4" s="659" t="s">
        <v>39</v>
      </c>
      <c r="EA4" s="661" t="s">
        <v>41</v>
      </c>
      <c r="EB4" s="663" t="s">
        <v>88</v>
      </c>
      <c r="EC4" s="648" t="s">
        <v>44</v>
      </c>
      <c r="ED4" s="648" t="s">
        <v>45</v>
      </c>
      <c r="EE4" s="648" t="s">
        <v>98</v>
      </c>
      <c r="EF4" s="651" t="s">
        <v>43</v>
      </c>
      <c r="EG4" s="36"/>
      <c r="EH4" s="654" t="s">
        <v>47</v>
      </c>
      <c r="EI4" s="646"/>
      <c r="EJ4" s="636"/>
      <c r="EK4" s="637"/>
      <c r="EL4" s="637"/>
      <c r="EM4" s="637"/>
      <c r="EN4" s="637"/>
      <c r="EO4" s="638"/>
      <c r="EP4" s="788"/>
      <c r="EQ4" s="789"/>
      <c r="ER4" s="789"/>
      <c r="ES4" s="789"/>
      <c r="ET4" s="789"/>
      <c r="EU4" s="725"/>
      <c r="EV4" s="725"/>
    </row>
    <row r="5" spans="1:166" ht="31.5" customHeight="1" thickBot="1">
      <c r="C5" s="779" t="s">
        <v>30</v>
      </c>
      <c r="D5" s="780"/>
      <c r="E5" s="780"/>
      <c r="F5" s="780"/>
      <c r="G5" s="780"/>
      <c r="H5" s="780"/>
      <c r="I5" s="780"/>
      <c r="J5" s="780"/>
      <c r="K5" s="780"/>
      <c r="L5" s="768" t="s">
        <v>171</v>
      </c>
      <c r="M5" s="769"/>
      <c r="N5" s="776" t="s">
        <v>87</v>
      </c>
      <c r="O5" s="720" t="s">
        <v>59</v>
      </c>
      <c r="P5" s="721"/>
      <c r="Q5" s="721"/>
      <c r="R5" s="722"/>
      <c r="S5" s="720" t="s">
        <v>97</v>
      </c>
      <c r="T5" s="721"/>
      <c r="U5" s="721"/>
      <c r="V5" s="722"/>
      <c r="W5" s="781" t="s">
        <v>61</v>
      </c>
      <c r="X5" s="743" t="s">
        <v>37</v>
      </c>
      <c r="Y5" s="435"/>
      <c r="Z5" s="13" t="s">
        <v>197</v>
      </c>
      <c r="AA5" s="596" t="s">
        <v>171</v>
      </c>
      <c r="AB5" s="597"/>
      <c r="AC5" s="704" t="s">
        <v>87</v>
      </c>
      <c r="AD5" s="598" t="s">
        <v>59</v>
      </c>
      <c r="AE5" s="599"/>
      <c r="AF5" s="599"/>
      <c r="AG5" s="600"/>
      <c r="AH5" s="598" t="s">
        <v>97</v>
      </c>
      <c r="AI5" s="599"/>
      <c r="AJ5" s="599"/>
      <c r="AK5" s="600"/>
      <c r="AL5" s="706" t="s">
        <v>61</v>
      </c>
      <c r="AM5" s="707" t="s">
        <v>37</v>
      </c>
      <c r="AN5" s="439"/>
      <c r="AO5" s="58" t="s">
        <v>197</v>
      </c>
      <c r="AP5" s="770" t="s">
        <v>171</v>
      </c>
      <c r="AQ5" s="771"/>
      <c r="AR5" s="782" t="s">
        <v>87</v>
      </c>
      <c r="AS5" s="588" t="s">
        <v>59</v>
      </c>
      <c r="AT5" s="589"/>
      <c r="AU5" s="589"/>
      <c r="AV5" s="590"/>
      <c r="AW5" s="588" t="s">
        <v>97</v>
      </c>
      <c r="AX5" s="589"/>
      <c r="AY5" s="589"/>
      <c r="AZ5" s="590"/>
      <c r="BA5" s="784" t="s">
        <v>61</v>
      </c>
      <c r="BB5" s="603" t="s">
        <v>37</v>
      </c>
      <c r="BC5" s="443"/>
      <c r="BD5" s="15" t="s">
        <v>197</v>
      </c>
      <c r="BE5" s="591" t="s">
        <v>171</v>
      </c>
      <c r="BF5" s="592"/>
      <c r="BG5" s="606" t="s">
        <v>87</v>
      </c>
      <c r="BH5" s="593" t="s">
        <v>59</v>
      </c>
      <c r="BI5" s="594"/>
      <c r="BJ5" s="594"/>
      <c r="BK5" s="595"/>
      <c r="BL5" s="593" t="s">
        <v>97</v>
      </c>
      <c r="BM5" s="594"/>
      <c r="BN5" s="594"/>
      <c r="BO5" s="595"/>
      <c r="BP5" s="746" t="s">
        <v>61</v>
      </c>
      <c r="BQ5" s="747" t="s">
        <v>37</v>
      </c>
      <c r="BR5" s="447"/>
      <c r="BS5" s="63" t="s">
        <v>197</v>
      </c>
      <c r="BT5" s="596" t="s">
        <v>171</v>
      </c>
      <c r="BU5" s="597"/>
      <c r="BV5" s="704" t="s">
        <v>87</v>
      </c>
      <c r="BW5" s="598" t="s">
        <v>59</v>
      </c>
      <c r="BX5" s="599"/>
      <c r="BY5" s="599"/>
      <c r="BZ5" s="600"/>
      <c r="CA5" s="598" t="s">
        <v>97</v>
      </c>
      <c r="CB5" s="599"/>
      <c r="CC5" s="599"/>
      <c r="CD5" s="600"/>
      <c r="CE5" s="706" t="s">
        <v>61</v>
      </c>
      <c r="CF5" s="707" t="s">
        <v>37</v>
      </c>
      <c r="CG5" s="439"/>
      <c r="CH5" s="58" t="s">
        <v>197</v>
      </c>
      <c r="CI5" s="601" t="s">
        <v>171</v>
      </c>
      <c r="CJ5" s="602"/>
      <c r="CK5" s="710" t="s">
        <v>87</v>
      </c>
      <c r="CL5" s="691" t="s">
        <v>59</v>
      </c>
      <c r="CM5" s="692"/>
      <c r="CN5" s="692"/>
      <c r="CO5" s="693"/>
      <c r="CP5" s="691" t="s">
        <v>97</v>
      </c>
      <c r="CQ5" s="692"/>
      <c r="CR5" s="692"/>
      <c r="CS5" s="693"/>
      <c r="CT5" s="629" t="s">
        <v>61</v>
      </c>
      <c r="CU5" s="630" t="s">
        <v>37</v>
      </c>
      <c r="CV5" s="451"/>
      <c r="CW5" s="14" t="s">
        <v>197</v>
      </c>
      <c r="CX5" s="778" t="s">
        <v>187</v>
      </c>
      <c r="CY5" s="612" t="s">
        <v>188</v>
      </c>
      <c r="CZ5" s="612" t="s">
        <v>189</v>
      </c>
      <c r="DA5" s="612" t="s">
        <v>190</v>
      </c>
      <c r="DB5" s="612" t="s">
        <v>191</v>
      </c>
      <c r="DC5" s="613" t="s">
        <v>33</v>
      </c>
      <c r="DD5" s="614" t="s">
        <v>37</v>
      </c>
      <c r="DE5" s="455"/>
      <c r="DF5" s="396" t="s">
        <v>34</v>
      </c>
      <c r="DG5" s="622" t="s">
        <v>187</v>
      </c>
      <c r="DH5" s="623" t="s">
        <v>188</v>
      </c>
      <c r="DI5" s="623" t="s">
        <v>189</v>
      </c>
      <c r="DJ5" s="623" t="s">
        <v>190</v>
      </c>
      <c r="DK5" s="623" t="s">
        <v>191</v>
      </c>
      <c r="DL5" s="624" t="s">
        <v>33</v>
      </c>
      <c r="DM5" s="790" t="s">
        <v>37</v>
      </c>
      <c r="DN5" s="459"/>
      <c r="DO5" s="366" t="s">
        <v>34</v>
      </c>
      <c r="DP5" s="808" t="s">
        <v>187</v>
      </c>
      <c r="DQ5" s="809" t="s">
        <v>188</v>
      </c>
      <c r="DR5" s="809" t="s">
        <v>189</v>
      </c>
      <c r="DS5" s="809" t="s">
        <v>190</v>
      </c>
      <c r="DT5" s="809" t="s">
        <v>191</v>
      </c>
      <c r="DU5" s="628" t="s">
        <v>33</v>
      </c>
      <c r="DV5" s="810" t="s">
        <v>37</v>
      </c>
      <c r="DW5" s="463"/>
      <c r="DX5" s="381" t="s">
        <v>34</v>
      </c>
      <c r="DY5" s="657"/>
      <c r="DZ5" s="659"/>
      <c r="EA5" s="661"/>
      <c r="EB5" s="664"/>
      <c r="EC5" s="649"/>
      <c r="ED5" s="649"/>
      <c r="EE5" s="649"/>
      <c r="EF5" s="652"/>
      <c r="EG5" s="37"/>
      <c r="EH5" s="655"/>
      <c r="EI5" s="646"/>
      <c r="EJ5" s="639" t="s">
        <v>31</v>
      </c>
      <c r="EK5" s="616" t="s">
        <v>62</v>
      </c>
      <c r="EL5" s="616" t="s">
        <v>100</v>
      </c>
      <c r="EM5" s="616" t="s">
        <v>101</v>
      </c>
      <c r="EN5" s="616" t="s">
        <v>102</v>
      </c>
      <c r="EO5" s="619" t="s">
        <v>103</v>
      </c>
      <c r="EP5" s="788"/>
      <c r="EQ5" s="789"/>
      <c r="ER5" s="789"/>
      <c r="ES5" s="789"/>
      <c r="ET5" s="789"/>
      <c r="EU5" s="725"/>
      <c r="EV5" s="725"/>
    </row>
    <row r="6" spans="1:166" ht="54.75" customHeight="1">
      <c r="C6" s="785" t="s">
        <v>35</v>
      </c>
      <c r="D6" s="716" t="s">
        <v>28</v>
      </c>
      <c r="E6" s="716" t="s">
        <v>22</v>
      </c>
      <c r="F6" s="716" t="s">
        <v>29</v>
      </c>
      <c r="G6" s="718" t="s">
        <v>23</v>
      </c>
      <c r="H6" s="716" t="s">
        <v>24</v>
      </c>
      <c r="I6" s="716" t="s">
        <v>25</v>
      </c>
      <c r="J6" s="716" t="s">
        <v>26</v>
      </c>
      <c r="K6" s="772" t="s">
        <v>27</v>
      </c>
      <c r="L6" s="160" t="s">
        <v>85</v>
      </c>
      <c r="M6" s="161" t="s">
        <v>86</v>
      </c>
      <c r="N6" s="777"/>
      <c r="O6" s="157" t="s">
        <v>32</v>
      </c>
      <c r="P6" s="158" t="s">
        <v>178</v>
      </c>
      <c r="Q6" s="415" t="s">
        <v>195</v>
      </c>
      <c r="R6" s="159" t="s">
        <v>113</v>
      </c>
      <c r="S6" s="157" t="s">
        <v>32</v>
      </c>
      <c r="T6" s="158" t="s">
        <v>178</v>
      </c>
      <c r="U6" s="415" t="s">
        <v>195</v>
      </c>
      <c r="V6" s="159" t="s">
        <v>114</v>
      </c>
      <c r="W6" s="781"/>
      <c r="X6" s="744"/>
      <c r="Y6" s="436"/>
      <c r="Z6" s="774" t="s">
        <v>211</v>
      </c>
      <c r="AA6" s="167" t="s">
        <v>85</v>
      </c>
      <c r="AB6" s="168" t="s">
        <v>86</v>
      </c>
      <c r="AC6" s="705"/>
      <c r="AD6" s="169" t="s">
        <v>32</v>
      </c>
      <c r="AE6" s="170" t="s">
        <v>178</v>
      </c>
      <c r="AF6" s="416" t="s">
        <v>195</v>
      </c>
      <c r="AG6" s="171" t="s">
        <v>113</v>
      </c>
      <c r="AH6" s="169" t="s">
        <v>32</v>
      </c>
      <c r="AI6" s="170" t="s">
        <v>178</v>
      </c>
      <c r="AJ6" s="416" t="s">
        <v>195</v>
      </c>
      <c r="AK6" s="171" t="s">
        <v>114</v>
      </c>
      <c r="AL6" s="706"/>
      <c r="AM6" s="708"/>
      <c r="AN6" s="440"/>
      <c r="AO6" s="714" t="s">
        <v>211</v>
      </c>
      <c r="AP6" s="197" t="s">
        <v>85</v>
      </c>
      <c r="AQ6" s="198" t="s">
        <v>86</v>
      </c>
      <c r="AR6" s="783"/>
      <c r="AS6" s="199" t="s">
        <v>32</v>
      </c>
      <c r="AT6" s="200" t="s">
        <v>178</v>
      </c>
      <c r="AU6" s="338" t="s">
        <v>196</v>
      </c>
      <c r="AV6" s="201" t="s">
        <v>113</v>
      </c>
      <c r="AW6" s="199" t="s">
        <v>32</v>
      </c>
      <c r="AX6" s="200" t="s">
        <v>178</v>
      </c>
      <c r="AY6" s="338" t="s">
        <v>195</v>
      </c>
      <c r="AZ6" s="201" t="s">
        <v>114</v>
      </c>
      <c r="BA6" s="784"/>
      <c r="BB6" s="604"/>
      <c r="BC6" s="444"/>
      <c r="BD6" s="608" t="s">
        <v>211</v>
      </c>
      <c r="BE6" s="220" t="s">
        <v>85</v>
      </c>
      <c r="BF6" s="221" t="s">
        <v>86</v>
      </c>
      <c r="BG6" s="607"/>
      <c r="BH6" s="222" t="s">
        <v>32</v>
      </c>
      <c r="BI6" s="333" t="s">
        <v>178</v>
      </c>
      <c r="BJ6" s="346" t="s">
        <v>195</v>
      </c>
      <c r="BK6" s="223" t="s">
        <v>113</v>
      </c>
      <c r="BL6" s="222" t="s">
        <v>32</v>
      </c>
      <c r="BM6" s="333" t="s">
        <v>178</v>
      </c>
      <c r="BN6" s="346" t="s">
        <v>195</v>
      </c>
      <c r="BO6" s="223" t="s">
        <v>114</v>
      </c>
      <c r="BP6" s="746"/>
      <c r="BQ6" s="748"/>
      <c r="BR6" s="448"/>
      <c r="BS6" s="610" t="s">
        <v>211</v>
      </c>
      <c r="BT6" s="167" t="s">
        <v>85</v>
      </c>
      <c r="BU6" s="168" t="s">
        <v>86</v>
      </c>
      <c r="BV6" s="705"/>
      <c r="BW6" s="169" t="s">
        <v>32</v>
      </c>
      <c r="BX6" s="335" t="s">
        <v>178</v>
      </c>
      <c r="BY6" s="344" t="s">
        <v>195</v>
      </c>
      <c r="BZ6" s="171" t="s">
        <v>113</v>
      </c>
      <c r="CA6" s="169" t="s">
        <v>32</v>
      </c>
      <c r="CB6" s="335" t="s">
        <v>178</v>
      </c>
      <c r="CC6" s="344" t="s">
        <v>195</v>
      </c>
      <c r="CD6" s="171" t="s">
        <v>114</v>
      </c>
      <c r="CE6" s="706"/>
      <c r="CF6" s="708"/>
      <c r="CG6" s="440"/>
      <c r="CH6" s="714" t="s">
        <v>211</v>
      </c>
      <c r="CI6" s="241" t="s">
        <v>85</v>
      </c>
      <c r="CJ6" s="242" t="s">
        <v>86</v>
      </c>
      <c r="CK6" s="711"/>
      <c r="CL6" s="243" t="s">
        <v>32</v>
      </c>
      <c r="CM6" s="423" t="s">
        <v>178</v>
      </c>
      <c r="CN6" s="424" t="s">
        <v>195</v>
      </c>
      <c r="CO6" s="244" t="s">
        <v>113</v>
      </c>
      <c r="CP6" s="243" t="s">
        <v>32</v>
      </c>
      <c r="CQ6" s="423" t="s">
        <v>178</v>
      </c>
      <c r="CR6" s="424" t="s">
        <v>195</v>
      </c>
      <c r="CS6" s="244" t="s">
        <v>114</v>
      </c>
      <c r="CT6" s="629"/>
      <c r="CU6" s="631"/>
      <c r="CV6" s="452"/>
      <c r="CW6" s="712" t="s">
        <v>211</v>
      </c>
      <c r="CX6" s="778"/>
      <c r="CY6" s="612"/>
      <c r="CZ6" s="612"/>
      <c r="DA6" s="612"/>
      <c r="DB6" s="612"/>
      <c r="DC6" s="613"/>
      <c r="DD6" s="614"/>
      <c r="DE6" s="455"/>
      <c r="DF6" s="794" t="s">
        <v>211</v>
      </c>
      <c r="DG6" s="622"/>
      <c r="DH6" s="623"/>
      <c r="DI6" s="623"/>
      <c r="DJ6" s="623"/>
      <c r="DK6" s="623"/>
      <c r="DL6" s="624"/>
      <c r="DM6" s="790"/>
      <c r="DN6" s="459"/>
      <c r="DO6" s="792" t="s">
        <v>211</v>
      </c>
      <c r="DP6" s="808"/>
      <c r="DQ6" s="809"/>
      <c r="DR6" s="809"/>
      <c r="DS6" s="809"/>
      <c r="DT6" s="809"/>
      <c r="DU6" s="628"/>
      <c r="DV6" s="810"/>
      <c r="DW6" s="463"/>
      <c r="DX6" s="812" t="s">
        <v>211</v>
      </c>
      <c r="DY6" s="657"/>
      <c r="DZ6" s="659"/>
      <c r="EA6" s="661"/>
      <c r="EB6" s="664"/>
      <c r="EC6" s="649"/>
      <c r="ED6" s="649"/>
      <c r="EE6" s="649"/>
      <c r="EF6" s="652"/>
      <c r="EG6" s="37"/>
      <c r="EH6" s="655"/>
      <c r="EI6" s="646"/>
      <c r="EJ6" s="640"/>
      <c r="EK6" s="617"/>
      <c r="EL6" s="617"/>
      <c r="EM6" s="617"/>
      <c r="EN6" s="617"/>
      <c r="EO6" s="620"/>
      <c r="EP6" s="788"/>
      <c r="EQ6" s="789"/>
      <c r="ER6" s="789"/>
      <c r="ES6" s="789"/>
      <c r="ET6" s="789"/>
      <c r="EU6" s="725"/>
      <c r="EV6" s="725"/>
    </row>
    <row r="7" spans="1:166" ht="30" customHeight="1" thickBot="1">
      <c r="C7" s="786"/>
      <c r="D7" s="717"/>
      <c r="E7" s="717"/>
      <c r="F7" s="717"/>
      <c r="G7" s="719"/>
      <c r="H7" s="717"/>
      <c r="I7" s="717"/>
      <c r="J7" s="717"/>
      <c r="K7" s="773"/>
      <c r="L7" s="181">
        <v>20</v>
      </c>
      <c r="M7" s="182">
        <v>20</v>
      </c>
      <c r="N7" s="178">
        <f>SUM(L7:M7)</f>
        <v>40</v>
      </c>
      <c r="O7" s="183">
        <v>42</v>
      </c>
      <c r="P7" s="184">
        <v>12</v>
      </c>
      <c r="Q7" s="418">
        <v>6</v>
      </c>
      <c r="R7" s="179">
        <f>SUM(O7:Q7)</f>
        <v>60</v>
      </c>
      <c r="S7" s="185">
        <v>50</v>
      </c>
      <c r="T7" s="186">
        <v>30</v>
      </c>
      <c r="U7" s="419">
        <v>20</v>
      </c>
      <c r="V7" s="179">
        <f>SUM(S7:U7)</f>
        <v>100</v>
      </c>
      <c r="W7" s="180">
        <f>SUM(N7,R7,V7)</f>
        <v>200</v>
      </c>
      <c r="X7" s="745"/>
      <c r="Y7" s="437"/>
      <c r="Z7" s="775"/>
      <c r="AA7" s="187">
        <v>20</v>
      </c>
      <c r="AB7" s="188">
        <v>20</v>
      </c>
      <c r="AC7" s="189">
        <f>SUM(AA7:AB7)</f>
        <v>40</v>
      </c>
      <c r="AD7" s="190">
        <v>42</v>
      </c>
      <c r="AE7" s="191">
        <v>12</v>
      </c>
      <c r="AF7" s="420">
        <v>6</v>
      </c>
      <c r="AG7" s="192">
        <f>SUM(AD7:AF7)</f>
        <v>60</v>
      </c>
      <c r="AH7" s="193">
        <v>50</v>
      </c>
      <c r="AI7" s="194">
        <v>30</v>
      </c>
      <c r="AJ7" s="421">
        <v>20</v>
      </c>
      <c r="AK7" s="192">
        <f>SUM(AH7:AJ7)</f>
        <v>100</v>
      </c>
      <c r="AL7" s="196">
        <f>SUM(AC7,AG7,AK7)</f>
        <v>200</v>
      </c>
      <c r="AM7" s="709"/>
      <c r="AN7" s="441"/>
      <c r="AO7" s="715"/>
      <c r="AP7" s="202">
        <v>20</v>
      </c>
      <c r="AQ7" s="203">
        <v>20</v>
      </c>
      <c r="AR7" s="204">
        <f t="shared" ref="AR7:AR10" si="0">SUM(AP7:AQ7)</f>
        <v>40</v>
      </c>
      <c r="AS7" s="205">
        <v>42</v>
      </c>
      <c r="AT7" s="206">
        <v>12</v>
      </c>
      <c r="AU7" s="206">
        <v>6</v>
      </c>
      <c r="AV7" s="209">
        <f>IF(AU7="NA",AS7,(AS7+AT7+AU7))</f>
        <v>60</v>
      </c>
      <c r="AW7" s="337">
        <v>50</v>
      </c>
      <c r="AX7" s="207">
        <v>30</v>
      </c>
      <c r="AY7" s="208">
        <v>20</v>
      </c>
      <c r="AZ7" s="209">
        <f>IF(AY7="NA",AW7,(AW7+AX7+AY7))</f>
        <v>100</v>
      </c>
      <c r="BA7" s="210">
        <f>SUM(AR7,AV7,AZ7)</f>
        <v>200</v>
      </c>
      <c r="BB7" s="605"/>
      <c r="BC7" s="445"/>
      <c r="BD7" s="609"/>
      <c r="BE7" s="224">
        <v>20</v>
      </c>
      <c r="BF7" s="225">
        <v>20</v>
      </c>
      <c r="BG7" s="226">
        <f t="shared" ref="BG7:BG10" si="1">SUM(BE7:BF7)</f>
        <v>40</v>
      </c>
      <c r="BH7" s="227">
        <v>42</v>
      </c>
      <c r="BI7" s="228">
        <v>12</v>
      </c>
      <c r="BJ7" s="228">
        <v>6</v>
      </c>
      <c r="BK7" s="231">
        <f>IF(BJ7="NA",BH7,(BH7+BI7+BJ7))</f>
        <v>60</v>
      </c>
      <c r="BL7" s="341">
        <v>50</v>
      </c>
      <c r="BM7" s="229">
        <v>30</v>
      </c>
      <c r="BN7" s="230">
        <v>20</v>
      </c>
      <c r="BO7" s="231">
        <f>IF(BN7="NA",BL7,(BL7+BM7+BN7))</f>
        <v>100</v>
      </c>
      <c r="BP7" s="232">
        <f>SUM(BG7,BK7,BO7)</f>
        <v>200</v>
      </c>
      <c r="BQ7" s="749"/>
      <c r="BR7" s="449"/>
      <c r="BS7" s="611"/>
      <c r="BT7" s="187">
        <v>20</v>
      </c>
      <c r="BU7" s="188">
        <v>20</v>
      </c>
      <c r="BV7" s="189">
        <f t="shared" ref="BV7:BV10" si="2">SUM(BT7:BU7)</f>
        <v>40</v>
      </c>
      <c r="BW7" s="190">
        <v>42</v>
      </c>
      <c r="BX7" s="191">
        <v>12</v>
      </c>
      <c r="BY7" s="191">
        <v>6</v>
      </c>
      <c r="BZ7" s="195">
        <f>IF(BY7="NA",BW7,(BW7+BX7+BY7))</f>
        <v>60</v>
      </c>
      <c r="CA7" s="342">
        <v>50</v>
      </c>
      <c r="CB7" s="193">
        <v>30</v>
      </c>
      <c r="CC7" s="194">
        <v>20</v>
      </c>
      <c r="CD7" s="195">
        <f>IF(CC7="NA",CA7,(CA7+CB7+CC7))</f>
        <v>100</v>
      </c>
      <c r="CE7" s="196">
        <f>SUM(BV7,BZ7,CD7)</f>
        <v>200</v>
      </c>
      <c r="CF7" s="709"/>
      <c r="CG7" s="441"/>
      <c r="CH7" s="715"/>
      <c r="CI7" s="245">
        <v>20</v>
      </c>
      <c r="CJ7" s="246">
        <v>20</v>
      </c>
      <c r="CK7" s="247">
        <f t="shared" ref="CK7:CK10" si="3">SUM(CI7:CJ7)</f>
        <v>40</v>
      </c>
      <c r="CL7" s="248">
        <v>42</v>
      </c>
      <c r="CM7" s="249">
        <v>12</v>
      </c>
      <c r="CN7" s="249">
        <v>6</v>
      </c>
      <c r="CO7" s="252">
        <f>IF(CN7="NA",CL7,(CL7+CM7+CN7))</f>
        <v>60</v>
      </c>
      <c r="CP7" s="425">
        <v>50</v>
      </c>
      <c r="CQ7" s="250">
        <v>30</v>
      </c>
      <c r="CR7" s="251">
        <v>20</v>
      </c>
      <c r="CS7" s="252">
        <f>IF(CR7="NA",CP7,(CP7+CQ7+CR7))</f>
        <v>100</v>
      </c>
      <c r="CT7" s="253">
        <f>SUM(CK7,CO7,CS7)</f>
        <v>200</v>
      </c>
      <c r="CU7" s="632"/>
      <c r="CV7" s="453"/>
      <c r="CW7" s="713"/>
      <c r="CX7" s="397">
        <v>20</v>
      </c>
      <c r="CY7" s="398">
        <v>20</v>
      </c>
      <c r="CZ7" s="398">
        <v>20</v>
      </c>
      <c r="DA7" s="398">
        <v>20</v>
      </c>
      <c r="DB7" s="398">
        <v>20</v>
      </c>
      <c r="DC7" s="399">
        <f>SUM(CX7:DB7)</f>
        <v>100</v>
      </c>
      <c r="DD7" s="615"/>
      <c r="DE7" s="456"/>
      <c r="DF7" s="795"/>
      <c r="DG7" s="367">
        <v>20</v>
      </c>
      <c r="DH7" s="368">
        <v>20</v>
      </c>
      <c r="DI7" s="368">
        <v>20</v>
      </c>
      <c r="DJ7" s="368">
        <v>20</v>
      </c>
      <c r="DK7" s="368">
        <v>20</v>
      </c>
      <c r="DL7" s="369">
        <f>SUM(DG7:DK7)</f>
        <v>100</v>
      </c>
      <c r="DM7" s="791"/>
      <c r="DN7" s="460"/>
      <c r="DO7" s="793"/>
      <c r="DP7" s="382">
        <v>20</v>
      </c>
      <c r="DQ7" s="383">
        <v>20</v>
      </c>
      <c r="DR7" s="383">
        <v>20</v>
      </c>
      <c r="DS7" s="383">
        <v>20</v>
      </c>
      <c r="DT7" s="383">
        <v>20</v>
      </c>
      <c r="DU7" s="384">
        <f>SUM(DP7:DT7)</f>
        <v>100</v>
      </c>
      <c r="DV7" s="811"/>
      <c r="DW7" s="464"/>
      <c r="DX7" s="813"/>
      <c r="DY7" s="658"/>
      <c r="DZ7" s="660"/>
      <c r="EA7" s="662"/>
      <c r="EB7" s="665"/>
      <c r="EC7" s="650"/>
      <c r="ED7" s="650"/>
      <c r="EE7" s="650"/>
      <c r="EF7" s="653"/>
      <c r="EG7" s="39"/>
      <c r="EH7" s="656"/>
      <c r="EI7" s="647"/>
      <c r="EJ7" s="641"/>
      <c r="EK7" s="618"/>
      <c r="EL7" s="618"/>
      <c r="EM7" s="618"/>
      <c r="EN7" s="618"/>
      <c r="EO7" s="621"/>
      <c r="EP7" s="788"/>
      <c r="EQ7" s="789"/>
      <c r="ER7" s="789"/>
      <c r="ES7" s="789"/>
      <c r="ET7" s="789"/>
      <c r="EU7" s="725"/>
      <c r="EV7" s="725"/>
      <c r="EW7" s="587" t="s">
        <v>185</v>
      </c>
      <c r="EX7" s="587"/>
      <c r="EY7" s="587"/>
      <c r="EZ7" s="587"/>
      <c r="FA7" s="587" t="s">
        <v>193</v>
      </c>
      <c r="FB7" s="587"/>
      <c r="FC7" s="587"/>
      <c r="FD7" s="587"/>
      <c r="FE7" s="587" t="s">
        <v>194</v>
      </c>
      <c r="FF7" s="587"/>
      <c r="FG7" s="587"/>
      <c r="FH7" s="587"/>
    </row>
    <row r="8" spans="1:166" ht="27.75" hidden="1" customHeight="1">
      <c r="C8" s="18">
        <v>0</v>
      </c>
      <c r="D8" s="19">
        <v>0</v>
      </c>
      <c r="E8" s="19">
        <v>0</v>
      </c>
      <c r="F8" s="19">
        <v>0</v>
      </c>
      <c r="G8" s="20"/>
      <c r="H8" s="19">
        <v>0</v>
      </c>
      <c r="I8" s="19">
        <v>0</v>
      </c>
      <c r="J8" s="19">
        <v>0</v>
      </c>
      <c r="K8" s="21">
        <v>0</v>
      </c>
      <c r="L8" s="108"/>
      <c r="M8" s="79"/>
      <c r="N8" s="103">
        <f>SUM(L8:M8)</f>
        <v>0</v>
      </c>
      <c r="O8" s="164">
        <v>0</v>
      </c>
      <c r="P8" s="165">
        <f>IF($P$7="NA",O8,IF($P$7&lt;=100,ROUNDUP(O8*$P$7/$O$7,0)))</f>
        <v>0</v>
      </c>
      <c r="Q8" s="165"/>
      <c r="R8" s="80">
        <f>SUM(N8,O8)</f>
        <v>0</v>
      </c>
      <c r="S8" s="162" t="e">
        <f>SUM(#REF!,P8)</f>
        <v>#REF!</v>
      </c>
      <c r="T8" s="163">
        <v>0</v>
      </c>
      <c r="U8" s="163"/>
      <c r="V8" s="81">
        <v>0</v>
      </c>
      <c r="W8" s="22" t="e">
        <f>IF($T$7="NA",#REF!+P8+V8,#REF!+P8+T8)</f>
        <v>#REF!</v>
      </c>
      <c r="X8" s="29" t="e">
        <f>IF(OR(W8="",$W$7=""),"",ROUNDUP(W8/$W$7*100,0))</f>
        <v>#REF!</v>
      </c>
      <c r="Y8" s="438"/>
      <c r="Z8" s="109" t="e">
        <f>IF(OR(#REF!="",#REF!=0,#REF!="S",#REF!="F",#REF!="AB"),#REF!,IF(X8&gt;=75,"D",IF(X8&gt;=60,"I",IF(X8&gt;=48,"II",IF(X8&gt;=36,"III",#REF!)))))</f>
        <v>#REF!</v>
      </c>
      <c r="AA8" s="118"/>
      <c r="AB8" s="86"/>
      <c r="AC8" s="104">
        <f>SUM(AA8:AB8)</f>
        <v>0</v>
      </c>
      <c r="AD8" s="172">
        <v>0</v>
      </c>
      <c r="AE8" s="173">
        <f>IF($P$7="NA",AD8,IF($P$7&lt;=100,ROUNDUP(AD8*$P$7/$O$7,0)))</f>
        <v>0</v>
      </c>
      <c r="AF8" s="173"/>
      <c r="AG8" s="87">
        <f>SUM(AC8,AD8)</f>
        <v>0</v>
      </c>
      <c r="AH8" s="174" t="e">
        <f>SUM(#REF!,AE8)</f>
        <v>#REF!</v>
      </c>
      <c r="AI8" s="175">
        <v>0</v>
      </c>
      <c r="AJ8" s="175"/>
      <c r="AK8" s="88">
        <v>0</v>
      </c>
      <c r="AL8" s="59" t="e">
        <f>IF($T$7="NA",#REF!+AE8+AK8,#REF!+AE8+AI8)</f>
        <v>#REF!</v>
      </c>
      <c r="AM8" s="60" t="e">
        <f>IF(OR(AL8="",$W$7=""),"",ROUNDUP(AL8/$W$7*100,0))</f>
        <v>#REF!</v>
      </c>
      <c r="AN8" s="442"/>
      <c r="AO8" s="119" t="e">
        <f>IF(OR(#REF!="",#REF!=0,#REF!="S",#REF!="F",#REF!="AB"),#REF!,IF(AM8&gt;=75,"D",IF(AM8&gt;=60,"I",IF(AM8&gt;=48,"II",IF(AM8&gt;=36,"III",#REF!)))))</f>
        <v>#REF!</v>
      </c>
      <c r="AP8" s="111"/>
      <c r="AQ8" s="82"/>
      <c r="AR8" s="211">
        <f t="shared" si="0"/>
        <v>0</v>
      </c>
      <c r="AS8" s="212">
        <v>0</v>
      </c>
      <c r="AT8" s="332"/>
      <c r="AU8" s="339">
        <f>IF($P$7="NA",AS8,IF($P$7&lt;=100,ROUNDUP(AS8*$P$7/$O$7,0)))</f>
        <v>0</v>
      </c>
      <c r="AV8" s="213">
        <f>SUM(AR8,AS8)</f>
        <v>0</v>
      </c>
      <c r="AW8" s="214" t="e">
        <f>SUM(#REF!,AU8)</f>
        <v>#REF!</v>
      </c>
      <c r="AX8" s="214"/>
      <c r="AY8" s="340">
        <v>0</v>
      </c>
      <c r="AZ8" s="215">
        <v>0</v>
      </c>
      <c r="BA8" s="216" t="e">
        <f>IF($T$7="NA",#REF!+AU8+AZ8,#REF!+AU8+AY8)</f>
        <v>#REF!</v>
      </c>
      <c r="BB8" s="31" t="e">
        <f>IF(OR(BA8="",$W$7=""),"",ROUNDUP(BA8/$W$7*100,0))</f>
        <v>#REF!</v>
      </c>
      <c r="BC8" s="446"/>
      <c r="BD8" s="112" t="e">
        <f>IF(OR(#REF!="",#REF!=0,#REF!="S",#REF!="F",#REF!="AB"),#REF!,IF(BB8&gt;=75,"D",IF(BB8&gt;=60,"I",IF(BB8&gt;=48,"II",IF(BB8&gt;=36,"III",#REF!)))))</f>
        <v>#REF!</v>
      </c>
      <c r="BE8" s="115"/>
      <c r="BF8" s="83"/>
      <c r="BG8" s="233">
        <f t="shared" si="1"/>
        <v>0</v>
      </c>
      <c r="BH8" s="234">
        <v>0</v>
      </c>
      <c r="BI8" s="334"/>
      <c r="BJ8" s="347">
        <f>IF($P$7="NA",BH8,IF($P$7&lt;=100,ROUNDUP(BH8*$P$7/$O$7,0)))</f>
        <v>0</v>
      </c>
      <c r="BK8" s="84">
        <f>SUM(BG8,BH8)</f>
        <v>0</v>
      </c>
      <c r="BL8" s="235" t="e">
        <f>SUM(#REF!,BJ8)</f>
        <v>#REF!</v>
      </c>
      <c r="BM8" s="235"/>
      <c r="BN8" s="348">
        <v>0</v>
      </c>
      <c r="BO8" s="85">
        <v>0</v>
      </c>
      <c r="BP8" s="64" t="e">
        <f>IF($T$7="NA",#REF!+BJ8+BO8,#REF!+BJ8+BN8)</f>
        <v>#REF!</v>
      </c>
      <c r="BQ8" s="70" t="e">
        <f>IF(OR(BP8="",$W$7=""),"",ROUNDUP(BP8/$W$7*100,0))</f>
        <v>#REF!</v>
      </c>
      <c r="BR8" s="450"/>
      <c r="BS8" s="116" t="e">
        <f>IF(OR(#REF!="",#REF!=0,#REF!="S",#REF!="F",#REF!="AB"),#REF!,IF(BQ8&gt;=75,"D",IF(BQ8&gt;=60,"I",IF(BQ8&gt;=48,"II",IF(BQ8&gt;=36,"III",#REF!)))))</f>
        <v>#REF!</v>
      </c>
      <c r="BT8" s="118"/>
      <c r="BU8" s="86"/>
      <c r="BV8" s="104">
        <f t="shared" si="2"/>
        <v>0</v>
      </c>
      <c r="BW8" s="172">
        <v>0</v>
      </c>
      <c r="BX8" s="336"/>
      <c r="BY8" s="345">
        <f>IF($P$7="NA",BW8,IF($P$7&lt;=100,ROUNDUP(BW8*$P$7/$O$7,0)))</f>
        <v>0</v>
      </c>
      <c r="BZ8" s="87">
        <f>SUM(BV8,BW8)</f>
        <v>0</v>
      </c>
      <c r="CA8" s="174" t="e">
        <f>SUM(#REF!,BY8)</f>
        <v>#REF!</v>
      </c>
      <c r="CB8" s="174"/>
      <c r="CC8" s="343">
        <v>0</v>
      </c>
      <c r="CD8" s="88">
        <v>0</v>
      </c>
      <c r="CE8" s="59" t="e">
        <f>IF($T$7="NA",#REF!+BY8+CD8,#REF!+BY8+CC8)</f>
        <v>#REF!</v>
      </c>
      <c r="CF8" s="60" t="e">
        <f>IF(OR(CE8="",$W$7=""),"",ROUNDUP(CE8/$W$7*100,0))</f>
        <v>#REF!</v>
      </c>
      <c r="CG8" s="442"/>
      <c r="CH8" s="119" t="e">
        <f>IF(OR(#REF!="",#REF!=0,#REF!="S",#REF!="F",#REF!="AB"),#REF!,IF(CF8&gt;=75,"D",IF(CF8&gt;=60,"I",IF(CF8&gt;=48,"II",IF(CF8&gt;=36,"III",#REF!)))))</f>
        <v>#REF!</v>
      </c>
      <c r="CI8" s="122"/>
      <c r="CJ8" s="89"/>
      <c r="CK8" s="254">
        <f t="shared" si="3"/>
        <v>0</v>
      </c>
      <c r="CL8" s="255">
        <v>0</v>
      </c>
      <c r="CM8" s="256">
        <f>IF($P$7="NA",CL8,IF($P$7&lt;=100,ROUNDUP(CL8*$P$7/$O$7,0)))</f>
        <v>0</v>
      </c>
      <c r="CN8" s="256"/>
      <c r="CO8" s="90">
        <f>SUM(CK8,CL8)</f>
        <v>0</v>
      </c>
      <c r="CP8" s="257" t="e">
        <f>SUM(#REF!,CM8)</f>
        <v>#REF!</v>
      </c>
      <c r="CQ8" s="257"/>
      <c r="CR8" s="258">
        <v>0</v>
      </c>
      <c r="CS8" s="91">
        <v>0</v>
      </c>
      <c r="CT8" s="23" t="e">
        <f>IF($T$7="NA",#REF!+CM8+CS8,#REF!+CM8+CR8)</f>
        <v>#REF!</v>
      </c>
      <c r="CU8" s="30" t="e">
        <f>IF(OR(CT8="",$W$7=""),"",ROUNDUP(CT8/$W$7*100,0))</f>
        <v>#REF!</v>
      </c>
      <c r="CV8" s="454"/>
      <c r="CW8" s="43" t="e">
        <f>IF(OR(#REF!="",#REF!=0,#REF!="S",#REF!="F",#REF!="AB"),#REF!,IF(CU8&gt;=75,"D",IF(CU8&gt;=60,"I",IF(CU8&gt;=48,"II",IF(CU8&gt;=36,"III",#REF!)))))</f>
        <v>#REF!</v>
      </c>
      <c r="CX8" s="400">
        <v>0</v>
      </c>
      <c r="CY8" s="401">
        <v>0</v>
      </c>
      <c r="CZ8" s="401">
        <v>0</v>
      </c>
      <c r="DA8" s="401"/>
      <c r="DB8" s="401"/>
      <c r="DC8" s="402">
        <v>0</v>
      </c>
      <c r="DD8" s="403"/>
      <c r="DE8" s="457"/>
      <c r="DF8" s="404">
        <v>0</v>
      </c>
      <c r="DG8" s="370">
        <v>0</v>
      </c>
      <c r="DH8" s="371">
        <v>0</v>
      </c>
      <c r="DI8" s="371">
        <v>0</v>
      </c>
      <c r="DJ8" s="371"/>
      <c r="DK8" s="371"/>
      <c r="DL8" s="372">
        <v>0</v>
      </c>
      <c r="DM8" s="373"/>
      <c r="DN8" s="461"/>
      <c r="DO8" s="374">
        <v>0</v>
      </c>
      <c r="DP8" s="385">
        <v>0</v>
      </c>
      <c r="DQ8" s="386">
        <v>0</v>
      </c>
      <c r="DR8" s="386">
        <v>0</v>
      </c>
      <c r="DS8" s="386"/>
      <c r="DT8" s="386"/>
      <c r="DU8" s="387">
        <v>0</v>
      </c>
      <c r="DV8" s="388"/>
      <c r="DW8" s="465"/>
      <c r="DX8" s="389">
        <v>0</v>
      </c>
      <c r="DY8" s="24">
        <v>0</v>
      </c>
      <c r="DZ8" s="25">
        <v>0</v>
      </c>
      <c r="EA8" s="26">
        <v>0</v>
      </c>
      <c r="EB8" s="41">
        <v>0</v>
      </c>
      <c r="EC8" s="27">
        <v>0</v>
      </c>
      <c r="ED8" s="27">
        <v>0</v>
      </c>
      <c r="EE8" s="77" t="str">
        <f>IF(AND(ED8&gt;=60,EF8="Pass"),"First",IF(AND(ED8&gt;=60,EF8="Pass With G"),"First",IF(AND(ED8&gt;=48,EF8="Pass"),"Second;",IF(AND(ED8&gt;=48,EF8="Pass With G"),"Second",IF(OR(EF8="Pass",EF8="Pass With G"),"Third",EF8)))))</f>
        <v/>
      </c>
      <c r="EF8" s="68" t="str">
        <f>IF($G8="NSO","NSO",IF(OR($G8="",$G8=0,O8="",AD8="",AS8="",BH8="",BW8="",CL8=""),"",IF(OR(#REF!&gt;0,(#REF!+#REF!+#REF!)&gt;2),"FAIL",IF(OR(#REF!&gt;0,#REF!&gt;1),"SUPP.",IF(AND(#REF!&gt;0,#REF!&gt;0),"SUPP.",IF((#REF!+#REF!),"PASS With G","PASS"))))))</f>
        <v/>
      </c>
      <c r="EG8" s="16"/>
      <c r="EH8" s="42">
        <v>0</v>
      </c>
      <c r="EI8" s="101">
        <f>IF(ED8&gt;81,"Excellent",IF(ED8&gt;60,"Verry Good",IF(ED8&gt;48,"Good",IF(ED8&gt;36,"Average",IF(ED8=0,0,"Need Improvement")))))</f>
        <v>0</v>
      </c>
      <c r="EJ8" s="105" t="e">
        <f>Z8</f>
        <v>#REF!</v>
      </c>
      <c r="EK8" s="106" t="e">
        <f>AO8</f>
        <v>#REF!</v>
      </c>
      <c r="EL8" s="106" t="e">
        <f>BD8</f>
        <v>#REF!</v>
      </c>
      <c r="EM8" s="106" t="e">
        <f>BS8</f>
        <v>#REF!</v>
      </c>
      <c r="EN8" s="106" t="e">
        <f>CH8</f>
        <v>#REF!</v>
      </c>
      <c r="EO8" s="107" t="e">
        <f>CW8</f>
        <v>#REF!</v>
      </c>
      <c r="EP8" s="490"/>
      <c r="EQ8" s="490"/>
      <c r="ER8" s="490"/>
      <c r="ES8" s="490"/>
      <c r="ET8" s="490"/>
      <c r="EU8" s="725"/>
      <c r="EV8" s="725"/>
    </row>
    <row r="9" spans="1:166" ht="38.25" customHeight="1">
      <c r="A9" s="130">
        <f>G9</f>
        <v>901</v>
      </c>
      <c r="B9" s="307">
        <v>1</v>
      </c>
      <c r="C9" s="494">
        <v>1</v>
      </c>
      <c r="D9" s="28">
        <f>IF(E9&gt;0,$G$4,0)</f>
        <v>6</v>
      </c>
      <c r="E9" s="1">
        <v>793</v>
      </c>
      <c r="F9" s="138">
        <v>41876</v>
      </c>
      <c r="G9" s="1">
        <v>901</v>
      </c>
      <c r="H9" s="1" t="s">
        <v>130</v>
      </c>
      <c r="I9" s="1" t="s">
        <v>131</v>
      </c>
      <c r="J9" s="1" t="s">
        <v>132</v>
      </c>
      <c r="K9" s="140">
        <v>38555</v>
      </c>
      <c r="L9" s="8">
        <v>2</v>
      </c>
      <c r="M9" s="55">
        <v>10</v>
      </c>
      <c r="N9" s="56">
        <f>SUM(L9:M9)</f>
        <v>12</v>
      </c>
      <c r="O9" s="166">
        <v>30</v>
      </c>
      <c r="P9" s="310">
        <v>10</v>
      </c>
      <c r="Q9" s="417">
        <v>5</v>
      </c>
      <c r="R9" s="92">
        <f>IF(O9="AB","AB",IF(O9="ML","ML",SUM(O9:Q9)))</f>
        <v>45</v>
      </c>
      <c r="S9" s="311">
        <v>38</v>
      </c>
      <c r="T9" s="312">
        <v>20</v>
      </c>
      <c r="U9" s="417">
        <v>15</v>
      </c>
      <c r="V9" s="92">
        <f>IF(AND(S9="",T9="",U9=""),"",IF(OR(S9="AB",T9="AB",U9=""),"AB",IF(OR(S9="ML",T9="ML",U9=""),"ML",SUM(S9:U9))))</f>
        <v>73</v>
      </c>
      <c r="W9" s="57">
        <f>SUM(N9,R9,V9)</f>
        <v>130</v>
      </c>
      <c r="X9" s="501">
        <f>IF(OR(W9="",W$7=""),"",W9/W$7*100)</f>
        <v>65</v>
      </c>
      <c r="Y9" s="438" t="str">
        <f>IF($G9="nso","NSO",IF(V9="ab",V9,IF(V9="ML",V9,IF(X9&gt;=86,"A",IF(X9&gt;=71,"B",IF(X9&gt;=51,"C",IF(X9&gt;=31,"D","E")))))))</f>
        <v>C</v>
      </c>
      <c r="Z9" s="110" t="str">
        <f>IF($G9&gt;0,Y9,$G9)</f>
        <v>C</v>
      </c>
      <c r="AA9" s="120">
        <v>15</v>
      </c>
      <c r="AB9" s="65">
        <v>15</v>
      </c>
      <c r="AC9" s="66">
        <f>SUM(AA9:AB9)</f>
        <v>30</v>
      </c>
      <c r="AD9" s="176">
        <v>30</v>
      </c>
      <c r="AE9" s="313">
        <v>10</v>
      </c>
      <c r="AF9" s="422">
        <v>5</v>
      </c>
      <c r="AG9" s="93">
        <f>IF(AD9="AB","AB",IF(AD9="ML","ML",SUM(AD9:AF9)))</f>
        <v>45</v>
      </c>
      <c r="AH9" s="314">
        <v>38</v>
      </c>
      <c r="AI9" s="315">
        <v>20</v>
      </c>
      <c r="AJ9" s="422">
        <v>20</v>
      </c>
      <c r="AK9" s="93">
        <f>IF(AND(AH9="",AI9="",AJ9=""),"",IF(OR(AH9="AB",AI9="AB",AJ9=""),"AB",IF(OR(AH9="ML",AI9="ML",AJ9=""),"ML",SUM(AH9:AJ9))))</f>
        <v>78</v>
      </c>
      <c r="AL9" s="177">
        <f>SUM(AC9,AG9,AK9)</f>
        <v>153</v>
      </c>
      <c r="AM9" s="502">
        <f>IF(OR(AL9="",AL$7=""),"",AL9/AL$7*100)</f>
        <v>76.5</v>
      </c>
      <c r="AN9" s="442" t="str">
        <f>IF($G9="nso","NSO",IF(AK9="ab",AK9,IF(AK9="ML",AK9,IF(AM9&gt;=86,"A",IF(AM9&gt;=71,"B",IF(AM9&gt;=51,"C",IF(AM9&gt;=31,"D","E")))))))</f>
        <v>B</v>
      </c>
      <c r="AO9" s="121" t="str">
        <f>IF($G9&gt;0,AN9,$G9)</f>
        <v>B</v>
      </c>
      <c r="AP9" s="113">
        <v>10</v>
      </c>
      <c r="AQ9" s="61">
        <v>10</v>
      </c>
      <c r="AR9" s="62">
        <f t="shared" si="0"/>
        <v>20</v>
      </c>
      <c r="AS9" s="217">
        <v>48</v>
      </c>
      <c r="AT9" s="217">
        <v>12</v>
      </c>
      <c r="AU9" s="316">
        <v>5</v>
      </c>
      <c r="AV9" s="218">
        <f>IF(AS9="AB","AB",IF(AS9="ML","ML",SUM(AS9:AU9)))</f>
        <v>65</v>
      </c>
      <c r="AW9" s="317">
        <v>38</v>
      </c>
      <c r="AX9" s="317">
        <v>20</v>
      </c>
      <c r="AY9" s="318">
        <v>10</v>
      </c>
      <c r="AZ9" s="54">
        <f>IF(AND(AW9="",AX9="",AY9=""),"",IF(OR(AW9="AB",AX9="AB",AY9=""),"AB",IF(OR(AW9="ML",AX9="ML",AY9=""),"ML",SUM(AW9:AY9))))</f>
        <v>68</v>
      </c>
      <c r="BA9" s="219">
        <f>SUM(AR9,AV9,AZ9)</f>
        <v>153</v>
      </c>
      <c r="BB9" s="503">
        <f>IF(OR(BA9="",BA$7=""),"",BA9/BA$7*100)</f>
        <v>76.5</v>
      </c>
      <c r="BC9" s="446" t="str">
        <f>IF($G9="nso","NSO",IF(AZ9="ab",AZ9,IF(AZ9="ML",AZ9,IF(BB9&gt;=86,"A",IF(BB9&gt;=71,"B",IF(BB9&gt;=51,"C",IF(BB9&gt;=31,"D","E")))))))</f>
        <v>B</v>
      </c>
      <c r="BD9" s="114" t="str">
        <f>IF($G9&gt;0,BC9,$G9)</f>
        <v>B</v>
      </c>
      <c r="BE9" s="236">
        <v>15</v>
      </c>
      <c r="BF9" s="69">
        <v>15</v>
      </c>
      <c r="BG9" s="237">
        <f t="shared" si="1"/>
        <v>30</v>
      </c>
      <c r="BH9" s="238">
        <v>48</v>
      </c>
      <c r="BI9" s="238">
        <v>12</v>
      </c>
      <c r="BJ9" s="319">
        <v>5</v>
      </c>
      <c r="BK9" s="239">
        <f>IF(BH9="AB","AB",IF(BH9="ML","ML",SUM(BH9:BJ9)))</f>
        <v>65</v>
      </c>
      <c r="BL9" s="320">
        <v>38</v>
      </c>
      <c r="BM9" s="320">
        <v>20</v>
      </c>
      <c r="BN9" s="321">
        <v>15</v>
      </c>
      <c r="BO9" s="94">
        <f>IF(AND(BL9="",BM9="",BN9=""),"",IF(OR(BL9="AB",BM9="AB",BN9=""),"AB",IF(OR(BL9="ML",BM9="ML",BN9=""),"ML",SUM(BL9:BN9))))</f>
        <v>73</v>
      </c>
      <c r="BP9" s="240">
        <f>SUM(BG9,BK9,BO9)</f>
        <v>168</v>
      </c>
      <c r="BQ9" s="504">
        <f>IF(OR(BP9="",BP$7=""),"",BP9/BP$7*100)</f>
        <v>84</v>
      </c>
      <c r="BR9" s="450" t="str">
        <f>IF($G9="nso","NSO",IF(BO9="ab",BO9,IF(BO9="ML",BO9,IF(BQ9&gt;=86,"A",IF(BQ9&gt;=71,"B",IF(BQ9&gt;=51,"C",IF(BQ9&gt;=31,"D","E")))))))</f>
        <v>B</v>
      </c>
      <c r="BS9" s="117" t="str">
        <f>IF($G9&gt;0,BR9,$G9)</f>
        <v>B</v>
      </c>
      <c r="BT9" s="120">
        <v>20</v>
      </c>
      <c r="BU9" s="65">
        <v>10</v>
      </c>
      <c r="BV9" s="66">
        <f t="shared" si="2"/>
        <v>30</v>
      </c>
      <c r="BW9" s="176">
        <v>40</v>
      </c>
      <c r="BX9" s="176">
        <v>12</v>
      </c>
      <c r="BY9" s="313">
        <v>4</v>
      </c>
      <c r="BZ9" s="93">
        <f>IF(BW9="AB","AB",IF(BW9="ML","ML",SUM(BW9:BY9)))</f>
        <v>56</v>
      </c>
      <c r="CA9" s="314">
        <v>38</v>
      </c>
      <c r="CB9" s="314">
        <v>20</v>
      </c>
      <c r="CC9" s="315">
        <v>15</v>
      </c>
      <c r="CD9" s="126">
        <f>IF(AND(CA9="",CB9="",CC9=""),"",IF(OR(CA9="AB",CB9="AB",CC9=""),"AB",IF(OR(CA9="ML",CB9="ML",CC9=""),"ML",SUM(CA9:CC9))))</f>
        <v>73</v>
      </c>
      <c r="CE9" s="177">
        <f>SUM(BV9,BZ9,CD9)</f>
        <v>159</v>
      </c>
      <c r="CF9" s="502">
        <f>IF(OR(CE9="",CE$7=""),"",CE9/CE$7*100)</f>
        <v>79.5</v>
      </c>
      <c r="CG9" s="442" t="str">
        <f>IF($G9="nso","NSO",IF(CD9="ab",CD9,IF(CD9="ML",CD9,IF(CF9&gt;=86,"A",IF(CF9&gt;=71,"B",IF(CF9&gt;=51,"C",IF(CF9&gt;=31,"D","E")))))))</f>
        <v>B</v>
      </c>
      <c r="CH9" s="121" t="str">
        <f>IF($G9&gt;0,CG9,$G9)</f>
        <v>B</v>
      </c>
      <c r="CI9" s="123">
        <v>4</v>
      </c>
      <c r="CJ9" s="124">
        <v>18</v>
      </c>
      <c r="CK9" s="125">
        <f t="shared" si="3"/>
        <v>22</v>
      </c>
      <c r="CL9" s="259">
        <v>40</v>
      </c>
      <c r="CM9" s="259">
        <v>10</v>
      </c>
      <c r="CN9" s="322">
        <v>5</v>
      </c>
      <c r="CO9" s="260">
        <f>IF(CL9="AB","AB",IF(CL9="ML","ML",SUM(CL9:CN9)))</f>
        <v>55</v>
      </c>
      <c r="CP9" s="323">
        <v>38</v>
      </c>
      <c r="CQ9" s="323">
        <v>20</v>
      </c>
      <c r="CR9" s="324">
        <v>17</v>
      </c>
      <c r="CS9" s="53">
        <f>IF(AND(CP9="",CQ9="",CR9=""),"",IF(OR(CP9="AB",CQ9="AB",CR9=""),"AB",IF(OR(CP9="ML",CQ9="ML",CR9=""),"ML",SUM(CP9:CR9))))</f>
        <v>75</v>
      </c>
      <c r="CT9" s="261">
        <f>SUM(CK9,CO9,CS9)</f>
        <v>152</v>
      </c>
      <c r="CU9" s="505">
        <f>IF(OR(CT9="",CT$7=""),"",CT9/CT$7*100)</f>
        <v>76</v>
      </c>
      <c r="CV9" s="454" t="str">
        <f>IF($G9="nso","NSO",IF(CS9="ab",CS9,IF(CS9="ML",CS9,IF(CU9&gt;=86,"A",IF(CU9&gt;=71,"B",IF(CU9&gt;=51,"C",IF(CU9&gt;=31,"D","E")))))))</f>
        <v>B</v>
      </c>
      <c r="CW9" s="47" t="str">
        <f>IF($G9&gt;0,CV9,$G9)</f>
        <v>B</v>
      </c>
      <c r="CX9" s="405">
        <v>15</v>
      </c>
      <c r="CY9" s="406">
        <v>40</v>
      </c>
      <c r="CZ9" s="406">
        <v>11</v>
      </c>
      <c r="DA9" s="406">
        <v>20</v>
      </c>
      <c r="DB9" s="406">
        <v>10</v>
      </c>
      <c r="DC9" s="407">
        <f>SUM(CX9:DB9)</f>
        <v>96</v>
      </c>
      <c r="DD9" s="506">
        <f>IF(OR(DC9="",DC$7=""),"",DC9/DC$7*100)</f>
        <v>96</v>
      </c>
      <c r="DE9" s="458" t="str">
        <f>IF($G9="nso","NSO",IF(DB9="ab",DB9,IF(DB9="ML",DB9,IF(DD9&gt;=91,"A+",IF(DD9&gt;=76,"A",IF(DD9&gt;=61,"B",IF(DD9&gt;=41,"C","D")))))))</f>
        <v>A+</v>
      </c>
      <c r="DF9" s="426" t="str">
        <f>IF($G9&gt;0,DE9,$G9)</f>
        <v>A+</v>
      </c>
      <c r="DG9" s="375">
        <v>15</v>
      </c>
      <c r="DH9" s="376">
        <v>40</v>
      </c>
      <c r="DI9" s="376">
        <v>11</v>
      </c>
      <c r="DJ9" s="376">
        <v>10</v>
      </c>
      <c r="DK9" s="376">
        <v>10</v>
      </c>
      <c r="DL9" s="377">
        <f>SUM(DG9:DK9)</f>
        <v>86</v>
      </c>
      <c r="DM9" s="509">
        <f>IF(OR(DL9="",DL$7=""),"",DL9/DL$7*100)</f>
        <v>86</v>
      </c>
      <c r="DN9" s="462" t="str">
        <f>IF($G9="nso","NSO",IF(DK9="ab",DK9,IF(DK9="ML",DK9,IF(DM9&gt;=91,"A+",IF(DM9&gt;=76,"A",IF(DM9&gt;=61,"B",IF(DM9&gt;=41,"C","D")))))))</f>
        <v>A</v>
      </c>
      <c r="DO9" s="378" t="str">
        <f>IF($G9&gt;0,DN9,$G9)</f>
        <v>A</v>
      </c>
      <c r="DP9" s="390">
        <v>15</v>
      </c>
      <c r="DQ9" s="391">
        <v>40</v>
      </c>
      <c r="DR9" s="391">
        <v>11</v>
      </c>
      <c r="DS9" s="391">
        <v>10</v>
      </c>
      <c r="DT9" s="391">
        <v>10</v>
      </c>
      <c r="DU9" s="392">
        <f>SUM(DP9:DT9)</f>
        <v>86</v>
      </c>
      <c r="DV9" s="510">
        <f>IF(OR(DU9="",DU$7=""),"",DU9/DU$7*100)</f>
        <v>86</v>
      </c>
      <c r="DW9" s="466" t="str">
        <f>IF($G9="nso","NSO",IF(DT9="ab",DT9,IF(DT9="ML",DT9,IF(DV9&gt;=91,"A+",IF(DV9&gt;=76,"A",IF(DV9&gt;=61,"B",IF(DV9&gt;=41,"C","D")))))))</f>
        <v>A</v>
      </c>
      <c r="DX9" s="393" t="str">
        <f>IF($G9&gt;0,DW9,$G9)</f>
        <v>A</v>
      </c>
      <c r="DY9" s="6">
        <v>362</v>
      </c>
      <c r="DZ9" s="3">
        <v>274</v>
      </c>
      <c r="EA9" s="44">
        <f>IF(OR(DY9="",DZ9=""),"",DZ9/DY9*100)</f>
        <v>75.690607734806619</v>
      </c>
      <c r="EB9" s="45">
        <f t="shared" ref="EB9:EB40" si="4">IF(G9=0,0,SUM($W$7,$AL$7,$BA$7,$BP$7,$CE$7,$CT$7))</f>
        <v>1200</v>
      </c>
      <c r="EC9" s="32">
        <f t="shared" ref="EC9:EC40" si="5">SUM(W9,AL9,BA9,BP9,CE9,CT9)</f>
        <v>915</v>
      </c>
      <c r="ED9" s="149">
        <f>IF(EB9&gt;0,EC9/EB9*100,0)</f>
        <v>76.25</v>
      </c>
      <c r="EE9" s="78" t="str">
        <f>IF(AND(ED9&gt;=60,EF9="Passed"),"First",IF(AND(ED9&gt;=48,EF9="Passed"),"Second",IF(OR(EF9="passed"),"Third",EF9)))</f>
        <v>First</v>
      </c>
      <c r="EF9" s="78" t="str">
        <f>IF($G9="NSO","NSO",IF($G9="tc","Transferred",IF($ET9&gt;2,"Promoted",IF(ED9=0,"","Passed"))))</f>
        <v>Passed</v>
      </c>
      <c r="EG9" s="493">
        <f>IF(EF9="Passed",ED9,"")</f>
        <v>76.25</v>
      </c>
      <c r="EH9" s="46">
        <f>IF(EG9="","",SUMPRODUCT((EG9&lt;EG$9:EG$108)/COUNTIF(EG$9:EG$108,EG$9:EG$108)))</f>
        <v>1.0000000000000009</v>
      </c>
      <c r="EI9" s="102" t="str">
        <f>IF(ED9&gt;81,"Excellent",IF(ED9&gt;60,"Very Good",IF(ED9&gt;48,"Good",IF(ED9&gt;36,"Average",IF(ED9=0,0,"Need Improvement")))))</f>
        <v>Very Good</v>
      </c>
      <c r="EJ9" s="72" t="str">
        <f t="shared" ref="EJ9:EJ72" si="6">Z9</f>
        <v>C</v>
      </c>
      <c r="EK9" s="71" t="str">
        <f t="shared" ref="EK9:EK72" si="7">AO9</f>
        <v>B</v>
      </c>
      <c r="EL9" s="71" t="str">
        <f t="shared" ref="EL9:EL72" si="8">BD9</f>
        <v>B</v>
      </c>
      <c r="EM9" s="71" t="str">
        <f t="shared" ref="EM9:EM72" si="9">BS9</f>
        <v>B</v>
      </c>
      <c r="EN9" s="71" t="str">
        <f t="shared" ref="EN9:EN72" si="10">CH9</f>
        <v>B</v>
      </c>
      <c r="EO9" s="73" t="str">
        <f t="shared" ref="EO9:EO72" si="11">CW9</f>
        <v>B</v>
      </c>
      <c r="EP9" s="491">
        <f>COUNTIF($EJ9:$EO9,"A")</f>
        <v>0</v>
      </c>
      <c r="EQ9" s="492">
        <f>COUNTIF($EJ9:$EO9,"B")</f>
        <v>5</v>
      </c>
      <c r="ER9" s="492">
        <f>COUNTIF($EJ9:$EO9,"C")</f>
        <v>1</v>
      </c>
      <c r="ES9" s="492">
        <f>COUNTIF($EJ9:$EO9,"D")</f>
        <v>0</v>
      </c>
      <c r="ET9" s="492">
        <f>COUNTIF($EJ9:$EO9,"E")</f>
        <v>0</v>
      </c>
      <c r="EU9" s="725"/>
      <c r="EV9" s="725"/>
      <c r="EW9" s="137">
        <f>DC9</f>
        <v>96</v>
      </c>
      <c r="EX9" s="137" t="s">
        <v>177</v>
      </c>
      <c r="EY9" s="137">
        <f>$DC$7</f>
        <v>100</v>
      </c>
      <c r="EZ9" s="137" t="str">
        <f t="shared" ref="EZ9" si="12">CONCATENATE(EW9,EX9,EY9)</f>
        <v>96/100</v>
      </c>
      <c r="FA9" s="137">
        <f>DL9</f>
        <v>86</v>
      </c>
      <c r="FB9" s="137" t="s">
        <v>177</v>
      </c>
      <c r="FC9" s="137">
        <f>$DL$7</f>
        <v>100</v>
      </c>
      <c r="FD9" s="137" t="str">
        <f t="shared" ref="FD9" si="13">CONCATENATE(FA9,FB9,FC9)</f>
        <v>86/100</v>
      </c>
      <c r="FE9" s="137">
        <f>DU9</f>
        <v>86</v>
      </c>
      <c r="FF9" s="137" t="s">
        <v>177</v>
      </c>
      <c r="FG9" s="137">
        <f>$DU$7</f>
        <v>100</v>
      </c>
      <c r="FH9" s="137" t="str">
        <f t="shared" ref="FH9" si="14">CONCATENATE(FE9,FF9,FG9)</f>
        <v>86/100</v>
      </c>
    </row>
    <row r="10" spans="1:166" ht="38.25" customHeight="1">
      <c r="A10" s="130">
        <f t="shared" ref="A10:A73" si="15">G10</f>
        <v>902</v>
      </c>
      <c r="B10" s="307">
        <v>2</v>
      </c>
      <c r="C10" s="495">
        <v>2</v>
      </c>
      <c r="D10" s="28">
        <f t="shared" ref="D10:D73" si="16">IF(E10&gt;0,$G$4,0)</f>
        <v>6</v>
      </c>
      <c r="E10" s="2">
        <v>1490</v>
      </c>
      <c r="F10" s="139">
        <v>43658</v>
      </c>
      <c r="G10" s="2">
        <v>902</v>
      </c>
      <c r="H10" s="2" t="s">
        <v>133</v>
      </c>
      <c r="I10" s="2" t="s">
        <v>134</v>
      </c>
      <c r="J10" s="2" t="s">
        <v>135</v>
      </c>
      <c r="K10" s="141">
        <v>38535</v>
      </c>
      <c r="L10" s="8">
        <v>14</v>
      </c>
      <c r="M10" s="55">
        <v>14</v>
      </c>
      <c r="N10" s="56">
        <f>SUM(L10:M10)</f>
        <v>28</v>
      </c>
      <c r="O10" s="166">
        <v>25</v>
      </c>
      <c r="P10" s="310">
        <v>10</v>
      </c>
      <c r="Q10" s="417">
        <v>5</v>
      </c>
      <c r="R10" s="92">
        <f t="shared" ref="R10:R73" si="17">IF(O10="AB","AB",IF(O10="ML","ML",SUM(O10:Q10)))</f>
        <v>40</v>
      </c>
      <c r="S10" s="311">
        <v>35</v>
      </c>
      <c r="T10" s="312">
        <v>10</v>
      </c>
      <c r="U10" s="417">
        <v>10</v>
      </c>
      <c r="V10" s="92">
        <f t="shared" ref="V10:V73" si="18">IF(AND(S10="",T10="",U10=""),"",IF(OR(S10="AB",T10="AB",U10=""),"AB",IF(OR(S10="ML",T10="ML",U10=""),"ML",SUM(S10:U10))))</f>
        <v>55</v>
      </c>
      <c r="W10" s="57">
        <f>SUM(N10,R10,V10)</f>
        <v>123</v>
      </c>
      <c r="X10" s="501">
        <f t="shared" ref="X10:X73" si="19">IF(OR(W10="",W$7=""),"",W10/W$7*100)</f>
        <v>61.5</v>
      </c>
      <c r="Y10" s="438" t="str">
        <f t="shared" ref="Y10:Y73" si="20">IF($G10="nso","NSO",IF(V10="ab",V10,IF(V10="ML",V10,IF(X10&gt;=86,"A",IF(X10&gt;=71,"B",IF(X10&gt;=51,"C",IF(X10&gt;=31,"D","E")))))))</f>
        <v>C</v>
      </c>
      <c r="Z10" s="110" t="str">
        <f t="shared" ref="Z10:Z73" si="21">IF($G10&gt;0,Y10,$G10)</f>
        <v>C</v>
      </c>
      <c r="AA10" s="120">
        <v>10</v>
      </c>
      <c r="AB10" s="65">
        <v>10</v>
      </c>
      <c r="AC10" s="66">
        <f>SUM(AA10:AB10)</f>
        <v>20</v>
      </c>
      <c r="AD10" s="176">
        <v>30</v>
      </c>
      <c r="AE10" s="313">
        <v>10</v>
      </c>
      <c r="AF10" s="422">
        <v>5</v>
      </c>
      <c r="AG10" s="93">
        <f t="shared" ref="AG10:AG73" si="22">IF(AD10="AB","AB",IF(AD10="ML","ML",SUM(AD10:AF10)))</f>
        <v>45</v>
      </c>
      <c r="AH10" s="314">
        <v>25</v>
      </c>
      <c r="AI10" s="315">
        <v>10</v>
      </c>
      <c r="AJ10" s="422">
        <v>20</v>
      </c>
      <c r="AK10" s="93">
        <f t="shared" ref="AK10:AK73" si="23">IF(AND(AH10="",AI10="",AJ10=""),"",IF(OR(AH10="AB",AI10="AB",AJ10=""),"AB",IF(OR(AH10="ML",AI10="ML",AJ10=""),"ML",SUM(AH10:AJ10))))</f>
        <v>55</v>
      </c>
      <c r="AL10" s="177">
        <f t="shared" ref="AL10:AL40" si="24">SUM(AC10,AG10,AK10)</f>
        <v>120</v>
      </c>
      <c r="AM10" s="502">
        <f t="shared" ref="AM10:AM73" si="25">IF(OR(AL10="",AL$7=""),"",AL10/AL$7*100)</f>
        <v>60</v>
      </c>
      <c r="AN10" s="442" t="str">
        <f t="shared" ref="AN10:AN73" si="26">IF($G10="nso","NSO",IF(AK10="ab",AK10,IF(AK10="ML",AK10,IF(AM10&gt;=86,"A",IF(AM10&gt;=71,"B",IF(AM10&gt;=51,"C",IF(AM10&gt;=31,"D","E")))))))</f>
        <v>C</v>
      </c>
      <c r="AO10" s="121" t="str">
        <f t="shared" ref="AO10:AO73" si="27">IF($G10&gt;0,AN10,$G10)</f>
        <v>C</v>
      </c>
      <c r="AP10" s="113">
        <v>5</v>
      </c>
      <c r="AQ10" s="61">
        <v>15</v>
      </c>
      <c r="AR10" s="62">
        <f t="shared" si="0"/>
        <v>20</v>
      </c>
      <c r="AS10" s="217">
        <v>38</v>
      </c>
      <c r="AT10" s="217">
        <v>10</v>
      </c>
      <c r="AU10" s="316">
        <v>5</v>
      </c>
      <c r="AV10" s="218">
        <f t="shared" ref="AV10:AV73" si="28">IF(AS10="AB","AB",IF(AS10="ML","ML",SUM(AS10:AU10)))</f>
        <v>53</v>
      </c>
      <c r="AW10" s="317">
        <v>38</v>
      </c>
      <c r="AX10" s="317">
        <v>20</v>
      </c>
      <c r="AY10" s="318">
        <v>5</v>
      </c>
      <c r="AZ10" s="54">
        <f t="shared" ref="AZ10:AZ73" si="29">IF(AND(AW10="",AX10="",AY10=""),"",IF(OR(AW10="AB",AX10="AB",AY10=""),"AB",IF(OR(AW10="ML",AX10="ML",AY10=""),"ML",SUM(AW10:AY10))))</f>
        <v>63</v>
      </c>
      <c r="BA10" s="219">
        <f t="shared" ref="BA10:BA73" si="30">SUM(AR10,AV10,AZ10)</f>
        <v>136</v>
      </c>
      <c r="BB10" s="503">
        <f t="shared" ref="BB10:BB73" si="31">IF(OR(BA10="",BA$7=""),"",BA10/BA$7*100)</f>
        <v>68</v>
      </c>
      <c r="BC10" s="446" t="str">
        <f t="shared" ref="BC10:BC73" si="32">IF($G10="nso","NSO",IF(AZ10="ab",AZ10,IF(AZ10="ML",AZ10,IF(BB10&gt;=86,"A",IF(BB10&gt;=71,"B",IF(BB10&gt;=51,"C",IF(BB10&gt;=31,"D","E")))))))</f>
        <v>C</v>
      </c>
      <c r="BD10" s="114" t="str">
        <f t="shared" ref="BD10:BD73" si="33">IF($G10&gt;0,BC10,$G10)</f>
        <v>C</v>
      </c>
      <c r="BE10" s="236">
        <v>10</v>
      </c>
      <c r="BF10" s="69">
        <v>15</v>
      </c>
      <c r="BG10" s="237">
        <f t="shared" si="1"/>
        <v>25</v>
      </c>
      <c r="BH10" s="238">
        <v>40</v>
      </c>
      <c r="BI10" s="238">
        <v>10</v>
      </c>
      <c r="BJ10" s="319">
        <v>5</v>
      </c>
      <c r="BK10" s="239">
        <f t="shared" ref="BK10:BK73" si="34">IF(BH10="AB","AB",IF(BH10="ML","ML",SUM(BH10:BJ10)))</f>
        <v>55</v>
      </c>
      <c r="BL10" s="320">
        <v>48</v>
      </c>
      <c r="BM10" s="320">
        <v>20</v>
      </c>
      <c r="BN10" s="321">
        <v>10</v>
      </c>
      <c r="BO10" s="94">
        <f t="shared" ref="BO10:BO73" si="35">IF(AND(BL10="",BM10="",BN10=""),"",IF(OR(BL10="AB",BM10="AB",BN10=""),"AB",IF(OR(BL10="ML",BM10="ML",BN10=""),"ML",SUM(BL10:BN10))))</f>
        <v>78</v>
      </c>
      <c r="BP10" s="240">
        <f t="shared" ref="BP10:BP73" si="36">SUM(BG10,BK10,BO10)</f>
        <v>158</v>
      </c>
      <c r="BQ10" s="504">
        <f t="shared" ref="BQ10:BQ73" si="37">IF(OR(BP10="",BP$7=""),"",BP10/BP$7*100)</f>
        <v>79</v>
      </c>
      <c r="BR10" s="450" t="str">
        <f t="shared" ref="BR10:BR73" si="38">IF($G10="nso","NSO",IF(BO10="ab",BO10,IF(BO10="ML",BO10,IF(BQ10&gt;=86,"A",IF(BQ10&gt;=71,"B",IF(BQ10&gt;=51,"C",IF(BQ10&gt;=31,"D","E")))))))</f>
        <v>B</v>
      </c>
      <c r="BS10" s="117" t="str">
        <f t="shared" ref="BS10:BS73" si="39">IF($G10&gt;0,BR10,$G10)</f>
        <v>B</v>
      </c>
      <c r="BT10" s="120">
        <v>10</v>
      </c>
      <c r="BU10" s="65">
        <v>15</v>
      </c>
      <c r="BV10" s="66">
        <f t="shared" si="2"/>
        <v>25</v>
      </c>
      <c r="BW10" s="176">
        <v>35</v>
      </c>
      <c r="BX10" s="176">
        <v>10</v>
      </c>
      <c r="BY10" s="313">
        <v>5</v>
      </c>
      <c r="BZ10" s="93">
        <f t="shared" ref="BZ10:BZ73" si="40">IF(BW10="AB","AB",IF(BW10="ML","ML",SUM(BW10:BY10)))</f>
        <v>50</v>
      </c>
      <c r="CA10" s="314">
        <v>35</v>
      </c>
      <c r="CB10" s="314">
        <v>10</v>
      </c>
      <c r="CC10" s="315">
        <v>15</v>
      </c>
      <c r="CD10" s="126">
        <f t="shared" ref="CD10:CD73" si="41">IF(AND(CA10="",CB10="",CC10=""),"",IF(OR(CA10="AB",CB10="AB",CC10=""),"AB",IF(OR(CA10="ML",CB10="ML",CC10=""),"ML",SUM(CA10:CC10))))</f>
        <v>60</v>
      </c>
      <c r="CE10" s="177">
        <f t="shared" ref="CE10:CE73" si="42">SUM(BV10,BZ10,CD10)</f>
        <v>135</v>
      </c>
      <c r="CF10" s="502">
        <f t="shared" ref="CF10:CF73" si="43">IF(OR(CE10="",CE$7=""),"",CE10/CE$7*100)</f>
        <v>67.5</v>
      </c>
      <c r="CG10" s="442" t="str">
        <f t="shared" ref="CG10:CG73" si="44">IF($G10="nso","NSO",IF(CD10="ab",CD10,IF(CD10="ML",CD10,IF(CF10&gt;=86,"A",IF(CF10&gt;=71,"B",IF(CF10&gt;=51,"C",IF(CF10&gt;=31,"D","E")))))))</f>
        <v>C</v>
      </c>
      <c r="CH10" s="121" t="str">
        <f t="shared" ref="CH10:CH73" si="45">IF($G10&gt;0,CG10,$G10)</f>
        <v>C</v>
      </c>
      <c r="CI10" s="123">
        <v>5</v>
      </c>
      <c r="CJ10" s="124">
        <v>10</v>
      </c>
      <c r="CK10" s="125">
        <f t="shared" si="3"/>
        <v>15</v>
      </c>
      <c r="CL10" s="259">
        <v>15</v>
      </c>
      <c r="CM10" s="322">
        <v>10</v>
      </c>
      <c r="CN10" s="322">
        <v>5</v>
      </c>
      <c r="CO10" s="260">
        <f t="shared" ref="CO10:CO73" si="46">IF(CL10="AB","AB",IF(CL10="ML","ML",SUM(CL10:CN10)))</f>
        <v>30</v>
      </c>
      <c r="CP10" s="323">
        <v>50</v>
      </c>
      <c r="CQ10" s="323">
        <v>20</v>
      </c>
      <c r="CR10" s="324">
        <v>15</v>
      </c>
      <c r="CS10" s="53">
        <f t="shared" ref="CS10:CS73" si="47">IF(AND(CP10="",CQ10="",CR10=""),"",IF(OR(CP10="AB",CQ10="AB",CR10=""),"AB",IF(OR(CP10="ML",CQ10="ML",CR10=""),"ML",SUM(CP10:CR10))))</f>
        <v>85</v>
      </c>
      <c r="CT10" s="261">
        <f t="shared" ref="CT10:CT73" si="48">SUM(CK10,CO10,CS10)</f>
        <v>130</v>
      </c>
      <c r="CU10" s="505">
        <f t="shared" ref="CU10:CU73" si="49">IF(OR(CT10="",CT$7=""),"",CT10/CT$7*100)</f>
        <v>65</v>
      </c>
      <c r="CV10" s="454" t="str">
        <f t="shared" ref="CV10:CV73" si="50">IF($G10="nso","NSO",IF(CS10="ab",CS10,IF(CS10="ML",CS10,IF(CU10&gt;=86,"A",IF(CU10&gt;=71,"B",IF(CU10&gt;=51,"C",IF(CU10&gt;=31,"D","E")))))))</f>
        <v>C</v>
      </c>
      <c r="CW10" s="47" t="str">
        <f t="shared" ref="CW10:CW73" si="51">IF($G10&gt;0,CV10,$G10)</f>
        <v>C</v>
      </c>
      <c r="CX10" s="408">
        <v>10</v>
      </c>
      <c r="CY10" s="409">
        <v>10</v>
      </c>
      <c r="CZ10" s="409">
        <v>10</v>
      </c>
      <c r="DA10" s="406">
        <v>10</v>
      </c>
      <c r="DB10" s="406">
        <v>10</v>
      </c>
      <c r="DC10" s="407">
        <f t="shared" ref="DC10:DC73" si="52">SUM(CX10:DB10)</f>
        <v>50</v>
      </c>
      <c r="DD10" s="507">
        <f t="shared" ref="DD10:DD73" si="53">IF(OR(DC10="",DC$7=""),"",DC10/DC$7*100)</f>
        <v>50</v>
      </c>
      <c r="DE10" s="458" t="str">
        <f t="shared" ref="DE10:DE73" si="54">IF(DD10&gt;91,"A+",IF(DD10&gt;76,"A",IF(DD10&gt;61,"B",IF(DD10&gt;41,"C","D"))))</f>
        <v>C</v>
      </c>
      <c r="DF10" s="426" t="str">
        <f t="shared" ref="DF10:DF73" si="55">IF($G10&gt;0,DE10,$G10)</f>
        <v>C</v>
      </c>
      <c r="DG10" s="379">
        <v>10</v>
      </c>
      <c r="DH10" s="380">
        <v>15</v>
      </c>
      <c r="DI10" s="380">
        <v>20</v>
      </c>
      <c r="DJ10" s="376">
        <v>20</v>
      </c>
      <c r="DK10" s="376">
        <v>15</v>
      </c>
      <c r="DL10" s="377">
        <f t="shared" ref="DL10:DL73" si="56">SUM(DG10:DK10)</f>
        <v>80</v>
      </c>
      <c r="DM10" s="509">
        <f t="shared" ref="DM10:DM73" si="57">IF(OR(DL10="",DL$7=""),"",DL10/DL$7*100)</f>
        <v>80</v>
      </c>
      <c r="DN10" s="462" t="str">
        <f t="shared" ref="DN10:DN73" si="58">IF($G10="nso","NSO",IF(DK10="ab",DK10,IF(DK10="ML",DK10,IF(DM10&gt;=91,"A+",IF(DM10&gt;=76,"A",IF(DM10&gt;=61,"B",IF(DM10&gt;=41,"C","D")))))))</f>
        <v>A</v>
      </c>
      <c r="DO10" s="378" t="str">
        <f t="shared" ref="DO10:DO73" si="59">IF($G10&gt;0,DN10,$G10)</f>
        <v>A</v>
      </c>
      <c r="DP10" s="394">
        <v>15</v>
      </c>
      <c r="DQ10" s="395">
        <v>15</v>
      </c>
      <c r="DR10" s="395">
        <v>15</v>
      </c>
      <c r="DS10" s="391">
        <v>15</v>
      </c>
      <c r="DT10" s="391">
        <v>15</v>
      </c>
      <c r="DU10" s="392">
        <f t="shared" ref="DU10:DU73" si="60">SUM(DP10:DT10)</f>
        <v>75</v>
      </c>
      <c r="DV10" s="510">
        <f t="shared" ref="DV10:DV73" si="61">IF(OR(DU10="",DU$7=""),"",DU10/DU$7*100)</f>
        <v>75</v>
      </c>
      <c r="DW10" s="466" t="str">
        <f t="shared" ref="DW10:DW73" si="62">IF($G10="nso","NSO",IF(DT10="ab",DT10,IF(DT10="ML",DT10,IF(DV10&gt;=91,"A+",IF(DV10&gt;=76,"A",IF(DV10&gt;=61,"B",IF(DV10&gt;=41,"C","D")))))))</f>
        <v>B</v>
      </c>
      <c r="DX10" s="393" t="str">
        <f t="shared" ref="DX10:DX73" si="63">IF($G10&gt;0,DW10,$G10)</f>
        <v>B</v>
      </c>
      <c r="DY10" s="7"/>
      <c r="DZ10" s="4"/>
      <c r="EA10" s="48" t="str">
        <f t="shared" ref="EA10:EA11" si="64">IF(OR(DY10="",DZ10=""),"",DZ10/DY10*100)</f>
        <v/>
      </c>
      <c r="EB10" s="45">
        <f t="shared" si="4"/>
        <v>1200</v>
      </c>
      <c r="EC10" s="32">
        <f t="shared" si="5"/>
        <v>802</v>
      </c>
      <c r="ED10" s="149">
        <f t="shared" ref="ED10:ED73" si="65">IF(EB10&gt;0,EC10/EB10*100,0)</f>
        <v>66.833333333333329</v>
      </c>
      <c r="EE10" s="78" t="str">
        <f t="shared" ref="EE10:EE73" si="66">IF(AND(ED10&gt;=60,EF10="Passed"),"First",IF(AND(ED10&gt;=48,EF10="Passed"),"Second",IF(OR(EF10="passed"),"Third",EF10)))</f>
        <v>First</v>
      </c>
      <c r="EF10" s="78" t="str">
        <f t="shared" ref="EF10:EF73" si="67">IF($G10="NSO","NSO",IF($G10="tc","Transferred",IF($ET10&gt;2,"Promoted",IF(ED10=0,"","Passed"))))</f>
        <v>Passed</v>
      </c>
      <c r="EG10" s="67">
        <f t="shared" ref="EG10:EG73" si="68">IF(EF10="Passed",ED10,"")</f>
        <v>66.833333333333329</v>
      </c>
      <c r="EH10" s="46">
        <f t="shared" ref="EH10:EH73" si="69">IF(EG10="","",SUMPRODUCT((EG10&lt;EG$9:EG$108)/COUNTIF(EG$9:EG$108,EG$9:EG$108)))</f>
        <v>1.9999999999999902</v>
      </c>
      <c r="EI10" s="102" t="str">
        <f t="shared" ref="EI10:EI73" si="70">IF(ED10&gt;81,"Excellent",IF(ED10&gt;60,"Very Good",IF(ED10&gt;48,"Good",IF(ED10&gt;36,"Average",IF(ED10=0,0,"Need Improvement")))))</f>
        <v>Very Good</v>
      </c>
      <c r="EJ10" s="72" t="str">
        <f t="shared" si="6"/>
        <v>C</v>
      </c>
      <c r="EK10" s="71" t="str">
        <f t="shared" si="7"/>
        <v>C</v>
      </c>
      <c r="EL10" s="71" t="str">
        <f t="shared" si="8"/>
        <v>C</v>
      </c>
      <c r="EM10" s="71" t="str">
        <f t="shared" si="9"/>
        <v>B</v>
      </c>
      <c r="EN10" s="71" t="str">
        <f t="shared" si="10"/>
        <v>C</v>
      </c>
      <c r="EO10" s="73" t="str">
        <f t="shared" si="11"/>
        <v>C</v>
      </c>
      <c r="EP10" s="491">
        <f t="shared" ref="EP10:EP73" si="71">COUNTIF($EJ10:$EO10,"A")</f>
        <v>0</v>
      </c>
      <c r="EQ10" s="492">
        <f t="shared" ref="EQ10:EQ73" si="72">COUNTIF($EJ10:$EO10,"B")</f>
        <v>1</v>
      </c>
      <c r="ER10" s="492">
        <f t="shared" ref="ER10:ER73" si="73">COUNTIF($EJ10:$EO10,"C")</f>
        <v>5</v>
      </c>
      <c r="ES10" s="492">
        <f t="shared" ref="ES10:ES73" si="74">COUNTIF($EJ10:$EO10,"D")</f>
        <v>0</v>
      </c>
      <c r="ET10" s="492">
        <f t="shared" ref="ET10:ET73" si="75">COUNTIF($EJ10:$EO10,"E")</f>
        <v>0</v>
      </c>
      <c r="EU10" s="725"/>
      <c r="EV10" s="725"/>
      <c r="EW10" s="137">
        <f t="shared" ref="EW10:EW73" si="76">DC10</f>
        <v>50</v>
      </c>
      <c r="EX10" s="137" t="s">
        <v>177</v>
      </c>
      <c r="EY10" s="137">
        <f t="shared" ref="EY10:EY73" si="77">$DC$7</f>
        <v>100</v>
      </c>
      <c r="EZ10" s="137" t="str">
        <f t="shared" ref="EZ10:EZ73" si="78">CONCATENATE(EW10,EX10,EY10)</f>
        <v>50/100</v>
      </c>
      <c r="FA10" s="137">
        <f t="shared" ref="FA10:FA73" si="79">DL10</f>
        <v>80</v>
      </c>
      <c r="FB10" s="137" t="s">
        <v>177</v>
      </c>
      <c r="FC10" s="137">
        <f t="shared" ref="FC10:FC73" si="80">$DL$7</f>
        <v>100</v>
      </c>
      <c r="FD10" s="137" t="str">
        <f t="shared" ref="FD10:FD73" si="81">CONCATENATE(FA10,FB10,FC10)</f>
        <v>80/100</v>
      </c>
      <c r="FE10" s="137">
        <f t="shared" ref="FE10:FE73" si="82">DU10</f>
        <v>75</v>
      </c>
      <c r="FF10" s="137" t="s">
        <v>177</v>
      </c>
      <c r="FG10" s="137">
        <f t="shared" ref="FG10:FG73" si="83">$DU$7</f>
        <v>100</v>
      </c>
      <c r="FH10" s="137" t="str">
        <f t="shared" ref="FH10:FH73" si="84">CONCATENATE(FE10,FF10,FG10)</f>
        <v>75/100</v>
      </c>
    </row>
    <row r="11" spans="1:166" ht="38.25" customHeight="1">
      <c r="A11" s="130">
        <f t="shared" si="15"/>
        <v>903</v>
      </c>
      <c r="B11" s="307">
        <v>3</v>
      </c>
      <c r="C11" s="494">
        <v>3</v>
      </c>
      <c r="D11" s="28">
        <f t="shared" si="16"/>
        <v>6</v>
      </c>
      <c r="E11" s="2">
        <v>1458</v>
      </c>
      <c r="F11" s="139">
        <v>43651</v>
      </c>
      <c r="G11" s="1">
        <v>903</v>
      </c>
      <c r="H11" s="2" t="s">
        <v>146</v>
      </c>
      <c r="I11" s="2" t="s">
        <v>147</v>
      </c>
      <c r="J11" s="2" t="s">
        <v>136</v>
      </c>
      <c r="K11" s="141">
        <v>38893</v>
      </c>
      <c r="L11" s="8">
        <v>0</v>
      </c>
      <c r="M11" s="55">
        <v>0</v>
      </c>
      <c r="N11" s="56">
        <f t="shared" ref="N11:N14" si="85">SUM(L11:M11)</f>
        <v>0</v>
      </c>
      <c r="O11" s="166">
        <v>0</v>
      </c>
      <c r="P11" s="310">
        <v>0</v>
      </c>
      <c r="Q11" s="417">
        <v>0</v>
      </c>
      <c r="R11" s="92">
        <f t="shared" si="17"/>
        <v>0</v>
      </c>
      <c r="S11" s="311">
        <v>0</v>
      </c>
      <c r="T11" s="312">
        <f t="shared" ref="T11:T74" si="86">IF($T$7="NA","NA",0)</f>
        <v>0</v>
      </c>
      <c r="U11" s="417">
        <v>0</v>
      </c>
      <c r="V11" s="92">
        <f t="shared" si="18"/>
        <v>0</v>
      </c>
      <c r="W11" s="57">
        <f t="shared" ref="W11:W14" si="87">SUM(N11,R11,V11)</f>
        <v>0</v>
      </c>
      <c r="X11" s="501">
        <f t="shared" si="19"/>
        <v>0</v>
      </c>
      <c r="Y11" s="438" t="str">
        <f t="shared" si="20"/>
        <v>E</v>
      </c>
      <c r="Z11" s="110" t="str">
        <f t="shared" si="21"/>
        <v>E</v>
      </c>
      <c r="AA11" s="120">
        <v>0</v>
      </c>
      <c r="AB11" s="65">
        <v>0</v>
      </c>
      <c r="AC11" s="66">
        <f>SUM(AA11:AB11)</f>
        <v>0</v>
      </c>
      <c r="AD11" s="176">
        <v>0</v>
      </c>
      <c r="AE11" s="313">
        <v>0</v>
      </c>
      <c r="AF11" s="422">
        <v>0</v>
      </c>
      <c r="AG11" s="93">
        <f t="shared" si="22"/>
        <v>0</v>
      </c>
      <c r="AH11" s="314">
        <v>0</v>
      </c>
      <c r="AI11" s="315">
        <f>IF($T$7="NA","NA",0)</f>
        <v>0</v>
      </c>
      <c r="AJ11" s="422">
        <v>0</v>
      </c>
      <c r="AK11" s="93">
        <f t="shared" si="23"/>
        <v>0</v>
      </c>
      <c r="AL11" s="177">
        <f t="shared" si="24"/>
        <v>0</v>
      </c>
      <c r="AM11" s="502">
        <f t="shared" si="25"/>
        <v>0</v>
      </c>
      <c r="AN11" s="442" t="str">
        <f t="shared" si="26"/>
        <v>E</v>
      </c>
      <c r="AO11" s="121" t="str">
        <f t="shared" si="27"/>
        <v>E</v>
      </c>
      <c r="AP11" s="113">
        <v>0</v>
      </c>
      <c r="AQ11" s="61">
        <v>0</v>
      </c>
      <c r="AR11" s="62">
        <f t="shared" ref="AR11:AR12" si="88">SUM(AP11:AQ11)</f>
        <v>0</v>
      </c>
      <c r="AS11" s="217">
        <v>0</v>
      </c>
      <c r="AT11" s="217">
        <v>0</v>
      </c>
      <c r="AU11" s="316">
        <v>0</v>
      </c>
      <c r="AV11" s="218">
        <f t="shared" si="28"/>
        <v>0</v>
      </c>
      <c r="AW11" s="317">
        <v>0</v>
      </c>
      <c r="AX11" s="317">
        <v>0</v>
      </c>
      <c r="AY11" s="318">
        <v>0</v>
      </c>
      <c r="AZ11" s="54">
        <f t="shared" si="29"/>
        <v>0</v>
      </c>
      <c r="BA11" s="219">
        <f t="shared" si="30"/>
        <v>0</v>
      </c>
      <c r="BB11" s="503">
        <f t="shared" si="31"/>
        <v>0</v>
      </c>
      <c r="BC11" s="446" t="str">
        <f t="shared" si="32"/>
        <v>E</v>
      </c>
      <c r="BD11" s="114" t="str">
        <f t="shared" si="33"/>
        <v>E</v>
      </c>
      <c r="BE11" s="236">
        <v>0</v>
      </c>
      <c r="BF11" s="69">
        <v>0</v>
      </c>
      <c r="BG11" s="237">
        <f t="shared" ref="BG11:BG12" si="89">SUM(BE11:BF11)</f>
        <v>0</v>
      </c>
      <c r="BH11" s="238">
        <v>0</v>
      </c>
      <c r="BI11" s="238">
        <v>0</v>
      </c>
      <c r="BJ11" s="319">
        <v>0</v>
      </c>
      <c r="BK11" s="239">
        <f t="shared" si="34"/>
        <v>0</v>
      </c>
      <c r="BL11" s="320">
        <v>0</v>
      </c>
      <c r="BM11" s="320">
        <v>0</v>
      </c>
      <c r="BN11" s="321">
        <v>0</v>
      </c>
      <c r="BO11" s="94">
        <f t="shared" si="35"/>
        <v>0</v>
      </c>
      <c r="BP11" s="240">
        <f t="shared" si="36"/>
        <v>0</v>
      </c>
      <c r="BQ11" s="504">
        <f t="shared" si="37"/>
        <v>0</v>
      </c>
      <c r="BR11" s="450" t="str">
        <f t="shared" si="38"/>
        <v>E</v>
      </c>
      <c r="BS11" s="117" t="str">
        <f t="shared" si="39"/>
        <v>E</v>
      </c>
      <c r="BT11" s="120">
        <v>0</v>
      </c>
      <c r="BU11" s="65">
        <v>0</v>
      </c>
      <c r="BV11" s="66">
        <f t="shared" ref="BV11:BV12" si="90">SUM(BT11:BU11)</f>
        <v>0</v>
      </c>
      <c r="BW11" s="176">
        <v>0</v>
      </c>
      <c r="BX11" s="176">
        <v>0</v>
      </c>
      <c r="BY11" s="313">
        <v>0</v>
      </c>
      <c r="BZ11" s="93">
        <f t="shared" si="40"/>
        <v>0</v>
      </c>
      <c r="CA11" s="314">
        <v>0</v>
      </c>
      <c r="CB11" s="314">
        <v>0</v>
      </c>
      <c r="CC11" s="315">
        <v>0</v>
      </c>
      <c r="CD11" s="126">
        <f t="shared" si="41"/>
        <v>0</v>
      </c>
      <c r="CE11" s="177">
        <f t="shared" si="42"/>
        <v>0</v>
      </c>
      <c r="CF11" s="502">
        <f t="shared" si="43"/>
        <v>0</v>
      </c>
      <c r="CG11" s="442" t="str">
        <f t="shared" si="44"/>
        <v>E</v>
      </c>
      <c r="CH11" s="121" t="str">
        <f t="shared" si="45"/>
        <v>E</v>
      </c>
      <c r="CI11" s="123">
        <v>0</v>
      </c>
      <c r="CJ11" s="124">
        <v>0</v>
      </c>
      <c r="CK11" s="125">
        <f t="shared" ref="CK11:CK12" si="91">SUM(CI11:CJ11)</f>
        <v>0</v>
      </c>
      <c r="CL11" s="259">
        <v>0</v>
      </c>
      <c r="CM11" s="322">
        <v>0</v>
      </c>
      <c r="CN11" s="322">
        <v>0</v>
      </c>
      <c r="CO11" s="260">
        <f t="shared" si="46"/>
        <v>0</v>
      </c>
      <c r="CP11" s="323">
        <v>0</v>
      </c>
      <c r="CQ11" s="323">
        <v>0</v>
      </c>
      <c r="CR11" s="324">
        <f>IF($T$7="NA","NA",0)</f>
        <v>0</v>
      </c>
      <c r="CS11" s="53">
        <f t="shared" si="47"/>
        <v>0</v>
      </c>
      <c r="CT11" s="261">
        <f t="shared" si="48"/>
        <v>0</v>
      </c>
      <c r="CU11" s="505">
        <f t="shared" si="49"/>
        <v>0</v>
      </c>
      <c r="CV11" s="454" t="str">
        <f t="shared" si="50"/>
        <v>E</v>
      </c>
      <c r="CW11" s="47" t="str">
        <f t="shared" si="51"/>
        <v>E</v>
      </c>
      <c r="CX11" s="408">
        <v>0</v>
      </c>
      <c r="CY11" s="409">
        <v>0</v>
      </c>
      <c r="CZ11" s="409">
        <v>0</v>
      </c>
      <c r="DA11" s="406"/>
      <c r="DB11" s="406"/>
      <c r="DC11" s="407">
        <f t="shared" si="52"/>
        <v>0</v>
      </c>
      <c r="DD11" s="507">
        <f t="shared" si="53"/>
        <v>0</v>
      </c>
      <c r="DE11" s="458" t="str">
        <f t="shared" si="54"/>
        <v>D</v>
      </c>
      <c r="DF11" s="426" t="str">
        <f t="shared" si="55"/>
        <v>D</v>
      </c>
      <c r="DG11" s="379">
        <v>0</v>
      </c>
      <c r="DH11" s="380">
        <v>0</v>
      </c>
      <c r="DI11" s="380">
        <v>0</v>
      </c>
      <c r="DJ11" s="376"/>
      <c r="DK11" s="376"/>
      <c r="DL11" s="377">
        <f t="shared" si="56"/>
        <v>0</v>
      </c>
      <c r="DM11" s="509">
        <f t="shared" si="57"/>
        <v>0</v>
      </c>
      <c r="DN11" s="462" t="str">
        <f t="shared" si="58"/>
        <v>D</v>
      </c>
      <c r="DO11" s="378" t="str">
        <f t="shared" si="59"/>
        <v>D</v>
      </c>
      <c r="DP11" s="394">
        <v>0</v>
      </c>
      <c r="DQ11" s="395">
        <v>0</v>
      </c>
      <c r="DR11" s="395">
        <v>0</v>
      </c>
      <c r="DS11" s="391"/>
      <c r="DT11" s="391"/>
      <c r="DU11" s="392">
        <f t="shared" si="60"/>
        <v>0</v>
      </c>
      <c r="DV11" s="510">
        <f t="shared" si="61"/>
        <v>0</v>
      </c>
      <c r="DW11" s="466" t="str">
        <f t="shared" si="62"/>
        <v>D</v>
      </c>
      <c r="DX11" s="393" t="str">
        <f t="shared" si="63"/>
        <v>D</v>
      </c>
      <c r="DY11" s="7"/>
      <c r="DZ11" s="4"/>
      <c r="EA11" s="48" t="str">
        <f t="shared" si="64"/>
        <v/>
      </c>
      <c r="EB11" s="45">
        <f t="shared" si="4"/>
        <v>1200</v>
      </c>
      <c r="EC11" s="32">
        <f t="shared" si="5"/>
        <v>0</v>
      </c>
      <c r="ED11" s="149">
        <f t="shared" si="65"/>
        <v>0</v>
      </c>
      <c r="EE11" s="78" t="str">
        <f t="shared" si="66"/>
        <v>Promoted</v>
      </c>
      <c r="EF11" s="78" t="str">
        <f t="shared" si="67"/>
        <v>Promoted</v>
      </c>
      <c r="EG11" s="67" t="str">
        <f t="shared" si="68"/>
        <v/>
      </c>
      <c r="EH11" s="46" t="str">
        <f t="shared" si="69"/>
        <v/>
      </c>
      <c r="EI11" s="102">
        <f t="shared" si="70"/>
        <v>0</v>
      </c>
      <c r="EJ11" s="72" t="str">
        <f t="shared" si="6"/>
        <v>E</v>
      </c>
      <c r="EK11" s="71" t="str">
        <f t="shared" si="7"/>
        <v>E</v>
      </c>
      <c r="EL11" s="71" t="str">
        <f t="shared" si="8"/>
        <v>E</v>
      </c>
      <c r="EM11" s="71" t="str">
        <f t="shared" si="9"/>
        <v>E</v>
      </c>
      <c r="EN11" s="71" t="str">
        <f t="shared" si="10"/>
        <v>E</v>
      </c>
      <c r="EO11" s="73" t="str">
        <f t="shared" si="11"/>
        <v>E</v>
      </c>
      <c r="EP11" s="491">
        <f t="shared" si="71"/>
        <v>0</v>
      </c>
      <c r="EQ11" s="492">
        <f t="shared" si="72"/>
        <v>0</v>
      </c>
      <c r="ER11" s="492">
        <f t="shared" si="73"/>
        <v>0</v>
      </c>
      <c r="ES11" s="492">
        <f t="shared" si="74"/>
        <v>0</v>
      </c>
      <c r="ET11" s="492">
        <f t="shared" si="75"/>
        <v>6</v>
      </c>
      <c r="EU11" s="725"/>
      <c r="EV11" s="725"/>
      <c r="EW11" s="137">
        <f t="shared" si="76"/>
        <v>0</v>
      </c>
      <c r="EX11" s="137" t="s">
        <v>177</v>
      </c>
      <c r="EY11" s="137">
        <f t="shared" si="77"/>
        <v>100</v>
      </c>
      <c r="EZ11" s="137" t="str">
        <f t="shared" si="78"/>
        <v>0/100</v>
      </c>
      <c r="FA11" s="137">
        <f t="shared" si="79"/>
        <v>0</v>
      </c>
      <c r="FB11" s="137" t="s">
        <v>177</v>
      </c>
      <c r="FC11" s="137">
        <f t="shared" si="80"/>
        <v>100</v>
      </c>
      <c r="FD11" s="137" t="str">
        <f t="shared" si="81"/>
        <v>0/100</v>
      </c>
      <c r="FE11" s="137">
        <f t="shared" si="82"/>
        <v>0</v>
      </c>
      <c r="FF11" s="137" t="s">
        <v>177</v>
      </c>
      <c r="FG11" s="137">
        <f t="shared" si="83"/>
        <v>100</v>
      </c>
      <c r="FH11" s="137" t="str">
        <f t="shared" si="84"/>
        <v>0/100</v>
      </c>
    </row>
    <row r="12" spans="1:166" ht="38.25" customHeight="1">
      <c r="A12" s="130">
        <f t="shared" si="15"/>
        <v>904</v>
      </c>
      <c r="B12" s="307">
        <v>4</v>
      </c>
      <c r="C12" s="495">
        <v>4</v>
      </c>
      <c r="D12" s="28">
        <f t="shared" si="16"/>
        <v>6</v>
      </c>
      <c r="E12" s="2">
        <v>1470</v>
      </c>
      <c r="F12" s="139">
        <v>43652</v>
      </c>
      <c r="G12" s="2">
        <v>904</v>
      </c>
      <c r="H12" s="2" t="s">
        <v>148</v>
      </c>
      <c r="I12" s="2" t="s">
        <v>149</v>
      </c>
      <c r="J12" s="2" t="s">
        <v>150</v>
      </c>
      <c r="K12" s="141">
        <v>39309</v>
      </c>
      <c r="L12" s="8">
        <v>0</v>
      </c>
      <c r="M12" s="55">
        <v>0</v>
      </c>
      <c r="N12" s="56">
        <f t="shared" si="85"/>
        <v>0</v>
      </c>
      <c r="O12" s="166">
        <v>0</v>
      </c>
      <c r="P12" s="310">
        <v>0</v>
      </c>
      <c r="Q12" s="417">
        <v>0</v>
      </c>
      <c r="R12" s="92">
        <f t="shared" si="17"/>
        <v>0</v>
      </c>
      <c r="S12" s="311">
        <v>0</v>
      </c>
      <c r="T12" s="312">
        <f t="shared" si="86"/>
        <v>0</v>
      </c>
      <c r="U12" s="417">
        <v>0</v>
      </c>
      <c r="V12" s="92">
        <f t="shared" si="18"/>
        <v>0</v>
      </c>
      <c r="W12" s="57">
        <f t="shared" si="87"/>
        <v>0</v>
      </c>
      <c r="X12" s="501">
        <f t="shared" si="19"/>
        <v>0</v>
      </c>
      <c r="Y12" s="438" t="str">
        <f t="shared" si="20"/>
        <v>E</v>
      </c>
      <c r="Z12" s="110" t="str">
        <f t="shared" si="21"/>
        <v>E</v>
      </c>
      <c r="AA12" s="120">
        <v>0</v>
      </c>
      <c r="AB12" s="65">
        <v>0</v>
      </c>
      <c r="AC12" s="66">
        <f t="shared" ref="AC12:AC47" si="92">SUM(AA12:AB12)</f>
        <v>0</v>
      </c>
      <c r="AD12" s="176">
        <v>0</v>
      </c>
      <c r="AE12" s="313">
        <v>0</v>
      </c>
      <c r="AF12" s="422">
        <v>0</v>
      </c>
      <c r="AG12" s="93">
        <f t="shared" si="22"/>
        <v>0</v>
      </c>
      <c r="AH12" s="314">
        <v>0</v>
      </c>
      <c r="AI12" s="315">
        <f t="shared" ref="AI12:AI47" si="93">IF($T$7="NA","NA",0)</f>
        <v>0</v>
      </c>
      <c r="AJ12" s="422">
        <v>0</v>
      </c>
      <c r="AK12" s="93">
        <f t="shared" si="23"/>
        <v>0</v>
      </c>
      <c r="AL12" s="177">
        <f t="shared" si="24"/>
        <v>0</v>
      </c>
      <c r="AM12" s="502">
        <f t="shared" si="25"/>
        <v>0</v>
      </c>
      <c r="AN12" s="442" t="str">
        <f t="shared" si="26"/>
        <v>E</v>
      </c>
      <c r="AO12" s="121" t="str">
        <f t="shared" si="27"/>
        <v>E</v>
      </c>
      <c r="AP12" s="113">
        <v>0</v>
      </c>
      <c r="AQ12" s="61">
        <v>0</v>
      </c>
      <c r="AR12" s="62">
        <f t="shared" si="88"/>
        <v>0</v>
      </c>
      <c r="AS12" s="217">
        <v>0</v>
      </c>
      <c r="AT12" s="217">
        <v>0</v>
      </c>
      <c r="AU12" s="316">
        <v>0</v>
      </c>
      <c r="AV12" s="218">
        <f t="shared" si="28"/>
        <v>0</v>
      </c>
      <c r="AW12" s="317">
        <v>0</v>
      </c>
      <c r="AX12" s="317">
        <v>0</v>
      </c>
      <c r="AY12" s="318">
        <v>0</v>
      </c>
      <c r="AZ12" s="54">
        <f t="shared" si="29"/>
        <v>0</v>
      </c>
      <c r="BA12" s="219">
        <f t="shared" si="30"/>
        <v>0</v>
      </c>
      <c r="BB12" s="503">
        <f t="shared" si="31"/>
        <v>0</v>
      </c>
      <c r="BC12" s="446" t="str">
        <f t="shared" si="32"/>
        <v>E</v>
      </c>
      <c r="BD12" s="114" t="str">
        <f t="shared" si="33"/>
        <v>E</v>
      </c>
      <c r="BE12" s="236">
        <v>0</v>
      </c>
      <c r="BF12" s="69">
        <v>0</v>
      </c>
      <c r="BG12" s="237">
        <f t="shared" si="89"/>
        <v>0</v>
      </c>
      <c r="BH12" s="238">
        <v>0</v>
      </c>
      <c r="BI12" s="238">
        <v>0</v>
      </c>
      <c r="BJ12" s="319">
        <v>0</v>
      </c>
      <c r="BK12" s="239">
        <f t="shared" si="34"/>
        <v>0</v>
      </c>
      <c r="BL12" s="320">
        <v>0</v>
      </c>
      <c r="BM12" s="320">
        <v>0</v>
      </c>
      <c r="BN12" s="321">
        <v>0</v>
      </c>
      <c r="BO12" s="94">
        <f t="shared" si="35"/>
        <v>0</v>
      </c>
      <c r="BP12" s="240">
        <f t="shared" si="36"/>
        <v>0</v>
      </c>
      <c r="BQ12" s="504">
        <f t="shared" si="37"/>
        <v>0</v>
      </c>
      <c r="BR12" s="450" t="str">
        <f t="shared" si="38"/>
        <v>E</v>
      </c>
      <c r="BS12" s="117" t="str">
        <f t="shared" si="39"/>
        <v>E</v>
      </c>
      <c r="BT12" s="120">
        <v>0</v>
      </c>
      <c r="BU12" s="65">
        <v>0</v>
      </c>
      <c r="BV12" s="66">
        <f t="shared" si="90"/>
        <v>0</v>
      </c>
      <c r="BW12" s="176">
        <v>0</v>
      </c>
      <c r="BX12" s="176">
        <v>0</v>
      </c>
      <c r="BY12" s="313">
        <v>0</v>
      </c>
      <c r="BZ12" s="93">
        <f t="shared" si="40"/>
        <v>0</v>
      </c>
      <c r="CA12" s="314">
        <v>0</v>
      </c>
      <c r="CB12" s="314">
        <v>0</v>
      </c>
      <c r="CC12" s="315">
        <v>0</v>
      </c>
      <c r="CD12" s="126">
        <f t="shared" si="41"/>
        <v>0</v>
      </c>
      <c r="CE12" s="177">
        <f t="shared" si="42"/>
        <v>0</v>
      </c>
      <c r="CF12" s="502">
        <f t="shared" si="43"/>
        <v>0</v>
      </c>
      <c r="CG12" s="442" t="str">
        <f t="shared" si="44"/>
        <v>E</v>
      </c>
      <c r="CH12" s="121" t="str">
        <f t="shared" si="45"/>
        <v>E</v>
      </c>
      <c r="CI12" s="123">
        <v>0</v>
      </c>
      <c r="CJ12" s="124">
        <v>0</v>
      </c>
      <c r="CK12" s="125">
        <f t="shared" si="91"/>
        <v>0</v>
      </c>
      <c r="CL12" s="259">
        <v>0</v>
      </c>
      <c r="CM12" s="322">
        <v>0</v>
      </c>
      <c r="CN12" s="322">
        <v>0</v>
      </c>
      <c r="CO12" s="260">
        <f t="shared" si="46"/>
        <v>0</v>
      </c>
      <c r="CP12" s="323">
        <v>0</v>
      </c>
      <c r="CQ12" s="323">
        <v>0</v>
      </c>
      <c r="CR12" s="324">
        <f t="shared" ref="CR12:CR47" si="94">IF($T$7="NA","NA",0)</f>
        <v>0</v>
      </c>
      <c r="CS12" s="53">
        <f t="shared" si="47"/>
        <v>0</v>
      </c>
      <c r="CT12" s="261">
        <f t="shared" si="48"/>
        <v>0</v>
      </c>
      <c r="CU12" s="505">
        <f t="shared" si="49"/>
        <v>0</v>
      </c>
      <c r="CV12" s="454" t="str">
        <f t="shared" si="50"/>
        <v>E</v>
      </c>
      <c r="CW12" s="47" t="str">
        <f t="shared" si="51"/>
        <v>E</v>
      </c>
      <c r="CX12" s="408">
        <v>0</v>
      </c>
      <c r="CY12" s="409">
        <v>0</v>
      </c>
      <c r="CZ12" s="409">
        <v>0</v>
      </c>
      <c r="DA12" s="406"/>
      <c r="DB12" s="406"/>
      <c r="DC12" s="407">
        <f t="shared" si="52"/>
        <v>0</v>
      </c>
      <c r="DD12" s="507">
        <f t="shared" si="53"/>
        <v>0</v>
      </c>
      <c r="DE12" s="458" t="str">
        <f t="shared" si="54"/>
        <v>D</v>
      </c>
      <c r="DF12" s="426" t="str">
        <f t="shared" si="55"/>
        <v>D</v>
      </c>
      <c r="DG12" s="379">
        <v>0</v>
      </c>
      <c r="DH12" s="380">
        <v>0</v>
      </c>
      <c r="DI12" s="380">
        <v>0</v>
      </c>
      <c r="DJ12" s="376"/>
      <c r="DK12" s="376"/>
      <c r="DL12" s="377">
        <f t="shared" si="56"/>
        <v>0</v>
      </c>
      <c r="DM12" s="509">
        <f t="shared" si="57"/>
        <v>0</v>
      </c>
      <c r="DN12" s="462" t="str">
        <f t="shared" si="58"/>
        <v>D</v>
      </c>
      <c r="DO12" s="378" t="str">
        <f t="shared" si="59"/>
        <v>D</v>
      </c>
      <c r="DP12" s="394">
        <v>0</v>
      </c>
      <c r="DQ12" s="395">
        <v>0</v>
      </c>
      <c r="DR12" s="395">
        <v>0</v>
      </c>
      <c r="DS12" s="391"/>
      <c r="DT12" s="391"/>
      <c r="DU12" s="392">
        <f t="shared" si="60"/>
        <v>0</v>
      </c>
      <c r="DV12" s="510">
        <f t="shared" si="61"/>
        <v>0</v>
      </c>
      <c r="DW12" s="466" t="str">
        <f t="shared" si="62"/>
        <v>D</v>
      </c>
      <c r="DX12" s="393" t="str">
        <f t="shared" si="63"/>
        <v>D</v>
      </c>
      <c r="DY12" s="7"/>
      <c r="DZ12" s="4"/>
      <c r="EA12" s="48" t="str">
        <f t="shared" ref="EA12:EA49" si="95">IF(OR(DY12="",DZ12=""),"",DZ12/DY12*100)</f>
        <v/>
      </c>
      <c r="EB12" s="45">
        <f t="shared" si="4"/>
        <v>1200</v>
      </c>
      <c r="EC12" s="32">
        <f t="shared" si="5"/>
        <v>0</v>
      </c>
      <c r="ED12" s="149">
        <f t="shared" si="65"/>
        <v>0</v>
      </c>
      <c r="EE12" s="78" t="str">
        <f t="shared" si="66"/>
        <v>Promoted</v>
      </c>
      <c r="EF12" s="78" t="str">
        <f t="shared" si="67"/>
        <v>Promoted</v>
      </c>
      <c r="EG12" s="67" t="str">
        <f t="shared" si="68"/>
        <v/>
      </c>
      <c r="EH12" s="46" t="str">
        <f t="shared" si="69"/>
        <v/>
      </c>
      <c r="EI12" s="102">
        <f t="shared" si="70"/>
        <v>0</v>
      </c>
      <c r="EJ12" s="72" t="str">
        <f t="shared" si="6"/>
        <v>E</v>
      </c>
      <c r="EK12" s="71" t="str">
        <f t="shared" si="7"/>
        <v>E</v>
      </c>
      <c r="EL12" s="71" t="str">
        <f t="shared" si="8"/>
        <v>E</v>
      </c>
      <c r="EM12" s="71" t="str">
        <f t="shared" si="9"/>
        <v>E</v>
      </c>
      <c r="EN12" s="71" t="str">
        <f t="shared" si="10"/>
        <v>E</v>
      </c>
      <c r="EO12" s="73" t="str">
        <f t="shared" si="11"/>
        <v>E</v>
      </c>
      <c r="EP12" s="491">
        <f t="shared" si="71"/>
        <v>0</v>
      </c>
      <c r="EQ12" s="492">
        <f t="shared" si="72"/>
        <v>0</v>
      </c>
      <c r="ER12" s="492">
        <f t="shared" si="73"/>
        <v>0</v>
      </c>
      <c r="ES12" s="492">
        <f t="shared" si="74"/>
        <v>0</v>
      </c>
      <c r="ET12" s="492">
        <f t="shared" si="75"/>
        <v>6</v>
      </c>
      <c r="EU12" s="725"/>
      <c r="EV12" s="725"/>
      <c r="EW12" s="137">
        <f t="shared" si="76"/>
        <v>0</v>
      </c>
      <c r="EX12" s="137" t="s">
        <v>177</v>
      </c>
      <c r="EY12" s="137">
        <f t="shared" si="77"/>
        <v>100</v>
      </c>
      <c r="EZ12" s="137" t="str">
        <f t="shared" si="78"/>
        <v>0/100</v>
      </c>
      <c r="FA12" s="137">
        <f t="shared" si="79"/>
        <v>0</v>
      </c>
      <c r="FB12" s="137" t="s">
        <v>177</v>
      </c>
      <c r="FC12" s="137">
        <f t="shared" si="80"/>
        <v>100</v>
      </c>
      <c r="FD12" s="137" t="str">
        <f t="shared" si="81"/>
        <v>0/100</v>
      </c>
      <c r="FE12" s="137">
        <f t="shared" si="82"/>
        <v>0</v>
      </c>
      <c r="FF12" s="137" t="s">
        <v>177</v>
      </c>
      <c r="FG12" s="137">
        <f t="shared" si="83"/>
        <v>100</v>
      </c>
      <c r="FH12" s="137" t="str">
        <f t="shared" si="84"/>
        <v>0/100</v>
      </c>
    </row>
    <row r="13" spans="1:166" ht="38.25" customHeight="1">
      <c r="A13" s="130">
        <f t="shared" si="15"/>
        <v>905</v>
      </c>
      <c r="B13" s="307">
        <v>5</v>
      </c>
      <c r="C13" s="494">
        <v>5</v>
      </c>
      <c r="D13" s="28">
        <f>IF(E13&gt;0,$G$4,0)</f>
        <v>6</v>
      </c>
      <c r="E13" s="2">
        <v>968</v>
      </c>
      <c r="F13" s="139">
        <v>42192</v>
      </c>
      <c r="G13" s="1">
        <v>905</v>
      </c>
      <c r="H13" s="2" t="s">
        <v>137</v>
      </c>
      <c r="I13" s="2" t="s">
        <v>138</v>
      </c>
      <c r="J13" s="2" t="s">
        <v>139</v>
      </c>
      <c r="K13" s="141">
        <v>38946</v>
      </c>
      <c r="L13" s="8">
        <v>0</v>
      </c>
      <c r="M13" s="55">
        <v>0</v>
      </c>
      <c r="N13" s="56">
        <f t="shared" si="85"/>
        <v>0</v>
      </c>
      <c r="O13" s="166">
        <v>0</v>
      </c>
      <c r="P13" s="310">
        <v>0</v>
      </c>
      <c r="Q13" s="417">
        <v>0</v>
      </c>
      <c r="R13" s="92">
        <f t="shared" si="17"/>
        <v>0</v>
      </c>
      <c r="S13" s="311">
        <v>0</v>
      </c>
      <c r="T13" s="312">
        <f t="shared" si="86"/>
        <v>0</v>
      </c>
      <c r="U13" s="417">
        <v>0</v>
      </c>
      <c r="V13" s="92">
        <f t="shared" si="18"/>
        <v>0</v>
      </c>
      <c r="W13" s="57">
        <f t="shared" si="87"/>
        <v>0</v>
      </c>
      <c r="X13" s="501">
        <f t="shared" si="19"/>
        <v>0</v>
      </c>
      <c r="Y13" s="438" t="str">
        <f t="shared" si="20"/>
        <v>E</v>
      </c>
      <c r="Z13" s="110" t="str">
        <f t="shared" si="21"/>
        <v>E</v>
      </c>
      <c r="AA13" s="120">
        <v>0</v>
      </c>
      <c r="AB13" s="65">
        <v>0</v>
      </c>
      <c r="AC13" s="66">
        <f t="shared" si="92"/>
        <v>0</v>
      </c>
      <c r="AD13" s="176">
        <v>0</v>
      </c>
      <c r="AE13" s="313">
        <v>0</v>
      </c>
      <c r="AF13" s="422">
        <v>0</v>
      </c>
      <c r="AG13" s="93">
        <f t="shared" si="22"/>
        <v>0</v>
      </c>
      <c r="AH13" s="314">
        <v>0</v>
      </c>
      <c r="AI13" s="315">
        <f t="shared" si="93"/>
        <v>0</v>
      </c>
      <c r="AJ13" s="422">
        <v>0</v>
      </c>
      <c r="AK13" s="93">
        <f t="shared" si="23"/>
        <v>0</v>
      </c>
      <c r="AL13" s="177">
        <f t="shared" si="24"/>
        <v>0</v>
      </c>
      <c r="AM13" s="502">
        <f t="shared" si="25"/>
        <v>0</v>
      </c>
      <c r="AN13" s="442" t="str">
        <f t="shared" si="26"/>
        <v>E</v>
      </c>
      <c r="AO13" s="121" t="str">
        <f t="shared" si="27"/>
        <v>E</v>
      </c>
      <c r="AP13" s="113">
        <v>0</v>
      </c>
      <c r="AQ13" s="61">
        <v>0</v>
      </c>
      <c r="AR13" s="62">
        <f t="shared" ref="AR13:AR50" si="96">SUM(AP13:AQ13)</f>
        <v>0</v>
      </c>
      <c r="AS13" s="217">
        <v>0</v>
      </c>
      <c r="AT13" s="217">
        <v>0</v>
      </c>
      <c r="AU13" s="316">
        <v>0</v>
      </c>
      <c r="AV13" s="218">
        <f t="shared" si="28"/>
        <v>0</v>
      </c>
      <c r="AW13" s="317">
        <v>0</v>
      </c>
      <c r="AX13" s="317">
        <v>0</v>
      </c>
      <c r="AY13" s="318">
        <v>0</v>
      </c>
      <c r="AZ13" s="54">
        <f t="shared" si="29"/>
        <v>0</v>
      </c>
      <c r="BA13" s="219">
        <f t="shared" si="30"/>
        <v>0</v>
      </c>
      <c r="BB13" s="503">
        <f t="shared" si="31"/>
        <v>0</v>
      </c>
      <c r="BC13" s="446" t="str">
        <f t="shared" si="32"/>
        <v>E</v>
      </c>
      <c r="BD13" s="114" t="str">
        <f t="shared" si="33"/>
        <v>E</v>
      </c>
      <c r="BE13" s="236">
        <v>0</v>
      </c>
      <c r="BF13" s="69">
        <v>0</v>
      </c>
      <c r="BG13" s="237">
        <f t="shared" ref="BG13:BG50" si="97">SUM(BE13:BF13)</f>
        <v>0</v>
      </c>
      <c r="BH13" s="238">
        <v>0</v>
      </c>
      <c r="BI13" s="238">
        <v>0</v>
      </c>
      <c r="BJ13" s="319">
        <v>0</v>
      </c>
      <c r="BK13" s="239">
        <f t="shared" si="34"/>
        <v>0</v>
      </c>
      <c r="BL13" s="320">
        <v>0</v>
      </c>
      <c r="BM13" s="320">
        <v>0</v>
      </c>
      <c r="BN13" s="321">
        <v>0</v>
      </c>
      <c r="BO13" s="94">
        <f t="shared" si="35"/>
        <v>0</v>
      </c>
      <c r="BP13" s="240">
        <f t="shared" si="36"/>
        <v>0</v>
      </c>
      <c r="BQ13" s="504">
        <f t="shared" si="37"/>
        <v>0</v>
      </c>
      <c r="BR13" s="450" t="str">
        <f t="shared" si="38"/>
        <v>E</v>
      </c>
      <c r="BS13" s="117" t="str">
        <f t="shared" si="39"/>
        <v>E</v>
      </c>
      <c r="BT13" s="120">
        <v>0</v>
      </c>
      <c r="BU13" s="65">
        <v>0</v>
      </c>
      <c r="BV13" s="66">
        <f t="shared" ref="BV13:BV50" si="98">SUM(BT13:BU13)</f>
        <v>0</v>
      </c>
      <c r="BW13" s="176">
        <v>0</v>
      </c>
      <c r="BX13" s="176">
        <v>0</v>
      </c>
      <c r="BY13" s="313">
        <v>0</v>
      </c>
      <c r="BZ13" s="93">
        <f t="shared" si="40"/>
        <v>0</v>
      </c>
      <c r="CA13" s="314">
        <v>0</v>
      </c>
      <c r="CB13" s="314">
        <v>0</v>
      </c>
      <c r="CC13" s="315">
        <v>0</v>
      </c>
      <c r="CD13" s="126">
        <f t="shared" si="41"/>
        <v>0</v>
      </c>
      <c r="CE13" s="177">
        <f t="shared" si="42"/>
        <v>0</v>
      </c>
      <c r="CF13" s="502">
        <f t="shared" si="43"/>
        <v>0</v>
      </c>
      <c r="CG13" s="442" t="str">
        <f t="shared" si="44"/>
        <v>E</v>
      </c>
      <c r="CH13" s="121" t="str">
        <f t="shared" si="45"/>
        <v>E</v>
      </c>
      <c r="CI13" s="123">
        <v>0</v>
      </c>
      <c r="CJ13" s="124">
        <v>0</v>
      </c>
      <c r="CK13" s="125">
        <f t="shared" ref="CK13:CK50" si="99">SUM(CI13:CJ13)</f>
        <v>0</v>
      </c>
      <c r="CL13" s="259">
        <v>0</v>
      </c>
      <c r="CM13" s="322">
        <v>0</v>
      </c>
      <c r="CN13" s="322">
        <v>0</v>
      </c>
      <c r="CO13" s="260">
        <f t="shared" si="46"/>
        <v>0</v>
      </c>
      <c r="CP13" s="323">
        <v>0</v>
      </c>
      <c r="CQ13" s="323">
        <v>0</v>
      </c>
      <c r="CR13" s="324">
        <f t="shared" si="94"/>
        <v>0</v>
      </c>
      <c r="CS13" s="53">
        <f t="shared" si="47"/>
        <v>0</v>
      </c>
      <c r="CT13" s="261">
        <f t="shared" si="48"/>
        <v>0</v>
      </c>
      <c r="CU13" s="505">
        <f t="shared" si="49"/>
        <v>0</v>
      </c>
      <c r="CV13" s="454" t="str">
        <f t="shared" si="50"/>
        <v>E</v>
      </c>
      <c r="CW13" s="47" t="str">
        <f t="shared" si="51"/>
        <v>E</v>
      </c>
      <c r="CX13" s="408">
        <v>0</v>
      </c>
      <c r="CY13" s="409">
        <v>0</v>
      </c>
      <c r="CZ13" s="409">
        <v>0</v>
      </c>
      <c r="DA13" s="406"/>
      <c r="DB13" s="406"/>
      <c r="DC13" s="407">
        <f t="shared" si="52"/>
        <v>0</v>
      </c>
      <c r="DD13" s="507">
        <f t="shared" si="53"/>
        <v>0</v>
      </c>
      <c r="DE13" s="458" t="str">
        <f t="shared" si="54"/>
        <v>D</v>
      </c>
      <c r="DF13" s="426" t="str">
        <f t="shared" si="55"/>
        <v>D</v>
      </c>
      <c r="DG13" s="379">
        <v>0</v>
      </c>
      <c r="DH13" s="380">
        <v>0</v>
      </c>
      <c r="DI13" s="380">
        <v>0</v>
      </c>
      <c r="DJ13" s="376"/>
      <c r="DK13" s="376"/>
      <c r="DL13" s="377">
        <f t="shared" si="56"/>
        <v>0</v>
      </c>
      <c r="DM13" s="509">
        <f t="shared" si="57"/>
        <v>0</v>
      </c>
      <c r="DN13" s="462" t="str">
        <f t="shared" si="58"/>
        <v>D</v>
      </c>
      <c r="DO13" s="378" t="str">
        <f t="shared" si="59"/>
        <v>D</v>
      </c>
      <c r="DP13" s="394">
        <v>0</v>
      </c>
      <c r="DQ13" s="395">
        <v>0</v>
      </c>
      <c r="DR13" s="395">
        <v>0</v>
      </c>
      <c r="DS13" s="391"/>
      <c r="DT13" s="391"/>
      <c r="DU13" s="392">
        <f t="shared" si="60"/>
        <v>0</v>
      </c>
      <c r="DV13" s="510">
        <f t="shared" si="61"/>
        <v>0</v>
      </c>
      <c r="DW13" s="466" t="str">
        <f t="shared" si="62"/>
        <v>D</v>
      </c>
      <c r="DX13" s="393" t="str">
        <f t="shared" si="63"/>
        <v>D</v>
      </c>
      <c r="DY13" s="7"/>
      <c r="DZ13" s="4"/>
      <c r="EA13" s="48" t="str">
        <f t="shared" si="95"/>
        <v/>
      </c>
      <c r="EB13" s="45">
        <f t="shared" si="4"/>
        <v>1200</v>
      </c>
      <c r="EC13" s="32">
        <f t="shared" si="5"/>
        <v>0</v>
      </c>
      <c r="ED13" s="149">
        <f t="shared" si="65"/>
        <v>0</v>
      </c>
      <c r="EE13" s="78" t="str">
        <f t="shared" si="66"/>
        <v>Promoted</v>
      </c>
      <c r="EF13" s="78" t="str">
        <f t="shared" si="67"/>
        <v>Promoted</v>
      </c>
      <c r="EG13" s="67" t="str">
        <f t="shared" si="68"/>
        <v/>
      </c>
      <c r="EH13" s="46" t="str">
        <f t="shared" si="69"/>
        <v/>
      </c>
      <c r="EI13" s="102">
        <f t="shared" si="70"/>
        <v>0</v>
      </c>
      <c r="EJ13" s="72" t="str">
        <f t="shared" si="6"/>
        <v>E</v>
      </c>
      <c r="EK13" s="71" t="str">
        <f t="shared" si="7"/>
        <v>E</v>
      </c>
      <c r="EL13" s="71" t="str">
        <f t="shared" si="8"/>
        <v>E</v>
      </c>
      <c r="EM13" s="71" t="str">
        <f t="shared" si="9"/>
        <v>E</v>
      </c>
      <c r="EN13" s="71" t="str">
        <f t="shared" si="10"/>
        <v>E</v>
      </c>
      <c r="EO13" s="73" t="str">
        <f t="shared" si="11"/>
        <v>E</v>
      </c>
      <c r="EP13" s="491">
        <f t="shared" si="71"/>
        <v>0</v>
      </c>
      <c r="EQ13" s="492">
        <f t="shared" si="72"/>
        <v>0</v>
      </c>
      <c r="ER13" s="492">
        <f t="shared" si="73"/>
        <v>0</v>
      </c>
      <c r="ES13" s="492">
        <f t="shared" si="74"/>
        <v>0</v>
      </c>
      <c r="ET13" s="492">
        <f t="shared" si="75"/>
        <v>6</v>
      </c>
      <c r="EU13" s="725"/>
      <c r="EV13" s="725"/>
      <c r="EW13" s="137">
        <f t="shared" si="76"/>
        <v>0</v>
      </c>
      <c r="EX13" s="137" t="s">
        <v>177</v>
      </c>
      <c r="EY13" s="137">
        <f t="shared" si="77"/>
        <v>100</v>
      </c>
      <c r="EZ13" s="137" t="str">
        <f t="shared" si="78"/>
        <v>0/100</v>
      </c>
      <c r="FA13" s="137">
        <f t="shared" si="79"/>
        <v>0</v>
      </c>
      <c r="FB13" s="137" t="s">
        <v>177</v>
      </c>
      <c r="FC13" s="137">
        <f t="shared" si="80"/>
        <v>100</v>
      </c>
      <c r="FD13" s="137" t="str">
        <f t="shared" si="81"/>
        <v>0/100</v>
      </c>
      <c r="FE13" s="137">
        <f t="shared" si="82"/>
        <v>0</v>
      </c>
      <c r="FF13" s="137" t="s">
        <v>177</v>
      </c>
      <c r="FG13" s="137">
        <f t="shared" si="83"/>
        <v>100</v>
      </c>
      <c r="FH13" s="137" t="str">
        <f t="shared" si="84"/>
        <v>0/100</v>
      </c>
    </row>
    <row r="14" spans="1:166" ht="38.25" customHeight="1">
      <c r="A14" s="130">
        <f t="shared" si="15"/>
        <v>906</v>
      </c>
      <c r="B14" s="307">
        <v>6</v>
      </c>
      <c r="C14" s="495">
        <v>6</v>
      </c>
      <c r="D14" s="28">
        <f t="shared" si="16"/>
        <v>6</v>
      </c>
      <c r="E14" s="2">
        <v>1404</v>
      </c>
      <c r="F14" s="139">
        <v>43294</v>
      </c>
      <c r="G14" s="2">
        <v>906</v>
      </c>
      <c r="H14" s="2" t="s">
        <v>140</v>
      </c>
      <c r="I14" s="2" t="s">
        <v>141</v>
      </c>
      <c r="J14" s="2" t="s">
        <v>142</v>
      </c>
      <c r="K14" s="141">
        <v>38876</v>
      </c>
      <c r="L14" s="8">
        <v>0</v>
      </c>
      <c r="M14" s="55">
        <v>0</v>
      </c>
      <c r="N14" s="56">
        <f t="shared" si="85"/>
        <v>0</v>
      </c>
      <c r="O14" s="166">
        <v>0</v>
      </c>
      <c r="P14" s="310">
        <v>0</v>
      </c>
      <c r="Q14" s="417">
        <v>0</v>
      </c>
      <c r="R14" s="92">
        <f t="shared" si="17"/>
        <v>0</v>
      </c>
      <c r="S14" s="311">
        <v>0</v>
      </c>
      <c r="T14" s="312">
        <f t="shared" si="86"/>
        <v>0</v>
      </c>
      <c r="U14" s="417">
        <v>0</v>
      </c>
      <c r="V14" s="92">
        <f t="shared" si="18"/>
        <v>0</v>
      </c>
      <c r="W14" s="57">
        <f t="shared" si="87"/>
        <v>0</v>
      </c>
      <c r="X14" s="501">
        <f t="shared" si="19"/>
        <v>0</v>
      </c>
      <c r="Y14" s="438" t="str">
        <f t="shared" si="20"/>
        <v>E</v>
      </c>
      <c r="Z14" s="110" t="str">
        <f t="shared" si="21"/>
        <v>E</v>
      </c>
      <c r="AA14" s="120">
        <v>0</v>
      </c>
      <c r="AB14" s="65">
        <v>0</v>
      </c>
      <c r="AC14" s="66">
        <f t="shared" si="92"/>
        <v>0</v>
      </c>
      <c r="AD14" s="176">
        <v>0</v>
      </c>
      <c r="AE14" s="313">
        <v>0</v>
      </c>
      <c r="AF14" s="422">
        <v>0</v>
      </c>
      <c r="AG14" s="93">
        <f t="shared" si="22"/>
        <v>0</v>
      </c>
      <c r="AH14" s="314">
        <v>0</v>
      </c>
      <c r="AI14" s="315">
        <f t="shared" si="93"/>
        <v>0</v>
      </c>
      <c r="AJ14" s="422">
        <v>0</v>
      </c>
      <c r="AK14" s="93">
        <f t="shared" si="23"/>
        <v>0</v>
      </c>
      <c r="AL14" s="177">
        <f t="shared" si="24"/>
        <v>0</v>
      </c>
      <c r="AM14" s="502">
        <f t="shared" si="25"/>
        <v>0</v>
      </c>
      <c r="AN14" s="442" t="str">
        <f t="shared" si="26"/>
        <v>E</v>
      </c>
      <c r="AO14" s="121" t="str">
        <f t="shared" si="27"/>
        <v>E</v>
      </c>
      <c r="AP14" s="113">
        <v>0</v>
      </c>
      <c r="AQ14" s="61">
        <v>0</v>
      </c>
      <c r="AR14" s="62">
        <f t="shared" si="96"/>
        <v>0</v>
      </c>
      <c r="AS14" s="217">
        <v>0</v>
      </c>
      <c r="AT14" s="217">
        <v>0</v>
      </c>
      <c r="AU14" s="316">
        <v>0</v>
      </c>
      <c r="AV14" s="218">
        <f t="shared" si="28"/>
        <v>0</v>
      </c>
      <c r="AW14" s="317">
        <v>0</v>
      </c>
      <c r="AX14" s="317">
        <v>0</v>
      </c>
      <c r="AY14" s="318">
        <v>0</v>
      </c>
      <c r="AZ14" s="54">
        <f t="shared" si="29"/>
        <v>0</v>
      </c>
      <c r="BA14" s="219">
        <f t="shared" si="30"/>
        <v>0</v>
      </c>
      <c r="BB14" s="503">
        <f t="shared" si="31"/>
        <v>0</v>
      </c>
      <c r="BC14" s="446" t="str">
        <f t="shared" si="32"/>
        <v>E</v>
      </c>
      <c r="BD14" s="114" t="str">
        <f t="shared" si="33"/>
        <v>E</v>
      </c>
      <c r="BE14" s="236">
        <v>0</v>
      </c>
      <c r="BF14" s="69">
        <v>0</v>
      </c>
      <c r="BG14" s="237">
        <f t="shared" si="97"/>
        <v>0</v>
      </c>
      <c r="BH14" s="238">
        <v>0</v>
      </c>
      <c r="BI14" s="238">
        <v>0</v>
      </c>
      <c r="BJ14" s="319">
        <v>0</v>
      </c>
      <c r="BK14" s="239">
        <f t="shared" si="34"/>
        <v>0</v>
      </c>
      <c r="BL14" s="320">
        <v>0</v>
      </c>
      <c r="BM14" s="320">
        <v>0</v>
      </c>
      <c r="BN14" s="321">
        <v>0</v>
      </c>
      <c r="BO14" s="94">
        <f t="shared" si="35"/>
        <v>0</v>
      </c>
      <c r="BP14" s="240">
        <f t="shared" si="36"/>
        <v>0</v>
      </c>
      <c r="BQ14" s="504">
        <f t="shared" si="37"/>
        <v>0</v>
      </c>
      <c r="BR14" s="450" t="str">
        <f t="shared" si="38"/>
        <v>E</v>
      </c>
      <c r="BS14" s="117" t="str">
        <f t="shared" si="39"/>
        <v>E</v>
      </c>
      <c r="BT14" s="120">
        <v>0</v>
      </c>
      <c r="BU14" s="65">
        <v>0</v>
      </c>
      <c r="BV14" s="66">
        <f t="shared" si="98"/>
        <v>0</v>
      </c>
      <c r="BW14" s="176">
        <v>0</v>
      </c>
      <c r="BX14" s="176">
        <v>0</v>
      </c>
      <c r="BY14" s="313">
        <v>0</v>
      </c>
      <c r="BZ14" s="93">
        <f t="shared" si="40"/>
        <v>0</v>
      </c>
      <c r="CA14" s="314">
        <v>0</v>
      </c>
      <c r="CB14" s="314">
        <v>0</v>
      </c>
      <c r="CC14" s="315">
        <v>0</v>
      </c>
      <c r="CD14" s="126">
        <f t="shared" si="41"/>
        <v>0</v>
      </c>
      <c r="CE14" s="177">
        <f t="shared" si="42"/>
        <v>0</v>
      </c>
      <c r="CF14" s="502">
        <f t="shared" si="43"/>
        <v>0</v>
      </c>
      <c r="CG14" s="442" t="str">
        <f t="shared" si="44"/>
        <v>E</v>
      </c>
      <c r="CH14" s="121" t="str">
        <f t="shared" si="45"/>
        <v>E</v>
      </c>
      <c r="CI14" s="123">
        <v>0</v>
      </c>
      <c r="CJ14" s="124">
        <v>0</v>
      </c>
      <c r="CK14" s="125">
        <f t="shared" si="99"/>
        <v>0</v>
      </c>
      <c r="CL14" s="259">
        <v>0</v>
      </c>
      <c r="CM14" s="322">
        <v>0</v>
      </c>
      <c r="CN14" s="322">
        <v>0</v>
      </c>
      <c r="CO14" s="260">
        <f t="shared" si="46"/>
        <v>0</v>
      </c>
      <c r="CP14" s="323">
        <v>0</v>
      </c>
      <c r="CQ14" s="323">
        <v>0</v>
      </c>
      <c r="CR14" s="324">
        <f t="shared" si="94"/>
        <v>0</v>
      </c>
      <c r="CS14" s="53">
        <f t="shared" si="47"/>
        <v>0</v>
      </c>
      <c r="CT14" s="261">
        <f t="shared" si="48"/>
        <v>0</v>
      </c>
      <c r="CU14" s="505">
        <f t="shared" si="49"/>
        <v>0</v>
      </c>
      <c r="CV14" s="454" t="str">
        <f t="shared" si="50"/>
        <v>E</v>
      </c>
      <c r="CW14" s="47" t="str">
        <f t="shared" si="51"/>
        <v>E</v>
      </c>
      <c r="CX14" s="408">
        <v>0</v>
      </c>
      <c r="CY14" s="409">
        <v>0</v>
      </c>
      <c r="CZ14" s="409">
        <v>0</v>
      </c>
      <c r="DA14" s="406"/>
      <c r="DB14" s="406"/>
      <c r="DC14" s="407">
        <f t="shared" si="52"/>
        <v>0</v>
      </c>
      <c r="DD14" s="507">
        <f t="shared" si="53"/>
        <v>0</v>
      </c>
      <c r="DE14" s="458" t="str">
        <f t="shared" si="54"/>
        <v>D</v>
      </c>
      <c r="DF14" s="426" t="str">
        <f t="shared" si="55"/>
        <v>D</v>
      </c>
      <c r="DG14" s="379">
        <v>0</v>
      </c>
      <c r="DH14" s="380">
        <v>0</v>
      </c>
      <c r="DI14" s="380">
        <v>0</v>
      </c>
      <c r="DJ14" s="376"/>
      <c r="DK14" s="376"/>
      <c r="DL14" s="377">
        <f t="shared" si="56"/>
        <v>0</v>
      </c>
      <c r="DM14" s="509">
        <f t="shared" si="57"/>
        <v>0</v>
      </c>
      <c r="DN14" s="462" t="str">
        <f t="shared" si="58"/>
        <v>D</v>
      </c>
      <c r="DO14" s="378" t="str">
        <f t="shared" si="59"/>
        <v>D</v>
      </c>
      <c r="DP14" s="394">
        <v>0</v>
      </c>
      <c r="DQ14" s="395">
        <v>0</v>
      </c>
      <c r="DR14" s="395">
        <v>0</v>
      </c>
      <c r="DS14" s="391">
        <v>0</v>
      </c>
      <c r="DT14" s="391">
        <v>0</v>
      </c>
      <c r="DU14" s="392">
        <f t="shared" si="60"/>
        <v>0</v>
      </c>
      <c r="DV14" s="510">
        <f t="shared" si="61"/>
        <v>0</v>
      </c>
      <c r="DW14" s="466" t="str">
        <f t="shared" si="62"/>
        <v>D</v>
      </c>
      <c r="DX14" s="393" t="str">
        <f t="shared" si="63"/>
        <v>D</v>
      </c>
      <c r="DY14" s="7"/>
      <c r="DZ14" s="4"/>
      <c r="EA14" s="48" t="str">
        <f t="shared" si="95"/>
        <v/>
      </c>
      <c r="EB14" s="45">
        <f t="shared" si="4"/>
        <v>1200</v>
      </c>
      <c r="EC14" s="32">
        <f t="shared" si="5"/>
        <v>0</v>
      </c>
      <c r="ED14" s="149">
        <f t="shared" si="65"/>
        <v>0</v>
      </c>
      <c r="EE14" s="78" t="str">
        <f t="shared" si="66"/>
        <v>Promoted</v>
      </c>
      <c r="EF14" s="78" t="str">
        <f t="shared" si="67"/>
        <v>Promoted</v>
      </c>
      <c r="EG14" s="67" t="str">
        <f t="shared" si="68"/>
        <v/>
      </c>
      <c r="EH14" s="46" t="str">
        <f t="shared" si="69"/>
        <v/>
      </c>
      <c r="EI14" s="102">
        <f t="shared" si="70"/>
        <v>0</v>
      </c>
      <c r="EJ14" s="72" t="str">
        <f t="shared" si="6"/>
        <v>E</v>
      </c>
      <c r="EK14" s="71" t="str">
        <f t="shared" si="7"/>
        <v>E</v>
      </c>
      <c r="EL14" s="71" t="str">
        <f t="shared" si="8"/>
        <v>E</v>
      </c>
      <c r="EM14" s="71" t="str">
        <f t="shared" si="9"/>
        <v>E</v>
      </c>
      <c r="EN14" s="71" t="str">
        <f t="shared" si="10"/>
        <v>E</v>
      </c>
      <c r="EO14" s="73" t="str">
        <f t="shared" si="11"/>
        <v>E</v>
      </c>
      <c r="EP14" s="491">
        <f t="shared" si="71"/>
        <v>0</v>
      </c>
      <c r="EQ14" s="492">
        <f t="shared" si="72"/>
        <v>0</v>
      </c>
      <c r="ER14" s="492">
        <f t="shared" si="73"/>
        <v>0</v>
      </c>
      <c r="ES14" s="492">
        <f t="shared" si="74"/>
        <v>0</v>
      </c>
      <c r="ET14" s="492">
        <f t="shared" si="75"/>
        <v>6</v>
      </c>
      <c r="EU14" s="725"/>
      <c r="EV14" s="725"/>
      <c r="EW14" s="137">
        <f t="shared" si="76"/>
        <v>0</v>
      </c>
      <c r="EX14" s="137" t="s">
        <v>177</v>
      </c>
      <c r="EY14" s="137">
        <f t="shared" si="77"/>
        <v>100</v>
      </c>
      <c r="EZ14" s="137" t="str">
        <f t="shared" si="78"/>
        <v>0/100</v>
      </c>
      <c r="FA14" s="137">
        <f t="shared" si="79"/>
        <v>0</v>
      </c>
      <c r="FB14" s="137" t="s">
        <v>177</v>
      </c>
      <c r="FC14" s="137">
        <f t="shared" si="80"/>
        <v>100</v>
      </c>
      <c r="FD14" s="137" t="str">
        <f t="shared" si="81"/>
        <v>0/100</v>
      </c>
      <c r="FE14" s="137">
        <f t="shared" si="82"/>
        <v>0</v>
      </c>
      <c r="FF14" s="137" t="s">
        <v>177</v>
      </c>
      <c r="FG14" s="137">
        <f t="shared" si="83"/>
        <v>100</v>
      </c>
      <c r="FH14" s="137" t="str">
        <f t="shared" si="84"/>
        <v>0/100</v>
      </c>
    </row>
    <row r="15" spans="1:166" ht="38.25" customHeight="1">
      <c r="A15" s="130">
        <f t="shared" si="15"/>
        <v>907</v>
      </c>
      <c r="B15" s="307">
        <v>7</v>
      </c>
      <c r="C15" s="494">
        <v>7</v>
      </c>
      <c r="D15" s="28">
        <f t="shared" si="16"/>
        <v>6</v>
      </c>
      <c r="E15" s="2">
        <v>1453</v>
      </c>
      <c r="F15" s="139">
        <v>43650</v>
      </c>
      <c r="G15" s="1">
        <v>907</v>
      </c>
      <c r="H15" s="2" t="s">
        <v>143</v>
      </c>
      <c r="I15" s="144" t="s">
        <v>144</v>
      </c>
      <c r="J15" s="2" t="s">
        <v>145</v>
      </c>
      <c r="K15" s="141">
        <v>38991</v>
      </c>
      <c r="L15" s="8">
        <v>0</v>
      </c>
      <c r="M15" s="55">
        <v>0</v>
      </c>
      <c r="N15" s="56">
        <f t="shared" ref="N15:N29" si="100">SUM(L15:M15)</f>
        <v>0</v>
      </c>
      <c r="O15" s="166">
        <v>0</v>
      </c>
      <c r="P15" s="310">
        <v>0</v>
      </c>
      <c r="Q15" s="417">
        <v>0</v>
      </c>
      <c r="R15" s="92">
        <f t="shared" si="17"/>
        <v>0</v>
      </c>
      <c r="S15" s="311">
        <v>0</v>
      </c>
      <c r="T15" s="312">
        <f t="shared" si="86"/>
        <v>0</v>
      </c>
      <c r="U15" s="417">
        <v>0</v>
      </c>
      <c r="V15" s="92">
        <f t="shared" si="18"/>
        <v>0</v>
      </c>
      <c r="W15" s="57">
        <f t="shared" ref="W15:W29" si="101">SUM(N15,R15,V15)</f>
        <v>0</v>
      </c>
      <c r="X15" s="501">
        <f t="shared" si="19"/>
        <v>0</v>
      </c>
      <c r="Y15" s="438" t="str">
        <f t="shared" si="20"/>
        <v>E</v>
      </c>
      <c r="Z15" s="110" t="str">
        <f t="shared" si="21"/>
        <v>E</v>
      </c>
      <c r="AA15" s="120">
        <v>0</v>
      </c>
      <c r="AB15" s="65">
        <v>0</v>
      </c>
      <c r="AC15" s="66">
        <f t="shared" si="92"/>
        <v>0</v>
      </c>
      <c r="AD15" s="176">
        <v>0</v>
      </c>
      <c r="AE15" s="313">
        <v>0</v>
      </c>
      <c r="AF15" s="422">
        <v>0</v>
      </c>
      <c r="AG15" s="93">
        <f t="shared" si="22"/>
        <v>0</v>
      </c>
      <c r="AH15" s="314">
        <v>0</v>
      </c>
      <c r="AI15" s="315">
        <f t="shared" si="93"/>
        <v>0</v>
      </c>
      <c r="AJ15" s="422">
        <v>0</v>
      </c>
      <c r="AK15" s="93">
        <f t="shared" si="23"/>
        <v>0</v>
      </c>
      <c r="AL15" s="177">
        <f t="shared" si="24"/>
        <v>0</v>
      </c>
      <c r="AM15" s="502">
        <f t="shared" si="25"/>
        <v>0</v>
      </c>
      <c r="AN15" s="442" t="str">
        <f t="shared" si="26"/>
        <v>E</v>
      </c>
      <c r="AO15" s="121" t="str">
        <f t="shared" si="27"/>
        <v>E</v>
      </c>
      <c r="AP15" s="113">
        <v>0</v>
      </c>
      <c r="AQ15" s="61">
        <v>0</v>
      </c>
      <c r="AR15" s="62">
        <f t="shared" si="96"/>
        <v>0</v>
      </c>
      <c r="AS15" s="217">
        <v>0</v>
      </c>
      <c r="AT15" s="217">
        <v>0</v>
      </c>
      <c r="AU15" s="316">
        <v>0</v>
      </c>
      <c r="AV15" s="218">
        <f t="shared" si="28"/>
        <v>0</v>
      </c>
      <c r="AW15" s="317">
        <v>0</v>
      </c>
      <c r="AX15" s="317">
        <v>0</v>
      </c>
      <c r="AY15" s="318">
        <v>0</v>
      </c>
      <c r="AZ15" s="54">
        <f t="shared" si="29"/>
        <v>0</v>
      </c>
      <c r="BA15" s="219">
        <f t="shared" si="30"/>
        <v>0</v>
      </c>
      <c r="BB15" s="503">
        <f t="shared" si="31"/>
        <v>0</v>
      </c>
      <c r="BC15" s="446" t="str">
        <f t="shared" si="32"/>
        <v>E</v>
      </c>
      <c r="BD15" s="114" t="str">
        <f t="shared" si="33"/>
        <v>E</v>
      </c>
      <c r="BE15" s="236">
        <v>0</v>
      </c>
      <c r="BF15" s="69">
        <v>0</v>
      </c>
      <c r="BG15" s="237">
        <f t="shared" si="97"/>
        <v>0</v>
      </c>
      <c r="BH15" s="238">
        <v>0</v>
      </c>
      <c r="BI15" s="238">
        <v>0</v>
      </c>
      <c r="BJ15" s="319">
        <v>0</v>
      </c>
      <c r="BK15" s="239">
        <f t="shared" si="34"/>
        <v>0</v>
      </c>
      <c r="BL15" s="320">
        <v>0</v>
      </c>
      <c r="BM15" s="320">
        <v>0</v>
      </c>
      <c r="BN15" s="321">
        <v>0</v>
      </c>
      <c r="BO15" s="94">
        <f t="shared" si="35"/>
        <v>0</v>
      </c>
      <c r="BP15" s="240">
        <f t="shared" si="36"/>
        <v>0</v>
      </c>
      <c r="BQ15" s="504">
        <f t="shared" si="37"/>
        <v>0</v>
      </c>
      <c r="BR15" s="450" t="str">
        <f t="shared" si="38"/>
        <v>E</v>
      </c>
      <c r="BS15" s="117" t="str">
        <f t="shared" si="39"/>
        <v>E</v>
      </c>
      <c r="BT15" s="120">
        <v>0</v>
      </c>
      <c r="BU15" s="65">
        <v>0</v>
      </c>
      <c r="BV15" s="66">
        <f t="shared" si="98"/>
        <v>0</v>
      </c>
      <c r="BW15" s="176">
        <v>0</v>
      </c>
      <c r="BX15" s="176">
        <v>0</v>
      </c>
      <c r="BY15" s="313">
        <v>0</v>
      </c>
      <c r="BZ15" s="93">
        <f t="shared" si="40"/>
        <v>0</v>
      </c>
      <c r="CA15" s="314">
        <v>0</v>
      </c>
      <c r="CB15" s="314">
        <v>0</v>
      </c>
      <c r="CC15" s="315">
        <v>0</v>
      </c>
      <c r="CD15" s="126">
        <f t="shared" si="41"/>
        <v>0</v>
      </c>
      <c r="CE15" s="177">
        <f t="shared" si="42"/>
        <v>0</v>
      </c>
      <c r="CF15" s="502">
        <f t="shared" si="43"/>
        <v>0</v>
      </c>
      <c r="CG15" s="442" t="str">
        <f t="shared" si="44"/>
        <v>E</v>
      </c>
      <c r="CH15" s="121" t="str">
        <f t="shared" si="45"/>
        <v>E</v>
      </c>
      <c r="CI15" s="123">
        <v>0</v>
      </c>
      <c r="CJ15" s="124">
        <v>0</v>
      </c>
      <c r="CK15" s="125">
        <f t="shared" si="99"/>
        <v>0</v>
      </c>
      <c r="CL15" s="259">
        <v>0</v>
      </c>
      <c r="CM15" s="322">
        <v>0</v>
      </c>
      <c r="CN15" s="322">
        <v>0</v>
      </c>
      <c r="CO15" s="260">
        <f t="shared" si="46"/>
        <v>0</v>
      </c>
      <c r="CP15" s="323">
        <v>0</v>
      </c>
      <c r="CQ15" s="323">
        <v>0</v>
      </c>
      <c r="CR15" s="324">
        <f t="shared" si="94"/>
        <v>0</v>
      </c>
      <c r="CS15" s="53">
        <f t="shared" si="47"/>
        <v>0</v>
      </c>
      <c r="CT15" s="261">
        <f t="shared" si="48"/>
        <v>0</v>
      </c>
      <c r="CU15" s="505">
        <f t="shared" si="49"/>
        <v>0</v>
      </c>
      <c r="CV15" s="454" t="str">
        <f t="shared" si="50"/>
        <v>E</v>
      </c>
      <c r="CW15" s="47" t="str">
        <f t="shared" si="51"/>
        <v>E</v>
      </c>
      <c r="CX15" s="408">
        <v>0</v>
      </c>
      <c r="CY15" s="409">
        <v>0</v>
      </c>
      <c r="CZ15" s="409">
        <v>0</v>
      </c>
      <c r="DA15" s="406"/>
      <c r="DB15" s="406"/>
      <c r="DC15" s="407">
        <f t="shared" si="52"/>
        <v>0</v>
      </c>
      <c r="DD15" s="507">
        <f t="shared" si="53"/>
        <v>0</v>
      </c>
      <c r="DE15" s="458" t="str">
        <f t="shared" si="54"/>
        <v>D</v>
      </c>
      <c r="DF15" s="426" t="str">
        <f t="shared" si="55"/>
        <v>D</v>
      </c>
      <c r="DG15" s="379">
        <v>0</v>
      </c>
      <c r="DH15" s="380">
        <v>0</v>
      </c>
      <c r="DI15" s="380">
        <v>0</v>
      </c>
      <c r="DJ15" s="376"/>
      <c r="DK15" s="376"/>
      <c r="DL15" s="377">
        <f t="shared" si="56"/>
        <v>0</v>
      </c>
      <c r="DM15" s="509">
        <f t="shared" si="57"/>
        <v>0</v>
      </c>
      <c r="DN15" s="462" t="str">
        <f t="shared" si="58"/>
        <v>D</v>
      </c>
      <c r="DO15" s="378" t="str">
        <f t="shared" si="59"/>
        <v>D</v>
      </c>
      <c r="DP15" s="394">
        <v>0</v>
      </c>
      <c r="DQ15" s="395">
        <v>0</v>
      </c>
      <c r="DR15" s="395">
        <v>0</v>
      </c>
      <c r="DS15" s="391"/>
      <c r="DT15" s="391"/>
      <c r="DU15" s="392">
        <f t="shared" si="60"/>
        <v>0</v>
      </c>
      <c r="DV15" s="510">
        <f t="shared" si="61"/>
        <v>0</v>
      </c>
      <c r="DW15" s="466" t="str">
        <f t="shared" si="62"/>
        <v>D</v>
      </c>
      <c r="DX15" s="393" t="str">
        <f t="shared" si="63"/>
        <v>D</v>
      </c>
      <c r="DY15" s="7"/>
      <c r="DZ15" s="4"/>
      <c r="EA15" s="48" t="str">
        <f t="shared" si="95"/>
        <v/>
      </c>
      <c r="EB15" s="45">
        <f t="shared" si="4"/>
        <v>1200</v>
      </c>
      <c r="EC15" s="32">
        <f t="shared" si="5"/>
        <v>0</v>
      </c>
      <c r="ED15" s="149">
        <f t="shared" si="65"/>
        <v>0</v>
      </c>
      <c r="EE15" s="78" t="str">
        <f t="shared" si="66"/>
        <v>Promoted</v>
      </c>
      <c r="EF15" s="78" t="str">
        <f t="shared" si="67"/>
        <v>Promoted</v>
      </c>
      <c r="EG15" s="67" t="str">
        <f t="shared" si="68"/>
        <v/>
      </c>
      <c r="EH15" s="46" t="str">
        <f t="shared" si="69"/>
        <v/>
      </c>
      <c r="EI15" s="102">
        <f t="shared" si="70"/>
        <v>0</v>
      </c>
      <c r="EJ15" s="72" t="str">
        <f t="shared" si="6"/>
        <v>E</v>
      </c>
      <c r="EK15" s="71" t="str">
        <f t="shared" si="7"/>
        <v>E</v>
      </c>
      <c r="EL15" s="71" t="str">
        <f t="shared" si="8"/>
        <v>E</v>
      </c>
      <c r="EM15" s="71" t="str">
        <f t="shared" si="9"/>
        <v>E</v>
      </c>
      <c r="EN15" s="71" t="str">
        <f t="shared" si="10"/>
        <v>E</v>
      </c>
      <c r="EO15" s="73" t="str">
        <f t="shared" si="11"/>
        <v>E</v>
      </c>
      <c r="EP15" s="491">
        <f t="shared" si="71"/>
        <v>0</v>
      </c>
      <c r="EQ15" s="492">
        <f t="shared" si="72"/>
        <v>0</v>
      </c>
      <c r="ER15" s="492">
        <f t="shared" si="73"/>
        <v>0</v>
      </c>
      <c r="ES15" s="492">
        <f t="shared" si="74"/>
        <v>0</v>
      </c>
      <c r="ET15" s="492">
        <f t="shared" si="75"/>
        <v>6</v>
      </c>
      <c r="EU15" s="725"/>
      <c r="EV15" s="725"/>
      <c r="EW15" s="137">
        <f t="shared" si="76"/>
        <v>0</v>
      </c>
      <c r="EX15" s="137" t="s">
        <v>177</v>
      </c>
      <c r="EY15" s="137">
        <f t="shared" si="77"/>
        <v>100</v>
      </c>
      <c r="EZ15" s="137" t="str">
        <f t="shared" si="78"/>
        <v>0/100</v>
      </c>
      <c r="FA15" s="137">
        <f t="shared" si="79"/>
        <v>0</v>
      </c>
      <c r="FB15" s="137" t="s">
        <v>177</v>
      </c>
      <c r="FC15" s="137">
        <f t="shared" si="80"/>
        <v>100</v>
      </c>
      <c r="FD15" s="137" t="str">
        <f t="shared" si="81"/>
        <v>0/100</v>
      </c>
      <c r="FE15" s="137">
        <f t="shared" si="82"/>
        <v>0</v>
      </c>
      <c r="FF15" s="137" t="s">
        <v>177</v>
      </c>
      <c r="FG15" s="137">
        <f t="shared" si="83"/>
        <v>100</v>
      </c>
      <c r="FH15" s="137" t="str">
        <f t="shared" si="84"/>
        <v>0/100</v>
      </c>
    </row>
    <row r="16" spans="1:166" ht="38.25" customHeight="1">
      <c r="A16" s="130">
        <f t="shared" si="15"/>
        <v>0</v>
      </c>
      <c r="B16" s="307">
        <v>8</v>
      </c>
      <c r="C16" s="495"/>
      <c r="D16" s="28">
        <f t="shared" si="16"/>
        <v>0</v>
      </c>
      <c r="E16" s="2"/>
      <c r="F16" s="139"/>
      <c r="G16" s="2"/>
      <c r="H16" s="2"/>
      <c r="I16" s="2"/>
      <c r="J16" s="2"/>
      <c r="K16" s="141"/>
      <c r="L16" s="8">
        <v>0</v>
      </c>
      <c r="M16" s="55">
        <v>0</v>
      </c>
      <c r="N16" s="56">
        <f t="shared" si="100"/>
        <v>0</v>
      </c>
      <c r="O16" s="166">
        <v>0</v>
      </c>
      <c r="P16" s="310">
        <v>0</v>
      </c>
      <c r="Q16" s="417">
        <v>0</v>
      </c>
      <c r="R16" s="92">
        <f t="shared" si="17"/>
        <v>0</v>
      </c>
      <c r="S16" s="311">
        <v>0</v>
      </c>
      <c r="T16" s="312">
        <f t="shared" si="86"/>
        <v>0</v>
      </c>
      <c r="U16" s="417">
        <v>0</v>
      </c>
      <c r="V16" s="92">
        <f t="shared" si="18"/>
        <v>0</v>
      </c>
      <c r="W16" s="57">
        <f t="shared" si="101"/>
        <v>0</v>
      </c>
      <c r="X16" s="501">
        <f t="shared" si="19"/>
        <v>0</v>
      </c>
      <c r="Y16" s="438" t="str">
        <f t="shared" si="20"/>
        <v>E</v>
      </c>
      <c r="Z16" s="110">
        <f t="shared" si="21"/>
        <v>0</v>
      </c>
      <c r="AA16" s="120">
        <v>0</v>
      </c>
      <c r="AB16" s="65">
        <v>0</v>
      </c>
      <c r="AC16" s="66">
        <f t="shared" si="92"/>
        <v>0</v>
      </c>
      <c r="AD16" s="176">
        <v>0</v>
      </c>
      <c r="AE16" s="313">
        <v>0</v>
      </c>
      <c r="AF16" s="422">
        <v>0</v>
      </c>
      <c r="AG16" s="93">
        <f t="shared" si="22"/>
        <v>0</v>
      </c>
      <c r="AH16" s="314">
        <v>0</v>
      </c>
      <c r="AI16" s="315">
        <f t="shared" si="93"/>
        <v>0</v>
      </c>
      <c r="AJ16" s="422">
        <v>0</v>
      </c>
      <c r="AK16" s="93">
        <f t="shared" si="23"/>
        <v>0</v>
      </c>
      <c r="AL16" s="177">
        <f t="shared" si="24"/>
        <v>0</v>
      </c>
      <c r="AM16" s="502">
        <f t="shared" si="25"/>
        <v>0</v>
      </c>
      <c r="AN16" s="442" t="str">
        <f t="shared" si="26"/>
        <v>E</v>
      </c>
      <c r="AO16" s="121">
        <f t="shared" si="27"/>
        <v>0</v>
      </c>
      <c r="AP16" s="113">
        <v>0</v>
      </c>
      <c r="AQ16" s="61">
        <v>0</v>
      </c>
      <c r="AR16" s="62">
        <f t="shared" si="96"/>
        <v>0</v>
      </c>
      <c r="AS16" s="217">
        <v>0</v>
      </c>
      <c r="AT16" s="217">
        <v>0</v>
      </c>
      <c r="AU16" s="316">
        <v>0</v>
      </c>
      <c r="AV16" s="218">
        <f t="shared" si="28"/>
        <v>0</v>
      </c>
      <c r="AW16" s="317">
        <v>0</v>
      </c>
      <c r="AX16" s="317">
        <v>0</v>
      </c>
      <c r="AY16" s="318">
        <v>0</v>
      </c>
      <c r="AZ16" s="54">
        <f t="shared" si="29"/>
        <v>0</v>
      </c>
      <c r="BA16" s="219">
        <f t="shared" si="30"/>
        <v>0</v>
      </c>
      <c r="BB16" s="503">
        <f t="shared" si="31"/>
        <v>0</v>
      </c>
      <c r="BC16" s="446" t="str">
        <f t="shared" si="32"/>
        <v>E</v>
      </c>
      <c r="BD16" s="114">
        <f t="shared" si="33"/>
        <v>0</v>
      </c>
      <c r="BE16" s="236">
        <v>0</v>
      </c>
      <c r="BF16" s="69">
        <v>0</v>
      </c>
      <c r="BG16" s="237">
        <f t="shared" si="97"/>
        <v>0</v>
      </c>
      <c r="BH16" s="238">
        <v>0</v>
      </c>
      <c r="BI16" s="238">
        <v>0</v>
      </c>
      <c r="BJ16" s="319">
        <v>0</v>
      </c>
      <c r="BK16" s="239">
        <f t="shared" si="34"/>
        <v>0</v>
      </c>
      <c r="BL16" s="320">
        <v>0</v>
      </c>
      <c r="BM16" s="320">
        <v>0</v>
      </c>
      <c r="BN16" s="321">
        <v>0</v>
      </c>
      <c r="BO16" s="94">
        <f t="shared" si="35"/>
        <v>0</v>
      </c>
      <c r="BP16" s="240">
        <f t="shared" si="36"/>
        <v>0</v>
      </c>
      <c r="BQ16" s="504">
        <f t="shared" si="37"/>
        <v>0</v>
      </c>
      <c r="BR16" s="450" t="str">
        <f t="shared" si="38"/>
        <v>E</v>
      </c>
      <c r="BS16" s="117">
        <f t="shared" si="39"/>
        <v>0</v>
      </c>
      <c r="BT16" s="120">
        <v>0</v>
      </c>
      <c r="BU16" s="65">
        <v>0</v>
      </c>
      <c r="BV16" s="66">
        <f t="shared" si="98"/>
        <v>0</v>
      </c>
      <c r="BW16" s="176">
        <v>0</v>
      </c>
      <c r="BX16" s="176">
        <v>0</v>
      </c>
      <c r="BY16" s="313">
        <v>0</v>
      </c>
      <c r="BZ16" s="93">
        <f t="shared" si="40"/>
        <v>0</v>
      </c>
      <c r="CA16" s="314">
        <v>0</v>
      </c>
      <c r="CB16" s="314">
        <v>0</v>
      </c>
      <c r="CC16" s="315">
        <v>0</v>
      </c>
      <c r="CD16" s="126">
        <f t="shared" si="41"/>
        <v>0</v>
      </c>
      <c r="CE16" s="177">
        <f t="shared" si="42"/>
        <v>0</v>
      </c>
      <c r="CF16" s="502">
        <f t="shared" si="43"/>
        <v>0</v>
      </c>
      <c r="CG16" s="442" t="str">
        <f t="shared" si="44"/>
        <v>E</v>
      </c>
      <c r="CH16" s="121">
        <f t="shared" si="45"/>
        <v>0</v>
      </c>
      <c r="CI16" s="123">
        <v>0</v>
      </c>
      <c r="CJ16" s="124">
        <v>0</v>
      </c>
      <c r="CK16" s="125">
        <f t="shared" si="99"/>
        <v>0</v>
      </c>
      <c r="CL16" s="259">
        <v>0</v>
      </c>
      <c r="CM16" s="322">
        <v>0</v>
      </c>
      <c r="CN16" s="322">
        <v>0</v>
      </c>
      <c r="CO16" s="260">
        <f t="shared" si="46"/>
        <v>0</v>
      </c>
      <c r="CP16" s="323">
        <v>0</v>
      </c>
      <c r="CQ16" s="323">
        <v>0</v>
      </c>
      <c r="CR16" s="324">
        <f t="shared" si="94"/>
        <v>0</v>
      </c>
      <c r="CS16" s="53">
        <f t="shared" si="47"/>
        <v>0</v>
      </c>
      <c r="CT16" s="261">
        <f t="shared" si="48"/>
        <v>0</v>
      </c>
      <c r="CU16" s="505">
        <f t="shared" si="49"/>
        <v>0</v>
      </c>
      <c r="CV16" s="454" t="str">
        <f t="shared" si="50"/>
        <v>E</v>
      </c>
      <c r="CW16" s="47">
        <f t="shared" si="51"/>
        <v>0</v>
      </c>
      <c r="CX16" s="408">
        <v>0</v>
      </c>
      <c r="CY16" s="409">
        <v>0</v>
      </c>
      <c r="CZ16" s="409">
        <v>0</v>
      </c>
      <c r="DA16" s="406"/>
      <c r="DB16" s="406"/>
      <c r="DC16" s="407">
        <f t="shared" si="52"/>
        <v>0</v>
      </c>
      <c r="DD16" s="507">
        <f t="shared" si="53"/>
        <v>0</v>
      </c>
      <c r="DE16" s="458" t="str">
        <f t="shared" si="54"/>
        <v>D</v>
      </c>
      <c r="DF16" s="426">
        <f t="shared" si="55"/>
        <v>0</v>
      </c>
      <c r="DG16" s="379">
        <v>0</v>
      </c>
      <c r="DH16" s="380">
        <v>0</v>
      </c>
      <c r="DI16" s="380">
        <v>0</v>
      </c>
      <c r="DJ16" s="376"/>
      <c r="DK16" s="376"/>
      <c r="DL16" s="377">
        <f t="shared" si="56"/>
        <v>0</v>
      </c>
      <c r="DM16" s="509">
        <f t="shared" si="57"/>
        <v>0</v>
      </c>
      <c r="DN16" s="462" t="str">
        <f t="shared" si="58"/>
        <v>D</v>
      </c>
      <c r="DO16" s="378">
        <f t="shared" si="59"/>
        <v>0</v>
      </c>
      <c r="DP16" s="394">
        <v>0</v>
      </c>
      <c r="DQ16" s="395">
        <v>0</v>
      </c>
      <c r="DR16" s="395">
        <v>0</v>
      </c>
      <c r="DS16" s="391"/>
      <c r="DT16" s="391"/>
      <c r="DU16" s="392">
        <f t="shared" si="60"/>
        <v>0</v>
      </c>
      <c r="DV16" s="510">
        <f t="shared" si="61"/>
        <v>0</v>
      </c>
      <c r="DW16" s="466" t="str">
        <f t="shared" si="62"/>
        <v>D</v>
      </c>
      <c r="DX16" s="393">
        <f t="shared" si="63"/>
        <v>0</v>
      </c>
      <c r="DY16" s="7"/>
      <c r="DZ16" s="4"/>
      <c r="EA16" s="48" t="str">
        <f t="shared" si="95"/>
        <v/>
      </c>
      <c r="EB16" s="45">
        <f t="shared" si="4"/>
        <v>0</v>
      </c>
      <c r="EC16" s="32">
        <f t="shared" si="5"/>
        <v>0</v>
      </c>
      <c r="ED16" s="149">
        <f t="shared" si="65"/>
        <v>0</v>
      </c>
      <c r="EE16" s="78" t="str">
        <f t="shared" si="66"/>
        <v/>
      </c>
      <c r="EF16" s="78" t="str">
        <f t="shared" si="67"/>
        <v/>
      </c>
      <c r="EG16" s="67" t="str">
        <f t="shared" si="68"/>
        <v/>
      </c>
      <c r="EH16" s="46" t="str">
        <f t="shared" si="69"/>
        <v/>
      </c>
      <c r="EI16" s="102">
        <f t="shared" si="70"/>
        <v>0</v>
      </c>
      <c r="EJ16" s="72">
        <f t="shared" si="6"/>
        <v>0</v>
      </c>
      <c r="EK16" s="71">
        <f t="shared" si="7"/>
        <v>0</v>
      </c>
      <c r="EL16" s="71">
        <f t="shared" si="8"/>
        <v>0</v>
      </c>
      <c r="EM16" s="71">
        <f t="shared" si="9"/>
        <v>0</v>
      </c>
      <c r="EN16" s="71">
        <f t="shared" si="10"/>
        <v>0</v>
      </c>
      <c r="EO16" s="73">
        <f t="shared" si="11"/>
        <v>0</v>
      </c>
      <c r="EP16" s="491">
        <f t="shared" si="71"/>
        <v>0</v>
      </c>
      <c r="EQ16" s="492">
        <f t="shared" si="72"/>
        <v>0</v>
      </c>
      <c r="ER16" s="492">
        <f t="shared" si="73"/>
        <v>0</v>
      </c>
      <c r="ES16" s="492">
        <f t="shared" si="74"/>
        <v>0</v>
      </c>
      <c r="ET16" s="492">
        <f t="shared" si="75"/>
        <v>0</v>
      </c>
      <c r="EU16" s="725"/>
      <c r="EV16" s="725"/>
      <c r="EW16" s="137">
        <f t="shared" si="76"/>
        <v>0</v>
      </c>
      <c r="EX16" s="137" t="s">
        <v>177</v>
      </c>
      <c r="EY16" s="137">
        <f t="shared" si="77"/>
        <v>100</v>
      </c>
      <c r="EZ16" s="137" t="str">
        <f t="shared" si="78"/>
        <v>0/100</v>
      </c>
      <c r="FA16" s="137">
        <f t="shared" si="79"/>
        <v>0</v>
      </c>
      <c r="FB16" s="137" t="s">
        <v>177</v>
      </c>
      <c r="FC16" s="137">
        <f t="shared" si="80"/>
        <v>100</v>
      </c>
      <c r="FD16" s="137" t="str">
        <f t="shared" si="81"/>
        <v>0/100</v>
      </c>
      <c r="FE16" s="137">
        <f t="shared" si="82"/>
        <v>0</v>
      </c>
      <c r="FF16" s="137" t="s">
        <v>177</v>
      </c>
      <c r="FG16" s="137">
        <f t="shared" si="83"/>
        <v>100</v>
      </c>
      <c r="FH16" s="137" t="str">
        <f t="shared" si="84"/>
        <v>0/100</v>
      </c>
    </row>
    <row r="17" spans="1:164" ht="38.25" customHeight="1">
      <c r="A17" s="130">
        <f t="shared" si="15"/>
        <v>0</v>
      </c>
      <c r="B17" s="307">
        <v>9</v>
      </c>
      <c r="C17" s="494"/>
      <c r="D17" s="28">
        <f t="shared" si="16"/>
        <v>0</v>
      </c>
      <c r="E17" s="2"/>
      <c r="F17" s="139"/>
      <c r="G17" s="1"/>
      <c r="H17" s="2"/>
      <c r="I17" s="2"/>
      <c r="J17" s="5"/>
      <c r="K17" s="141"/>
      <c r="L17" s="8">
        <v>0</v>
      </c>
      <c r="M17" s="55">
        <v>0</v>
      </c>
      <c r="N17" s="56">
        <f t="shared" si="100"/>
        <v>0</v>
      </c>
      <c r="O17" s="166">
        <v>0</v>
      </c>
      <c r="P17" s="310">
        <v>0</v>
      </c>
      <c r="Q17" s="417">
        <v>0</v>
      </c>
      <c r="R17" s="92">
        <f t="shared" si="17"/>
        <v>0</v>
      </c>
      <c r="S17" s="311">
        <v>0</v>
      </c>
      <c r="T17" s="312">
        <f t="shared" si="86"/>
        <v>0</v>
      </c>
      <c r="U17" s="417">
        <v>0</v>
      </c>
      <c r="V17" s="92">
        <f t="shared" si="18"/>
        <v>0</v>
      </c>
      <c r="W17" s="57">
        <f t="shared" si="101"/>
        <v>0</v>
      </c>
      <c r="X17" s="501">
        <f t="shared" si="19"/>
        <v>0</v>
      </c>
      <c r="Y17" s="438" t="str">
        <f t="shared" si="20"/>
        <v>E</v>
      </c>
      <c r="Z17" s="110">
        <f t="shared" si="21"/>
        <v>0</v>
      </c>
      <c r="AA17" s="120">
        <v>0</v>
      </c>
      <c r="AB17" s="65">
        <v>0</v>
      </c>
      <c r="AC17" s="66">
        <f t="shared" si="92"/>
        <v>0</v>
      </c>
      <c r="AD17" s="176">
        <v>0</v>
      </c>
      <c r="AE17" s="313">
        <v>0</v>
      </c>
      <c r="AF17" s="422">
        <v>0</v>
      </c>
      <c r="AG17" s="93">
        <f t="shared" si="22"/>
        <v>0</v>
      </c>
      <c r="AH17" s="314">
        <v>0</v>
      </c>
      <c r="AI17" s="315">
        <f t="shared" si="93"/>
        <v>0</v>
      </c>
      <c r="AJ17" s="422">
        <v>0</v>
      </c>
      <c r="AK17" s="93">
        <f t="shared" si="23"/>
        <v>0</v>
      </c>
      <c r="AL17" s="177">
        <f t="shared" si="24"/>
        <v>0</v>
      </c>
      <c r="AM17" s="502">
        <f t="shared" si="25"/>
        <v>0</v>
      </c>
      <c r="AN17" s="442" t="str">
        <f t="shared" si="26"/>
        <v>E</v>
      </c>
      <c r="AO17" s="121">
        <f t="shared" si="27"/>
        <v>0</v>
      </c>
      <c r="AP17" s="113">
        <v>0</v>
      </c>
      <c r="AQ17" s="61">
        <v>0</v>
      </c>
      <c r="AR17" s="62">
        <f t="shared" si="96"/>
        <v>0</v>
      </c>
      <c r="AS17" s="217">
        <v>0</v>
      </c>
      <c r="AT17" s="217">
        <v>0</v>
      </c>
      <c r="AU17" s="316">
        <v>0</v>
      </c>
      <c r="AV17" s="218">
        <f t="shared" si="28"/>
        <v>0</v>
      </c>
      <c r="AW17" s="317">
        <v>0</v>
      </c>
      <c r="AX17" s="317">
        <v>0</v>
      </c>
      <c r="AY17" s="318">
        <v>0</v>
      </c>
      <c r="AZ17" s="54">
        <f t="shared" si="29"/>
        <v>0</v>
      </c>
      <c r="BA17" s="219">
        <f t="shared" si="30"/>
        <v>0</v>
      </c>
      <c r="BB17" s="503">
        <f t="shared" si="31"/>
        <v>0</v>
      </c>
      <c r="BC17" s="446" t="str">
        <f t="shared" si="32"/>
        <v>E</v>
      </c>
      <c r="BD17" s="114">
        <f t="shared" si="33"/>
        <v>0</v>
      </c>
      <c r="BE17" s="236">
        <v>0</v>
      </c>
      <c r="BF17" s="69">
        <v>0</v>
      </c>
      <c r="BG17" s="237">
        <f t="shared" si="97"/>
        <v>0</v>
      </c>
      <c r="BH17" s="238">
        <v>0</v>
      </c>
      <c r="BI17" s="238">
        <v>0</v>
      </c>
      <c r="BJ17" s="319">
        <v>0</v>
      </c>
      <c r="BK17" s="239">
        <f t="shared" si="34"/>
        <v>0</v>
      </c>
      <c r="BL17" s="320">
        <v>0</v>
      </c>
      <c r="BM17" s="320">
        <v>0</v>
      </c>
      <c r="BN17" s="321">
        <v>0</v>
      </c>
      <c r="BO17" s="94">
        <f t="shared" si="35"/>
        <v>0</v>
      </c>
      <c r="BP17" s="240">
        <f t="shared" si="36"/>
        <v>0</v>
      </c>
      <c r="BQ17" s="504">
        <f t="shared" si="37"/>
        <v>0</v>
      </c>
      <c r="BR17" s="450" t="str">
        <f t="shared" si="38"/>
        <v>E</v>
      </c>
      <c r="BS17" s="117">
        <f t="shared" si="39"/>
        <v>0</v>
      </c>
      <c r="BT17" s="120">
        <v>0</v>
      </c>
      <c r="BU17" s="65">
        <v>0</v>
      </c>
      <c r="BV17" s="66">
        <f t="shared" si="98"/>
        <v>0</v>
      </c>
      <c r="BW17" s="176">
        <v>0</v>
      </c>
      <c r="BX17" s="176">
        <v>0</v>
      </c>
      <c r="BY17" s="313">
        <v>0</v>
      </c>
      <c r="BZ17" s="93">
        <f t="shared" si="40"/>
        <v>0</v>
      </c>
      <c r="CA17" s="314">
        <v>0</v>
      </c>
      <c r="CB17" s="314">
        <v>0</v>
      </c>
      <c r="CC17" s="315">
        <v>0</v>
      </c>
      <c r="CD17" s="126">
        <f t="shared" si="41"/>
        <v>0</v>
      </c>
      <c r="CE17" s="177">
        <f t="shared" si="42"/>
        <v>0</v>
      </c>
      <c r="CF17" s="502">
        <f t="shared" si="43"/>
        <v>0</v>
      </c>
      <c r="CG17" s="442" t="str">
        <f t="shared" si="44"/>
        <v>E</v>
      </c>
      <c r="CH17" s="121">
        <f t="shared" si="45"/>
        <v>0</v>
      </c>
      <c r="CI17" s="123">
        <v>0</v>
      </c>
      <c r="CJ17" s="124">
        <v>0</v>
      </c>
      <c r="CK17" s="125">
        <f t="shared" si="99"/>
        <v>0</v>
      </c>
      <c r="CL17" s="259">
        <v>0</v>
      </c>
      <c r="CM17" s="322">
        <v>0</v>
      </c>
      <c r="CN17" s="322">
        <v>0</v>
      </c>
      <c r="CO17" s="260">
        <f t="shared" si="46"/>
        <v>0</v>
      </c>
      <c r="CP17" s="323">
        <v>0</v>
      </c>
      <c r="CQ17" s="323">
        <v>0</v>
      </c>
      <c r="CR17" s="324">
        <f t="shared" si="94"/>
        <v>0</v>
      </c>
      <c r="CS17" s="53">
        <f t="shared" si="47"/>
        <v>0</v>
      </c>
      <c r="CT17" s="261">
        <f t="shared" si="48"/>
        <v>0</v>
      </c>
      <c r="CU17" s="505">
        <f t="shared" si="49"/>
        <v>0</v>
      </c>
      <c r="CV17" s="454" t="str">
        <f t="shared" si="50"/>
        <v>E</v>
      </c>
      <c r="CW17" s="47">
        <f t="shared" si="51"/>
        <v>0</v>
      </c>
      <c r="CX17" s="408">
        <v>0</v>
      </c>
      <c r="CY17" s="409">
        <v>0</v>
      </c>
      <c r="CZ17" s="409">
        <v>0</v>
      </c>
      <c r="DA17" s="406"/>
      <c r="DB17" s="406"/>
      <c r="DC17" s="407">
        <f t="shared" si="52"/>
        <v>0</v>
      </c>
      <c r="DD17" s="507">
        <f t="shared" si="53"/>
        <v>0</v>
      </c>
      <c r="DE17" s="458" t="str">
        <f t="shared" si="54"/>
        <v>D</v>
      </c>
      <c r="DF17" s="426">
        <f t="shared" si="55"/>
        <v>0</v>
      </c>
      <c r="DG17" s="379">
        <v>0</v>
      </c>
      <c r="DH17" s="380">
        <v>0</v>
      </c>
      <c r="DI17" s="380">
        <v>0</v>
      </c>
      <c r="DJ17" s="376"/>
      <c r="DK17" s="376"/>
      <c r="DL17" s="377">
        <f t="shared" si="56"/>
        <v>0</v>
      </c>
      <c r="DM17" s="509">
        <f t="shared" si="57"/>
        <v>0</v>
      </c>
      <c r="DN17" s="462" t="str">
        <f t="shared" si="58"/>
        <v>D</v>
      </c>
      <c r="DO17" s="378">
        <f t="shared" si="59"/>
        <v>0</v>
      </c>
      <c r="DP17" s="394">
        <v>0</v>
      </c>
      <c r="DQ17" s="395">
        <v>0</v>
      </c>
      <c r="DR17" s="395">
        <v>0</v>
      </c>
      <c r="DS17" s="391"/>
      <c r="DT17" s="391"/>
      <c r="DU17" s="392">
        <f t="shared" si="60"/>
        <v>0</v>
      </c>
      <c r="DV17" s="510">
        <f t="shared" si="61"/>
        <v>0</v>
      </c>
      <c r="DW17" s="466" t="str">
        <f t="shared" si="62"/>
        <v>D</v>
      </c>
      <c r="DX17" s="393">
        <f t="shared" si="63"/>
        <v>0</v>
      </c>
      <c r="DY17" s="7"/>
      <c r="DZ17" s="4"/>
      <c r="EA17" s="48" t="str">
        <f t="shared" si="95"/>
        <v/>
      </c>
      <c r="EB17" s="45">
        <f t="shared" si="4"/>
        <v>0</v>
      </c>
      <c r="EC17" s="32">
        <f t="shared" si="5"/>
        <v>0</v>
      </c>
      <c r="ED17" s="149">
        <f t="shared" si="65"/>
        <v>0</v>
      </c>
      <c r="EE17" s="78" t="str">
        <f t="shared" si="66"/>
        <v/>
      </c>
      <c r="EF17" s="78" t="str">
        <f t="shared" si="67"/>
        <v/>
      </c>
      <c r="EG17" s="67" t="str">
        <f t="shared" si="68"/>
        <v/>
      </c>
      <c r="EH17" s="46" t="str">
        <f t="shared" si="69"/>
        <v/>
      </c>
      <c r="EI17" s="102">
        <f t="shared" si="70"/>
        <v>0</v>
      </c>
      <c r="EJ17" s="72">
        <f t="shared" si="6"/>
        <v>0</v>
      </c>
      <c r="EK17" s="71">
        <f t="shared" si="7"/>
        <v>0</v>
      </c>
      <c r="EL17" s="71">
        <f t="shared" si="8"/>
        <v>0</v>
      </c>
      <c r="EM17" s="71">
        <f t="shared" si="9"/>
        <v>0</v>
      </c>
      <c r="EN17" s="71">
        <f t="shared" si="10"/>
        <v>0</v>
      </c>
      <c r="EO17" s="73">
        <f t="shared" si="11"/>
        <v>0</v>
      </c>
      <c r="EP17" s="491">
        <f t="shared" si="71"/>
        <v>0</v>
      </c>
      <c r="EQ17" s="492">
        <f t="shared" si="72"/>
        <v>0</v>
      </c>
      <c r="ER17" s="492">
        <f t="shared" si="73"/>
        <v>0</v>
      </c>
      <c r="ES17" s="492">
        <f t="shared" si="74"/>
        <v>0</v>
      </c>
      <c r="ET17" s="492">
        <f t="shared" si="75"/>
        <v>0</v>
      </c>
      <c r="EU17" s="725"/>
      <c r="EV17" s="725"/>
      <c r="EW17" s="137">
        <f t="shared" si="76"/>
        <v>0</v>
      </c>
      <c r="EX17" s="137" t="s">
        <v>177</v>
      </c>
      <c r="EY17" s="137">
        <f t="shared" si="77"/>
        <v>100</v>
      </c>
      <c r="EZ17" s="137" t="str">
        <f t="shared" si="78"/>
        <v>0/100</v>
      </c>
      <c r="FA17" s="137">
        <f t="shared" si="79"/>
        <v>0</v>
      </c>
      <c r="FB17" s="137" t="s">
        <v>177</v>
      </c>
      <c r="FC17" s="137">
        <f t="shared" si="80"/>
        <v>100</v>
      </c>
      <c r="FD17" s="137" t="str">
        <f t="shared" si="81"/>
        <v>0/100</v>
      </c>
      <c r="FE17" s="137">
        <f t="shared" si="82"/>
        <v>0</v>
      </c>
      <c r="FF17" s="137" t="s">
        <v>177</v>
      </c>
      <c r="FG17" s="137">
        <f t="shared" si="83"/>
        <v>100</v>
      </c>
      <c r="FH17" s="137" t="str">
        <f t="shared" si="84"/>
        <v>0/100</v>
      </c>
    </row>
    <row r="18" spans="1:164" ht="38.25" customHeight="1">
      <c r="A18" s="130">
        <f t="shared" si="15"/>
        <v>0</v>
      </c>
      <c r="B18" s="307">
        <v>10</v>
      </c>
      <c r="C18" s="495"/>
      <c r="D18" s="28">
        <f t="shared" si="16"/>
        <v>0</v>
      </c>
      <c r="E18" s="2"/>
      <c r="F18" s="139"/>
      <c r="G18" s="2"/>
      <c r="H18" s="2"/>
      <c r="I18" s="2"/>
      <c r="J18" s="2"/>
      <c r="K18" s="141"/>
      <c r="L18" s="8">
        <v>0</v>
      </c>
      <c r="M18" s="55">
        <v>0</v>
      </c>
      <c r="N18" s="56">
        <f t="shared" si="100"/>
        <v>0</v>
      </c>
      <c r="O18" s="166">
        <v>0</v>
      </c>
      <c r="P18" s="310">
        <v>0</v>
      </c>
      <c r="Q18" s="417">
        <v>0</v>
      </c>
      <c r="R18" s="92">
        <f t="shared" si="17"/>
        <v>0</v>
      </c>
      <c r="S18" s="311">
        <v>0</v>
      </c>
      <c r="T18" s="312">
        <f t="shared" si="86"/>
        <v>0</v>
      </c>
      <c r="U18" s="417">
        <v>0</v>
      </c>
      <c r="V18" s="92">
        <f t="shared" si="18"/>
        <v>0</v>
      </c>
      <c r="W18" s="57">
        <f t="shared" si="101"/>
        <v>0</v>
      </c>
      <c r="X18" s="501">
        <f t="shared" si="19"/>
        <v>0</v>
      </c>
      <c r="Y18" s="438" t="str">
        <f t="shared" si="20"/>
        <v>E</v>
      </c>
      <c r="Z18" s="110">
        <f t="shared" si="21"/>
        <v>0</v>
      </c>
      <c r="AA18" s="120">
        <v>0</v>
      </c>
      <c r="AB18" s="65">
        <v>0</v>
      </c>
      <c r="AC18" s="66">
        <f t="shared" si="92"/>
        <v>0</v>
      </c>
      <c r="AD18" s="176">
        <v>0</v>
      </c>
      <c r="AE18" s="313">
        <v>0</v>
      </c>
      <c r="AF18" s="422">
        <v>0</v>
      </c>
      <c r="AG18" s="93">
        <f t="shared" si="22"/>
        <v>0</v>
      </c>
      <c r="AH18" s="314">
        <v>0</v>
      </c>
      <c r="AI18" s="315">
        <f t="shared" si="93"/>
        <v>0</v>
      </c>
      <c r="AJ18" s="422">
        <v>0</v>
      </c>
      <c r="AK18" s="93">
        <f t="shared" si="23"/>
        <v>0</v>
      </c>
      <c r="AL18" s="177">
        <f t="shared" si="24"/>
        <v>0</v>
      </c>
      <c r="AM18" s="502">
        <f t="shared" si="25"/>
        <v>0</v>
      </c>
      <c r="AN18" s="442" t="str">
        <f t="shared" si="26"/>
        <v>E</v>
      </c>
      <c r="AO18" s="121">
        <f t="shared" si="27"/>
        <v>0</v>
      </c>
      <c r="AP18" s="113">
        <v>0</v>
      </c>
      <c r="AQ18" s="61">
        <v>0</v>
      </c>
      <c r="AR18" s="62">
        <f t="shared" si="96"/>
        <v>0</v>
      </c>
      <c r="AS18" s="217">
        <v>0</v>
      </c>
      <c r="AT18" s="217">
        <v>0</v>
      </c>
      <c r="AU18" s="316">
        <v>0</v>
      </c>
      <c r="AV18" s="218">
        <f t="shared" si="28"/>
        <v>0</v>
      </c>
      <c r="AW18" s="317">
        <v>0</v>
      </c>
      <c r="AX18" s="317">
        <v>0</v>
      </c>
      <c r="AY18" s="318">
        <v>0</v>
      </c>
      <c r="AZ18" s="54">
        <f t="shared" si="29"/>
        <v>0</v>
      </c>
      <c r="BA18" s="219">
        <f t="shared" si="30"/>
        <v>0</v>
      </c>
      <c r="BB18" s="503">
        <f t="shared" si="31"/>
        <v>0</v>
      </c>
      <c r="BC18" s="446" t="str">
        <f t="shared" si="32"/>
        <v>E</v>
      </c>
      <c r="BD18" s="114">
        <f t="shared" si="33"/>
        <v>0</v>
      </c>
      <c r="BE18" s="236">
        <v>0</v>
      </c>
      <c r="BF18" s="69">
        <v>0</v>
      </c>
      <c r="BG18" s="237">
        <f t="shared" si="97"/>
        <v>0</v>
      </c>
      <c r="BH18" s="238">
        <v>0</v>
      </c>
      <c r="BI18" s="238">
        <v>0</v>
      </c>
      <c r="BJ18" s="319">
        <v>0</v>
      </c>
      <c r="BK18" s="239">
        <f t="shared" si="34"/>
        <v>0</v>
      </c>
      <c r="BL18" s="320">
        <v>0</v>
      </c>
      <c r="BM18" s="320">
        <v>0</v>
      </c>
      <c r="BN18" s="321">
        <v>0</v>
      </c>
      <c r="BO18" s="94">
        <f t="shared" si="35"/>
        <v>0</v>
      </c>
      <c r="BP18" s="240">
        <f t="shared" si="36"/>
        <v>0</v>
      </c>
      <c r="BQ18" s="504">
        <f t="shared" si="37"/>
        <v>0</v>
      </c>
      <c r="BR18" s="450" t="str">
        <f t="shared" si="38"/>
        <v>E</v>
      </c>
      <c r="BS18" s="117">
        <f t="shared" si="39"/>
        <v>0</v>
      </c>
      <c r="BT18" s="120">
        <v>0</v>
      </c>
      <c r="BU18" s="65">
        <v>0</v>
      </c>
      <c r="BV18" s="66">
        <f t="shared" si="98"/>
        <v>0</v>
      </c>
      <c r="BW18" s="176">
        <v>0</v>
      </c>
      <c r="BX18" s="176">
        <v>0</v>
      </c>
      <c r="BY18" s="313">
        <v>0</v>
      </c>
      <c r="BZ18" s="93">
        <f t="shared" si="40"/>
        <v>0</v>
      </c>
      <c r="CA18" s="314">
        <v>0</v>
      </c>
      <c r="CB18" s="314">
        <v>0</v>
      </c>
      <c r="CC18" s="315">
        <v>0</v>
      </c>
      <c r="CD18" s="126">
        <f t="shared" si="41"/>
        <v>0</v>
      </c>
      <c r="CE18" s="177">
        <f t="shared" si="42"/>
        <v>0</v>
      </c>
      <c r="CF18" s="502">
        <f t="shared" si="43"/>
        <v>0</v>
      </c>
      <c r="CG18" s="442" t="str">
        <f t="shared" si="44"/>
        <v>E</v>
      </c>
      <c r="CH18" s="121">
        <f t="shared" si="45"/>
        <v>0</v>
      </c>
      <c r="CI18" s="123">
        <v>0</v>
      </c>
      <c r="CJ18" s="124">
        <v>0</v>
      </c>
      <c r="CK18" s="125">
        <f t="shared" si="99"/>
        <v>0</v>
      </c>
      <c r="CL18" s="259">
        <v>0</v>
      </c>
      <c r="CM18" s="322">
        <v>0</v>
      </c>
      <c r="CN18" s="322">
        <v>0</v>
      </c>
      <c r="CO18" s="260">
        <f t="shared" si="46"/>
        <v>0</v>
      </c>
      <c r="CP18" s="323">
        <v>0</v>
      </c>
      <c r="CQ18" s="323">
        <v>0</v>
      </c>
      <c r="CR18" s="324">
        <f t="shared" si="94"/>
        <v>0</v>
      </c>
      <c r="CS18" s="53">
        <f t="shared" si="47"/>
        <v>0</v>
      </c>
      <c r="CT18" s="261">
        <f t="shared" si="48"/>
        <v>0</v>
      </c>
      <c r="CU18" s="505">
        <f t="shared" si="49"/>
        <v>0</v>
      </c>
      <c r="CV18" s="454" t="str">
        <f t="shared" si="50"/>
        <v>E</v>
      </c>
      <c r="CW18" s="47">
        <f t="shared" si="51"/>
        <v>0</v>
      </c>
      <c r="CX18" s="408">
        <v>0</v>
      </c>
      <c r="CY18" s="409">
        <v>0</v>
      </c>
      <c r="CZ18" s="409">
        <v>0</v>
      </c>
      <c r="DA18" s="406"/>
      <c r="DB18" s="406"/>
      <c r="DC18" s="407">
        <f t="shared" si="52"/>
        <v>0</v>
      </c>
      <c r="DD18" s="507">
        <f t="shared" si="53"/>
        <v>0</v>
      </c>
      <c r="DE18" s="458" t="str">
        <f t="shared" si="54"/>
        <v>D</v>
      </c>
      <c r="DF18" s="426">
        <f t="shared" si="55"/>
        <v>0</v>
      </c>
      <c r="DG18" s="379">
        <v>0</v>
      </c>
      <c r="DH18" s="380">
        <v>0</v>
      </c>
      <c r="DI18" s="380">
        <v>0</v>
      </c>
      <c r="DJ18" s="376"/>
      <c r="DK18" s="376"/>
      <c r="DL18" s="377">
        <f t="shared" si="56"/>
        <v>0</v>
      </c>
      <c r="DM18" s="509">
        <f t="shared" si="57"/>
        <v>0</v>
      </c>
      <c r="DN18" s="462" t="str">
        <f t="shared" si="58"/>
        <v>D</v>
      </c>
      <c r="DO18" s="378">
        <f t="shared" si="59"/>
        <v>0</v>
      </c>
      <c r="DP18" s="394">
        <v>0</v>
      </c>
      <c r="DQ18" s="395">
        <v>0</v>
      </c>
      <c r="DR18" s="395">
        <v>0</v>
      </c>
      <c r="DS18" s="391"/>
      <c r="DT18" s="391"/>
      <c r="DU18" s="392">
        <f t="shared" si="60"/>
        <v>0</v>
      </c>
      <c r="DV18" s="510">
        <f t="shared" si="61"/>
        <v>0</v>
      </c>
      <c r="DW18" s="466" t="str">
        <f t="shared" si="62"/>
        <v>D</v>
      </c>
      <c r="DX18" s="393">
        <f t="shared" si="63"/>
        <v>0</v>
      </c>
      <c r="DY18" s="7"/>
      <c r="DZ18" s="4"/>
      <c r="EA18" s="48" t="str">
        <f t="shared" si="95"/>
        <v/>
      </c>
      <c r="EB18" s="45">
        <f t="shared" si="4"/>
        <v>0</v>
      </c>
      <c r="EC18" s="32">
        <f t="shared" si="5"/>
        <v>0</v>
      </c>
      <c r="ED18" s="149">
        <f t="shared" si="65"/>
        <v>0</v>
      </c>
      <c r="EE18" s="78" t="str">
        <f t="shared" si="66"/>
        <v/>
      </c>
      <c r="EF18" s="78" t="str">
        <f t="shared" si="67"/>
        <v/>
      </c>
      <c r="EG18" s="67" t="str">
        <f t="shared" si="68"/>
        <v/>
      </c>
      <c r="EH18" s="46" t="str">
        <f t="shared" si="69"/>
        <v/>
      </c>
      <c r="EI18" s="102">
        <f t="shared" si="70"/>
        <v>0</v>
      </c>
      <c r="EJ18" s="72">
        <f t="shared" si="6"/>
        <v>0</v>
      </c>
      <c r="EK18" s="71">
        <f t="shared" si="7"/>
        <v>0</v>
      </c>
      <c r="EL18" s="71">
        <f t="shared" si="8"/>
        <v>0</v>
      </c>
      <c r="EM18" s="71">
        <f t="shared" si="9"/>
        <v>0</v>
      </c>
      <c r="EN18" s="71">
        <f t="shared" si="10"/>
        <v>0</v>
      </c>
      <c r="EO18" s="73">
        <f t="shared" si="11"/>
        <v>0</v>
      </c>
      <c r="EP18" s="491">
        <f t="shared" si="71"/>
        <v>0</v>
      </c>
      <c r="EQ18" s="492">
        <f t="shared" si="72"/>
        <v>0</v>
      </c>
      <c r="ER18" s="492">
        <f t="shared" si="73"/>
        <v>0</v>
      </c>
      <c r="ES18" s="492">
        <f t="shared" si="74"/>
        <v>0</v>
      </c>
      <c r="ET18" s="492">
        <f t="shared" si="75"/>
        <v>0</v>
      </c>
      <c r="EU18" s="725"/>
      <c r="EV18" s="725"/>
      <c r="EW18" s="137">
        <f t="shared" si="76"/>
        <v>0</v>
      </c>
      <c r="EX18" s="137" t="s">
        <v>177</v>
      </c>
      <c r="EY18" s="137">
        <f t="shared" si="77"/>
        <v>100</v>
      </c>
      <c r="EZ18" s="137" t="str">
        <f t="shared" si="78"/>
        <v>0/100</v>
      </c>
      <c r="FA18" s="137">
        <f t="shared" si="79"/>
        <v>0</v>
      </c>
      <c r="FB18" s="137" t="s">
        <v>177</v>
      </c>
      <c r="FC18" s="137">
        <f t="shared" si="80"/>
        <v>100</v>
      </c>
      <c r="FD18" s="137" t="str">
        <f t="shared" si="81"/>
        <v>0/100</v>
      </c>
      <c r="FE18" s="137">
        <f t="shared" si="82"/>
        <v>0</v>
      </c>
      <c r="FF18" s="137" t="s">
        <v>177</v>
      </c>
      <c r="FG18" s="137">
        <f t="shared" si="83"/>
        <v>100</v>
      </c>
      <c r="FH18" s="137" t="str">
        <f t="shared" si="84"/>
        <v>0/100</v>
      </c>
    </row>
    <row r="19" spans="1:164" ht="38.25" customHeight="1">
      <c r="A19" s="130">
        <f t="shared" si="15"/>
        <v>0</v>
      </c>
      <c r="B19" s="307">
        <v>11</v>
      </c>
      <c r="C19" s="494"/>
      <c r="D19" s="28">
        <f t="shared" si="16"/>
        <v>0</v>
      </c>
      <c r="E19" s="2"/>
      <c r="F19" s="139"/>
      <c r="G19" s="1"/>
      <c r="H19" s="2"/>
      <c r="I19" s="2"/>
      <c r="J19" s="2"/>
      <c r="K19" s="141"/>
      <c r="L19" s="8">
        <v>0</v>
      </c>
      <c r="M19" s="55">
        <v>0</v>
      </c>
      <c r="N19" s="56">
        <f t="shared" si="100"/>
        <v>0</v>
      </c>
      <c r="O19" s="166">
        <v>0</v>
      </c>
      <c r="P19" s="310">
        <v>0</v>
      </c>
      <c r="Q19" s="417">
        <v>0</v>
      </c>
      <c r="R19" s="92">
        <f t="shared" si="17"/>
        <v>0</v>
      </c>
      <c r="S19" s="311">
        <v>0</v>
      </c>
      <c r="T19" s="312">
        <f t="shared" si="86"/>
        <v>0</v>
      </c>
      <c r="U19" s="417">
        <v>0</v>
      </c>
      <c r="V19" s="92">
        <f t="shared" si="18"/>
        <v>0</v>
      </c>
      <c r="W19" s="57">
        <f t="shared" si="101"/>
        <v>0</v>
      </c>
      <c r="X19" s="501">
        <f t="shared" si="19"/>
        <v>0</v>
      </c>
      <c r="Y19" s="438" t="str">
        <f t="shared" si="20"/>
        <v>E</v>
      </c>
      <c r="Z19" s="110">
        <f t="shared" si="21"/>
        <v>0</v>
      </c>
      <c r="AA19" s="120">
        <v>0</v>
      </c>
      <c r="AB19" s="65">
        <v>0</v>
      </c>
      <c r="AC19" s="66">
        <f t="shared" si="92"/>
        <v>0</v>
      </c>
      <c r="AD19" s="176">
        <v>0</v>
      </c>
      <c r="AE19" s="313">
        <v>0</v>
      </c>
      <c r="AF19" s="422">
        <v>0</v>
      </c>
      <c r="AG19" s="93">
        <f t="shared" si="22"/>
        <v>0</v>
      </c>
      <c r="AH19" s="314">
        <v>0</v>
      </c>
      <c r="AI19" s="315">
        <f t="shared" si="93"/>
        <v>0</v>
      </c>
      <c r="AJ19" s="422">
        <v>0</v>
      </c>
      <c r="AK19" s="93">
        <f t="shared" si="23"/>
        <v>0</v>
      </c>
      <c r="AL19" s="177">
        <f t="shared" si="24"/>
        <v>0</v>
      </c>
      <c r="AM19" s="502">
        <f t="shared" si="25"/>
        <v>0</v>
      </c>
      <c r="AN19" s="442" t="str">
        <f t="shared" si="26"/>
        <v>E</v>
      </c>
      <c r="AO19" s="121">
        <f t="shared" si="27"/>
        <v>0</v>
      </c>
      <c r="AP19" s="113">
        <v>0</v>
      </c>
      <c r="AQ19" s="61">
        <v>0</v>
      </c>
      <c r="AR19" s="62">
        <f t="shared" si="96"/>
        <v>0</v>
      </c>
      <c r="AS19" s="217">
        <v>0</v>
      </c>
      <c r="AT19" s="217">
        <v>0</v>
      </c>
      <c r="AU19" s="316">
        <v>0</v>
      </c>
      <c r="AV19" s="218">
        <f t="shared" si="28"/>
        <v>0</v>
      </c>
      <c r="AW19" s="317">
        <v>0</v>
      </c>
      <c r="AX19" s="317">
        <v>0</v>
      </c>
      <c r="AY19" s="318">
        <v>0</v>
      </c>
      <c r="AZ19" s="54">
        <f t="shared" si="29"/>
        <v>0</v>
      </c>
      <c r="BA19" s="219">
        <f t="shared" si="30"/>
        <v>0</v>
      </c>
      <c r="BB19" s="503">
        <f t="shared" si="31"/>
        <v>0</v>
      </c>
      <c r="BC19" s="446" t="str">
        <f t="shared" si="32"/>
        <v>E</v>
      </c>
      <c r="BD19" s="114">
        <f t="shared" si="33"/>
        <v>0</v>
      </c>
      <c r="BE19" s="236">
        <v>0</v>
      </c>
      <c r="BF19" s="69">
        <v>0</v>
      </c>
      <c r="BG19" s="237">
        <f t="shared" si="97"/>
        <v>0</v>
      </c>
      <c r="BH19" s="238">
        <v>0</v>
      </c>
      <c r="BI19" s="238">
        <v>0</v>
      </c>
      <c r="BJ19" s="319">
        <v>0</v>
      </c>
      <c r="BK19" s="239">
        <f t="shared" si="34"/>
        <v>0</v>
      </c>
      <c r="BL19" s="320">
        <v>0</v>
      </c>
      <c r="BM19" s="320">
        <v>0</v>
      </c>
      <c r="BN19" s="321">
        <v>0</v>
      </c>
      <c r="BO19" s="94">
        <f t="shared" si="35"/>
        <v>0</v>
      </c>
      <c r="BP19" s="240">
        <f t="shared" si="36"/>
        <v>0</v>
      </c>
      <c r="BQ19" s="504">
        <f t="shared" si="37"/>
        <v>0</v>
      </c>
      <c r="BR19" s="450" t="str">
        <f t="shared" si="38"/>
        <v>E</v>
      </c>
      <c r="BS19" s="117">
        <f t="shared" si="39"/>
        <v>0</v>
      </c>
      <c r="BT19" s="120">
        <v>0</v>
      </c>
      <c r="BU19" s="65">
        <v>0</v>
      </c>
      <c r="BV19" s="66">
        <f t="shared" si="98"/>
        <v>0</v>
      </c>
      <c r="BW19" s="176">
        <v>0</v>
      </c>
      <c r="BX19" s="176">
        <v>0</v>
      </c>
      <c r="BY19" s="313">
        <v>0</v>
      </c>
      <c r="BZ19" s="93">
        <f t="shared" si="40"/>
        <v>0</v>
      </c>
      <c r="CA19" s="314">
        <v>0</v>
      </c>
      <c r="CB19" s="314">
        <v>0</v>
      </c>
      <c r="CC19" s="315">
        <v>0</v>
      </c>
      <c r="CD19" s="126">
        <f t="shared" si="41"/>
        <v>0</v>
      </c>
      <c r="CE19" s="177">
        <f t="shared" si="42"/>
        <v>0</v>
      </c>
      <c r="CF19" s="502">
        <f t="shared" si="43"/>
        <v>0</v>
      </c>
      <c r="CG19" s="442" t="str">
        <f t="shared" si="44"/>
        <v>E</v>
      </c>
      <c r="CH19" s="121">
        <f t="shared" si="45"/>
        <v>0</v>
      </c>
      <c r="CI19" s="123">
        <v>0</v>
      </c>
      <c r="CJ19" s="124">
        <v>0</v>
      </c>
      <c r="CK19" s="125">
        <f t="shared" si="99"/>
        <v>0</v>
      </c>
      <c r="CL19" s="259">
        <v>0</v>
      </c>
      <c r="CM19" s="322">
        <v>0</v>
      </c>
      <c r="CN19" s="322">
        <v>0</v>
      </c>
      <c r="CO19" s="260">
        <f t="shared" si="46"/>
        <v>0</v>
      </c>
      <c r="CP19" s="323">
        <v>0</v>
      </c>
      <c r="CQ19" s="323">
        <v>0</v>
      </c>
      <c r="CR19" s="324">
        <f t="shared" si="94"/>
        <v>0</v>
      </c>
      <c r="CS19" s="53">
        <f t="shared" si="47"/>
        <v>0</v>
      </c>
      <c r="CT19" s="261">
        <f t="shared" si="48"/>
        <v>0</v>
      </c>
      <c r="CU19" s="505">
        <f t="shared" si="49"/>
        <v>0</v>
      </c>
      <c r="CV19" s="454" t="str">
        <f t="shared" si="50"/>
        <v>E</v>
      </c>
      <c r="CW19" s="47">
        <f t="shared" si="51"/>
        <v>0</v>
      </c>
      <c r="CX19" s="408">
        <v>0</v>
      </c>
      <c r="CY19" s="409">
        <v>0</v>
      </c>
      <c r="CZ19" s="409">
        <v>0</v>
      </c>
      <c r="DA19" s="406"/>
      <c r="DB19" s="406"/>
      <c r="DC19" s="407">
        <f t="shared" si="52"/>
        <v>0</v>
      </c>
      <c r="DD19" s="507">
        <f t="shared" si="53"/>
        <v>0</v>
      </c>
      <c r="DE19" s="458" t="str">
        <f t="shared" si="54"/>
        <v>D</v>
      </c>
      <c r="DF19" s="426">
        <f t="shared" si="55"/>
        <v>0</v>
      </c>
      <c r="DG19" s="379">
        <v>0</v>
      </c>
      <c r="DH19" s="380">
        <v>0</v>
      </c>
      <c r="DI19" s="380">
        <v>0</v>
      </c>
      <c r="DJ19" s="376"/>
      <c r="DK19" s="376"/>
      <c r="DL19" s="377">
        <f t="shared" si="56"/>
        <v>0</v>
      </c>
      <c r="DM19" s="509">
        <f t="shared" si="57"/>
        <v>0</v>
      </c>
      <c r="DN19" s="462" t="str">
        <f t="shared" si="58"/>
        <v>D</v>
      </c>
      <c r="DO19" s="378">
        <f t="shared" si="59"/>
        <v>0</v>
      </c>
      <c r="DP19" s="394">
        <v>0</v>
      </c>
      <c r="DQ19" s="395">
        <v>0</v>
      </c>
      <c r="DR19" s="395">
        <v>0</v>
      </c>
      <c r="DS19" s="391"/>
      <c r="DT19" s="391"/>
      <c r="DU19" s="392">
        <f t="shared" si="60"/>
        <v>0</v>
      </c>
      <c r="DV19" s="510">
        <f t="shared" si="61"/>
        <v>0</v>
      </c>
      <c r="DW19" s="466" t="str">
        <f t="shared" si="62"/>
        <v>D</v>
      </c>
      <c r="DX19" s="393">
        <f t="shared" si="63"/>
        <v>0</v>
      </c>
      <c r="DY19" s="7"/>
      <c r="DZ19" s="4"/>
      <c r="EA19" s="48" t="str">
        <f t="shared" si="95"/>
        <v/>
      </c>
      <c r="EB19" s="45">
        <f t="shared" si="4"/>
        <v>0</v>
      </c>
      <c r="EC19" s="32">
        <f t="shared" si="5"/>
        <v>0</v>
      </c>
      <c r="ED19" s="149">
        <f t="shared" si="65"/>
        <v>0</v>
      </c>
      <c r="EE19" s="78" t="str">
        <f t="shared" si="66"/>
        <v/>
      </c>
      <c r="EF19" s="78" t="str">
        <f t="shared" si="67"/>
        <v/>
      </c>
      <c r="EG19" s="67" t="str">
        <f t="shared" si="68"/>
        <v/>
      </c>
      <c r="EH19" s="46" t="str">
        <f t="shared" si="69"/>
        <v/>
      </c>
      <c r="EI19" s="102">
        <f t="shared" si="70"/>
        <v>0</v>
      </c>
      <c r="EJ19" s="72">
        <f t="shared" si="6"/>
        <v>0</v>
      </c>
      <c r="EK19" s="71">
        <f t="shared" si="7"/>
        <v>0</v>
      </c>
      <c r="EL19" s="71">
        <f t="shared" si="8"/>
        <v>0</v>
      </c>
      <c r="EM19" s="71">
        <f t="shared" si="9"/>
        <v>0</v>
      </c>
      <c r="EN19" s="71">
        <f t="shared" si="10"/>
        <v>0</v>
      </c>
      <c r="EO19" s="73">
        <f t="shared" si="11"/>
        <v>0</v>
      </c>
      <c r="EP19" s="491">
        <f t="shared" si="71"/>
        <v>0</v>
      </c>
      <c r="EQ19" s="492">
        <f t="shared" si="72"/>
        <v>0</v>
      </c>
      <c r="ER19" s="492">
        <f t="shared" si="73"/>
        <v>0</v>
      </c>
      <c r="ES19" s="492">
        <f t="shared" si="74"/>
        <v>0</v>
      </c>
      <c r="ET19" s="492">
        <f t="shared" si="75"/>
        <v>0</v>
      </c>
      <c r="EU19" s="725"/>
      <c r="EV19" s="725"/>
      <c r="EW19" s="137">
        <f t="shared" si="76"/>
        <v>0</v>
      </c>
      <c r="EX19" s="137" t="s">
        <v>177</v>
      </c>
      <c r="EY19" s="137">
        <f t="shared" si="77"/>
        <v>100</v>
      </c>
      <c r="EZ19" s="137" t="str">
        <f t="shared" si="78"/>
        <v>0/100</v>
      </c>
      <c r="FA19" s="137">
        <f t="shared" si="79"/>
        <v>0</v>
      </c>
      <c r="FB19" s="137" t="s">
        <v>177</v>
      </c>
      <c r="FC19" s="137">
        <f t="shared" si="80"/>
        <v>100</v>
      </c>
      <c r="FD19" s="137" t="str">
        <f t="shared" si="81"/>
        <v>0/100</v>
      </c>
      <c r="FE19" s="137">
        <f t="shared" si="82"/>
        <v>0</v>
      </c>
      <c r="FF19" s="137" t="s">
        <v>177</v>
      </c>
      <c r="FG19" s="137">
        <f t="shared" si="83"/>
        <v>100</v>
      </c>
      <c r="FH19" s="137" t="str">
        <f t="shared" si="84"/>
        <v>0/100</v>
      </c>
    </row>
    <row r="20" spans="1:164" ht="38.25" customHeight="1">
      <c r="A20" s="130">
        <f t="shared" si="15"/>
        <v>0</v>
      </c>
      <c r="B20" s="307">
        <v>12</v>
      </c>
      <c r="C20" s="495"/>
      <c r="D20" s="28">
        <f t="shared" si="16"/>
        <v>0</v>
      </c>
      <c r="E20" s="2"/>
      <c r="F20" s="139"/>
      <c r="G20" s="2"/>
      <c r="H20" s="2"/>
      <c r="I20" s="2"/>
      <c r="J20" s="2"/>
      <c r="K20" s="141"/>
      <c r="L20" s="8">
        <v>0</v>
      </c>
      <c r="M20" s="55">
        <v>0</v>
      </c>
      <c r="N20" s="56">
        <f t="shared" si="100"/>
        <v>0</v>
      </c>
      <c r="O20" s="166">
        <v>0</v>
      </c>
      <c r="P20" s="310">
        <v>0</v>
      </c>
      <c r="Q20" s="417">
        <v>0</v>
      </c>
      <c r="R20" s="92">
        <f t="shared" si="17"/>
        <v>0</v>
      </c>
      <c r="S20" s="311">
        <v>0</v>
      </c>
      <c r="T20" s="312">
        <f t="shared" si="86"/>
        <v>0</v>
      </c>
      <c r="U20" s="417">
        <v>0</v>
      </c>
      <c r="V20" s="92">
        <f t="shared" si="18"/>
        <v>0</v>
      </c>
      <c r="W20" s="57">
        <f t="shared" si="101"/>
        <v>0</v>
      </c>
      <c r="X20" s="501">
        <f t="shared" si="19"/>
        <v>0</v>
      </c>
      <c r="Y20" s="438" t="str">
        <f t="shared" si="20"/>
        <v>E</v>
      </c>
      <c r="Z20" s="110">
        <f t="shared" si="21"/>
        <v>0</v>
      </c>
      <c r="AA20" s="120">
        <v>0</v>
      </c>
      <c r="AB20" s="65">
        <v>0</v>
      </c>
      <c r="AC20" s="66">
        <f t="shared" si="92"/>
        <v>0</v>
      </c>
      <c r="AD20" s="176">
        <v>0</v>
      </c>
      <c r="AE20" s="313">
        <v>0</v>
      </c>
      <c r="AF20" s="422">
        <v>0</v>
      </c>
      <c r="AG20" s="93">
        <f t="shared" si="22"/>
        <v>0</v>
      </c>
      <c r="AH20" s="314">
        <v>0</v>
      </c>
      <c r="AI20" s="315">
        <f t="shared" si="93"/>
        <v>0</v>
      </c>
      <c r="AJ20" s="422">
        <v>0</v>
      </c>
      <c r="AK20" s="93">
        <f t="shared" si="23"/>
        <v>0</v>
      </c>
      <c r="AL20" s="177">
        <f t="shared" si="24"/>
        <v>0</v>
      </c>
      <c r="AM20" s="502">
        <f t="shared" si="25"/>
        <v>0</v>
      </c>
      <c r="AN20" s="442" t="str">
        <f t="shared" si="26"/>
        <v>E</v>
      </c>
      <c r="AO20" s="121">
        <f t="shared" si="27"/>
        <v>0</v>
      </c>
      <c r="AP20" s="113">
        <v>0</v>
      </c>
      <c r="AQ20" s="61">
        <v>0</v>
      </c>
      <c r="AR20" s="62">
        <f t="shared" si="96"/>
        <v>0</v>
      </c>
      <c r="AS20" s="217">
        <v>0</v>
      </c>
      <c r="AT20" s="217">
        <v>0</v>
      </c>
      <c r="AU20" s="316">
        <v>0</v>
      </c>
      <c r="AV20" s="218">
        <f t="shared" si="28"/>
        <v>0</v>
      </c>
      <c r="AW20" s="317">
        <v>0</v>
      </c>
      <c r="AX20" s="317">
        <v>0</v>
      </c>
      <c r="AY20" s="318">
        <v>0</v>
      </c>
      <c r="AZ20" s="54">
        <f t="shared" si="29"/>
        <v>0</v>
      </c>
      <c r="BA20" s="219">
        <f t="shared" si="30"/>
        <v>0</v>
      </c>
      <c r="BB20" s="503">
        <f t="shared" si="31"/>
        <v>0</v>
      </c>
      <c r="BC20" s="446" t="str">
        <f t="shared" si="32"/>
        <v>E</v>
      </c>
      <c r="BD20" s="114">
        <f t="shared" si="33"/>
        <v>0</v>
      </c>
      <c r="BE20" s="236">
        <v>0</v>
      </c>
      <c r="BF20" s="69">
        <v>0</v>
      </c>
      <c r="BG20" s="237">
        <f t="shared" si="97"/>
        <v>0</v>
      </c>
      <c r="BH20" s="238">
        <v>0</v>
      </c>
      <c r="BI20" s="238">
        <v>0</v>
      </c>
      <c r="BJ20" s="319">
        <v>0</v>
      </c>
      <c r="BK20" s="239">
        <f t="shared" si="34"/>
        <v>0</v>
      </c>
      <c r="BL20" s="320">
        <v>0</v>
      </c>
      <c r="BM20" s="320">
        <v>0</v>
      </c>
      <c r="BN20" s="321">
        <v>0</v>
      </c>
      <c r="BO20" s="94">
        <f t="shared" si="35"/>
        <v>0</v>
      </c>
      <c r="BP20" s="240">
        <f t="shared" si="36"/>
        <v>0</v>
      </c>
      <c r="BQ20" s="504">
        <f t="shared" si="37"/>
        <v>0</v>
      </c>
      <c r="BR20" s="450" t="str">
        <f t="shared" si="38"/>
        <v>E</v>
      </c>
      <c r="BS20" s="117">
        <f t="shared" si="39"/>
        <v>0</v>
      </c>
      <c r="BT20" s="120">
        <v>0</v>
      </c>
      <c r="BU20" s="65">
        <v>0</v>
      </c>
      <c r="BV20" s="66">
        <f t="shared" si="98"/>
        <v>0</v>
      </c>
      <c r="BW20" s="176">
        <v>0</v>
      </c>
      <c r="BX20" s="176">
        <v>0</v>
      </c>
      <c r="BY20" s="313">
        <v>0</v>
      </c>
      <c r="BZ20" s="93">
        <f t="shared" si="40"/>
        <v>0</v>
      </c>
      <c r="CA20" s="314">
        <v>0</v>
      </c>
      <c r="CB20" s="314">
        <v>0</v>
      </c>
      <c r="CC20" s="315">
        <v>0</v>
      </c>
      <c r="CD20" s="126">
        <f t="shared" si="41"/>
        <v>0</v>
      </c>
      <c r="CE20" s="177">
        <f t="shared" si="42"/>
        <v>0</v>
      </c>
      <c r="CF20" s="502">
        <f t="shared" si="43"/>
        <v>0</v>
      </c>
      <c r="CG20" s="442" t="str">
        <f t="shared" si="44"/>
        <v>E</v>
      </c>
      <c r="CH20" s="121">
        <f t="shared" si="45"/>
        <v>0</v>
      </c>
      <c r="CI20" s="123">
        <v>0</v>
      </c>
      <c r="CJ20" s="124">
        <v>0</v>
      </c>
      <c r="CK20" s="125">
        <f t="shared" si="99"/>
        <v>0</v>
      </c>
      <c r="CL20" s="259">
        <v>0</v>
      </c>
      <c r="CM20" s="322">
        <v>0</v>
      </c>
      <c r="CN20" s="322">
        <v>0</v>
      </c>
      <c r="CO20" s="260">
        <f t="shared" si="46"/>
        <v>0</v>
      </c>
      <c r="CP20" s="323">
        <v>0</v>
      </c>
      <c r="CQ20" s="323">
        <v>0</v>
      </c>
      <c r="CR20" s="324">
        <f t="shared" si="94"/>
        <v>0</v>
      </c>
      <c r="CS20" s="53">
        <f t="shared" si="47"/>
        <v>0</v>
      </c>
      <c r="CT20" s="261">
        <f t="shared" si="48"/>
        <v>0</v>
      </c>
      <c r="CU20" s="505">
        <f t="shared" si="49"/>
        <v>0</v>
      </c>
      <c r="CV20" s="454" t="str">
        <f t="shared" si="50"/>
        <v>E</v>
      </c>
      <c r="CW20" s="47">
        <f t="shared" si="51"/>
        <v>0</v>
      </c>
      <c r="CX20" s="408">
        <v>0</v>
      </c>
      <c r="CY20" s="409">
        <v>0</v>
      </c>
      <c r="CZ20" s="409">
        <v>0</v>
      </c>
      <c r="DA20" s="406"/>
      <c r="DB20" s="406"/>
      <c r="DC20" s="407">
        <f t="shared" si="52"/>
        <v>0</v>
      </c>
      <c r="DD20" s="507">
        <f t="shared" si="53"/>
        <v>0</v>
      </c>
      <c r="DE20" s="458" t="str">
        <f t="shared" si="54"/>
        <v>D</v>
      </c>
      <c r="DF20" s="426">
        <f t="shared" si="55"/>
        <v>0</v>
      </c>
      <c r="DG20" s="379">
        <v>0</v>
      </c>
      <c r="DH20" s="380">
        <v>0</v>
      </c>
      <c r="DI20" s="380">
        <v>0</v>
      </c>
      <c r="DJ20" s="376"/>
      <c r="DK20" s="376"/>
      <c r="DL20" s="377">
        <f t="shared" si="56"/>
        <v>0</v>
      </c>
      <c r="DM20" s="509">
        <f t="shared" si="57"/>
        <v>0</v>
      </c>
      <c r="DN20" s="462" t="str">
        <f t="shared" si="58"/>
        <v>D</v>
      </c>
      <c r="DO20" s="378">
        <f t="shared" si="59"/>
        <v>0</v>
      </c>
      <c r="DP20" s="394">
        <v>0</v>
      </c>
      <c r="DQ20" s="395">
        <v>0</v>
      </c>
      <c r="DR20" s="395">
        <v>0</v>
      </c>
      <c r="DS20" s="391"/>
      <c r="DT20" s="391"/>
      <c r="DU20" s="392">
        <f t="shared" si="60"/>
        <v>0</v>
      </c>
      <c r="DV20" s="510">
        <f t="shared" si="61"/>
        <v>0</v>
      </c>
      <c r="DW20" s="466" t="str">
        <f t="shared" si="62"/>
        <v>D</v>
      </c>
      <c r="DX20" s="393">
        <f t="shared" si="63"/>
        <v>0</v>
      </c>
      <c r="DY20" s="7"/>
      <c r="DZ20" s="4"/>
      <c r="EA20" s="48" t="str">
        <f t="shared" si="95"/>
        <v/>
      </c>
      <c r="EB20" s="45">
        <f t="shared" si="4"/>
        <v>0</v>
      </c>
      <c r="EC20" s="32">
        <f t="shared" si="5"/>
        <v>0</v>
      </c>
      <c r="ED20" s="149">
        <f t="shared" si="65"/>
        <v>0</v>
      </c>
      <c r="EE20" s="78" t="str">
        <f t="shared" si="66"/>
        <v/>
      </c>
      <c r="EF20" s="78" t="str">
        <f t="shared" si="67"/>
        <v/>
      </c>
      <c r="EG20" s="67" t="str">
        <f t="shared" si="68"/>
        <v/>
      </c>
      <c r="EH20" s="46" t="str">
        <f t="shared" si="69"/>
        <v/>
      </c>
      <c r="EI20" s="102">
        <f t="shared" si="70"/>
        <v>0</v>
      </c>
      <c r="EJ20" s="72">
        <f t="shared" si="6"/>
        <v>0</v>
      </c>
      <c r="EK20" s="71">
        <f t="shared" si="7"/>
        <v>0</v>
      </c>
      <c r="EL20" s="71">
        <f t="shared" si="8"/>
        <v>0</v>
      </c>
      <c r="EM20" s="71">
        <f t="shared" si="9"/>
        <v>0</v>
      </c>
      <c r="EN20" s="71">
        <f t="shared" si="10"/>
        <v>0</v>
      </c>
      <c r="EO20" s="73">
        <f t="shared" si="11"/>
        <v>0</v>
      </c>
      <c r="EP20" s="491">
        <f t="shared" si="71"/>
        <v>0</v>
      </c>
      <c r="EQ20" s="492">
        <f t="shared" si="72"/>
        <v>0</v>
      </c>
      <c r="ER20" s="492">
        <f t="shared" si="73"/>
        <v>0</v>
      </c>
      <c r="ES20" s="492">
        <f t="shared" si="74"/>
        <v>0</v>
      </c>
      <c r="ET20" s="492">
        <f t="shared" si="75"/>
        <v>0</v>
      </c>
      <c r="EU20" s="725"/>
      <c r="EV20" s="725"/>
      <c r="EW20" s="137">
        <f t="shared" si="76"/>
        <v>0</v>
      </c>
      <c r="EX20" s="137" t="s">
        <v>177</v>
      </c>
      <c r="EY20" s="137">
        <f t="shared" si="77"/>
        <v>100</v>
      </c>
      <c r="EZ20" s="137" t="str">
        <f t="shared" si="78"/>
        <v>0/100</v>
      </c>
      <c r="FA20" s="137">
        <f t="shared" si="79"/>
        <v>0</v>
      </c>
      <c r="FB20" s="137" t="s">
        <v>177</v>
      </c>
      <c r="FC20" s="137">
        <f t="shared" si="80"/>
        <v>100</v>
      </c>
      <c r="FD20" s="137" t="str">
        <f t="shared" si="81"/>
        <v>0/100</v>
      </c>
      <c r="FE20" s="137">
        <f t="shared" si="82"/>
        <v>0</v>
      </c>
      <c r="FF20" s="137" t="s">
        <v>177</v>
      </c>
      <c r="FG20" s="137">
        <f t="shared" si="83"/>
        <v>100</v>
      </c>
      <c r="FH20" s="137" t="str">
        <f t="shared" si="84"/>
        <v>0/100</v>
      </c>
    </row>
    <row r="21" spans="1:164" ht="38.25" customHeight="1">
      <c r="A21" s="130">
        <f t="shared" si="15"/>
        <v>0</v>
      </c>
      <c r="B21" s="307">
        <v>13</v>
      </c>
      <c r="C21" s="494"/>
      <c r="D21" s="28">
        <f t="shared" si="16"/>
        <v>0</v>
      </c>
      <c r="E21" s="2"/>
      <c r="F21" s="139"/>
      <c r="G21" s="1"/>
      <c r="H21" s="2"/>
      <c r="I21" s="2"/>
      <c r="J21" s="2"/>
      <c r="K21" s="141"/>
      <c r="L21" s="8">
        <v>0</v>
      </c>
      <c r="M21" s="55">
        <v>0</v>
      </c>
      <c r="N21" s="56">
        <f t="shared" si="100"/>
        <v>0</v>
      </c>
      <c r="O21" s="166">
        <v>0</v>
      </c>
      <c r="P21" s="310">
        <v>0</v>
      </c>
      <c r="Q21" s="417">
        <v>0</v>
      </c>
      <c r="R21" s="92">
        <f t="shared" si="17"/>
        <v>0</v>
      </c>
      <c r="S21" s="311">
        <v>0</v>
      </c>
      <c r="T21" s="312">
        <f t="shared" si="86"/>
        <v>0</v>
      </c>
      <c r="U21" s="417">
        <v>0</v>
      </c>
      <c r="V21" s="92">
        <f t="shared" si="18"/>
        <v>0</v>
      </c>
      <c r="W21" s="57">
        <f t="shared" si="101"/>
        <v>0</v>
      </c>
      <c r="X21" s="501">
        <f t="shared" si="19"/>
        <v>0</v>
      </c>
      <c r="Y21" s="438" t="str">
        <f t="shared" si="20"/>
        <v>E</v>
      </c>
      <c r="Z21" s="110">
        <f t="shared" si="21"/>
        <v>0</v>
      </c>
      <c r="AA21" s="120">
        <v>0</v>
      </c>
      <c r="AB21" s="65">
        <v>0</v>
      </c>
      <c r="AC21" s="66">
        <f t="shared" si="92"/>
        <v>0</v>
      </c>
      <c r="AD21" s="176">
        <v>0</v>
      </c>
      <c r="AE21" s="313">
        <v>0</v>
      </c>
      <c r="AF21" s="422">
        <v>0</v>
      </c>
      <c r="AG21" s="93">
        <f t="shared" si="22"/>
        <v>0</v>
      </c>
      <c r="AH21" s="314">
        <v>0</v>
      </c>
      <c r="AI21" s="315">
        <f t="shared" si="93"/>
        <v>0</v>
      </c>
      <c r="AJ21" s="422">
        <v>0</v>
      </c>
      <c r="AK21" s="93">
        <f t="shared" si="23"/>
        <v>0</v>
      </c>
      <c r="AL21" s="177">
        <f t="shared" si="24"/>
        <v>0</v>
      </c>
      <c r="AM21" s="502">
        <f t="shared" si="25"/>
        <v>0</v>
      </c>
      <c r="AN21" s="442" t="str">
        <f t="shared" si="26"/>
        <v>E</v>
      </c>
      <c r="AO21" s="121">
        <f t="shared" si="27"/>
        <v>0</v>
      </c>
      <c r="AP21" s="113">
        <v>0</v>
      </c>
      <c r="AQ21" s="61">
        <v>0</v>
      </c>
      <c r="AR21" s="62">
        <f t="shared" si="96"/>
        <v>0</v>
      </c>
      <c r="AS21" s="217">
        <v>0</v>
      </c>
      <c r="AT21" s="217">
        <v>0</v>
      </c>
      <c r="AU21" s="316">
        <v>0</v>
      </c>
      <c r="AV21" s="218">
        <f t="shared" si="28"/>
        <v>0</v>
      </c>
      <c r="AW21" s="317">
        <v>0</v>
      </c>
      <c r="AX21" s="317">
        <v>0</v>
      </c>
      <c r="AY21" s="318">
        <v>0</v>
      </c>
      <c r="AZ21" s="54">
        <f t="shared" si="29"/>
        <v>0</v>
      </c>
      <c r="BA21" s="219">
        <f t="shared" si="30"/>
        <v>0</v>
      </c>
      <c r="BB21" s="503">
        <f t="shared" si="31"/>
        <v>0</v>
      </c>
      <c r="BC21" s="446" t="str">
        <f t="shared" si="32"/>
        <v>E</v>
      </c>
      <c r="BD21" s="114">
        <f t="shared" si="33"/>
        <v>0</v>
      </c>
      <c r="BE21" s="236">
        <v>0</v>
      </c>
      <c r="BF21" s="69">
        <v>0</v>
      </c>
      <c r="BG21" s="237">
        <f t="shared" si="97"/>
        <v>0</v>
      </c>
      <c r="BH21" s="238">
        <v>0</v>
      </c>
      <c r="BI21" s="238">
        <v>0</v>
      </c>
      <c r="BJ21" s="319">
        <v>0</v>
      </c>
      <c r="BK21" s="239">
        <f t="shared" si="34"/>
        <v>0</v>
      </c>
      <c r="BL21" s="320">
        <v>0</v>
      </c>
      <c r="BM21" s="320">
        <v>0</v>
      </c>
      <c r="BN21" s="321">
        <v>0</v>
      </c>
      <c r="BO21" s="94">
        <f t="shared" si="35"/>
        <v>0</v>
      </c>
      <c r="BP21" s="240">
        <f t="shared" si="36"/>
        <v>0</v>
      </c>
      <c r="BQ21" s="504">
        <f t="shared" si="37"/>
        <v>0</v>
      </c>
      <c r="BR21" s="450" t="str">
        <f t="shared" si="38"/>
        <v>E</v>
      </c>
      <c r="BS21" s="117">
        <f t="shared" si="39"/>
        <v>0</v>
      </c>
      <c r="BT21" s="120">
        <v>0</v>
      </c>
      <c r="BU21" s="65">
        <v>0</v>
      </c>
      <c r="BV21" s="66">
        <f t="shared" si="98"/>
        <v>0</v>
      </c>
      <c r="BW21" s="176">
        <v>0</v>
      </c>
      <c r="BX21" s="176">
        <v>0</v>
      </c>
      <c r="BY21" s="313">
        <v>0</v>
      </c>
      <c r="BZ21" s="93">
        <f t="shared" si="40"/>
        <v>0</v>
      </c>
      <c r="CA21" s="314">
        <v>0</v>
      </c>
      <c r="CB21" s="314">
        <v>0</v>
      </c>
      <c r="CC21" s="315">
        <v>0</v>
      </c>
      <c r="CD21" s="126">
        <f t="shared" si="41"/>
        <v>0</v>
      </c>
      <c r="CE21" s="177">
        <f t="shared" si="42"/>
        <v>0</v>
      </c>
      <c r="CF21" s="502">
        <f t="shared" si="43"/>
        <v>0</v>
      </c>
      <c r="CG21" s="442" t="str">
        <f t="shared" si="44"/>
        <v>E</v>
      </c>
      <c r="CH21" s="121">
        <f t="shared" si="45"/>
        <v>0</v>
      </c>
      <c r="CI21" s="123">
        <v>0</v>
      </c>
      <c r="CJ21" s="124">
        <v>0</v>
      </c>
      <c r="CK21" s="125">
        <f t="shared" si="99"/>
        <v>0</v>
      </c>
      <c r="CL21" s="259">
        <v>0</v>
      </c>
      <c r="CM21" s="322">
        <v>0</v>
      </c>
      <c r="CN21" s="322">
        <v>0</v>
      </c>
      <c r="CO21" s="260">
        <f t="shared" si="46"/>
        <v>0</v>
      </c>
      <c r="CP21" s="323">
        <v>0</v>
      </c>
      <c r="CQ21" s="323">
        <v>0</v>
      </c>
      <c r="CR21" s="324">
        <f t="shared" si="94"/>
        <v>0</v>
      </c>
      <c r="CS21" s="53">
        <f t="shared" si="47"/>
        <v>0</v>
      </c>
      <c r="CT21" s="261">
        <f t="shared" si="48"/>
        <v>0</v>
      </c>
      <c r="CU21" s="505">
        <f t="shared" si="49"/>
        <v>0</v>
      </c>
      <c r="CV21" s="454" t="str">
        <f t="shared" si="50"/>
        <v>E</v>
      </c>
      <c r="CW21" s="47">
        <f t="shared" si="51"/>
        <v>0</v>
      </c>
      <c r="CX21" s="408">
        <v>0</v>
      </c>
      <c r="CY21" s="409">
        <v>0</v>
      </c>
      <c r="CZ21" s="409">
        <v>0</v>
      </c>
      <c r="DA21" s="406"/>
      <c r="DB21" s="406"/>
      <c r="DC21" s="407">
        <f t="shared" si="52"/>
        <v>0</v>
      </c>
      <c r="DD21" s="507">
        <f t="shared" si="53"/>
        <v>0</v>
      </c>
      <c r="DE21" s="458" t="str">
        <f t="shared" si="54"/>
        <v>D</v>
      </c>
      <c r="DF21" s="426">
        <f t="shared" si="55"/>
        <v>0</v>
      </c>
      <c r="DG21" s="379">
        <v>0</v>
      </c>
      <c r="DH21" s="380">
        <v>0</v>
      </c>
      <c r="DI21" s="380">
        <v>0</v>
      </c>
      <c r="DJ21" s="376"/>
      <c r="DK21" s="376"/>
      <c r="DL21" s="377">
        <f t="shared" si="56"/>
        <v>0</v>
      </c>
      <c r="DM21" s="509">
        <f t="shared" si="57"/>
        <v>0</v>
      </c>
      <c r="DN21" s="462" t="str">
        <f t="shared" si="58"/>
        <v>D</v>
      </c>
      <c r="DO21" s="378">
        <f t="shared" si="59"/>
        <v>0</v>
      </c>
      <c r="DP21" s="394">
        <v>0</v>
      </c>
      <c r="DQ21" s="395">
        <v>0</v>
      </c>
      <c r="DR21" s="395">
        <v>0</v>
      </c>
      <c r="DS21" s="391"/>
      <c r="DT21" s="391"/>
      <c r="DU21" s="392">
        <f t="shared" si="60"/>
        <v>0</v>
      </c>
      <c r="DV21" s="510">
        <f t="shared" si="61"/>
        <v>0</v>
      </c>
      <c r="DW21" s="466" t="str">
        <f t="shared" si="62"/>
        <v>D</v>
      </c>
      <c r="DX21" s="393">
        <f t="shared" si="63"/>
        <v>0</v>
      </c>
      <c r="DY21" s="7"/>
      <c r="DZ21" s="4"/>
      <c r="EA21" s="48" t="str">
        <f t="shared" si="95"/>
        <v/>
      </c>
      <c r="EB21" s="45">
        <f t="shared" si="4"/>
        <v>0</v>
      </c>
      <c r="EC21" s="32">
        <f t="shared" si="5"/>
        <v>0</v>
      </c>
      <c r="ED21" s="149">
        <f t="shared" si="65"/>
        <v>0</v>
      </c>
      <c r="EE21" s="78" t="str">
        <f t="shared" si="66"/>
        <v/>
      </c>
      <c r="EF21" s="78" t="str">
        <f t="shared" si="67"/>
        <v/>
      </c>
      <c r="EG21" s="67" t="str">
        <f t="shared" si="68"/>
        <v/>
      </c>
      <c r="EH21" s="46" t="str">
        <f t="shared" si="69"/>
        <v/>
      </c>
      <c r="EI21" s="102">
        <f t="shared" si="70"/>
        <v>0</v>
      </c>
      <c r="EJ21" s="72">
        <f t="shared" si="6"/>
        <v>0</v>
      </c>
      <c r="EK21" s="71">
        <f t="shared" si="7"/>
        <v>0</v>
      </c>
      <c r="EL21" s="71">
        <f t="shared" si="8"/>
        <v>0</v>
      </c>
      <c r="EM21" s="71">
        <f t="shared" si="9"/>
        <v>0</v>
      </c>
      <c r="EN21" s="71">
        <f t="shared" si="10"/>
        <v>0</v>
      </c>
      <c r="EO21" s="73">
        <f t="shared" si="11"/>
        <v>0</v>
      </c>
      <c r="EP21" s="491">
        <f t="shared" si="71"/>
        <v>0</v>
      </c>
      <c r="EQ21" s="492">
        <f t="shared" si="72"/>
        <v>0</v>
      </c>
      <c r="ER21" s="492">
        <f t="shared" si="73"/>
        <v>0</v>
      </c>
      <c r="ES21" s="492">
        <f t="shared" si="74"/>
        <v>0</v>
      </c>
      <c r="ET21" s="492">
        <f t="shared" si="75"/>
        <v>0</v>
      </c>
      <c r="EU21" s="725"/>
      <c r="EV21" s="725"/>
      <c r="EW21" s="137">
        <f t="shared" si="76"/>
        <v>0</v>
      </c>
      <c r="EX21" s="137" t="s">
        <v>177</v>
      </c>
      <c r="EY21" s="137">
        <f t="shared" si="77"/>
        <v>100</v>
      </c>
      <c r="EZ21" s="137" t="str">
        <f t="shared" si="78"/>
        <v>0/100</v>
      </c>
      <c r="FA21" s="137">
        <f t="shared" si="79"/>
        <v>0</v>
      </c>
      <c r="FB21" s="137" t="s">
        <v>177</v>
      </c>
      <c r="FC21" s="137">
        <f t="shared" si="80"/>
        <v>100</v>
      </c>
      <c r="FD21" s="137" t="str">
        <f t="shared" si="81"/>
        <v>0/100</v>
      </c>
      <c r="FE21" s="137">
        <f t="shared" si="82"/>
        <v>0</v>
      </c>
      <c r="FF21" s="137" t="s">
        <v>177</v>
      </c>
      <c r="FG21" s="137">
        <f t="shared" si="83"/>
        <v>100</v>
      </c>
      <c r="FH21" s="137" t="str">
        <f t="shared" si="84"/>
        <v>0/100</v>
      </c>
    </row>
    <row r="22" spans="1:164" ht="38.25" customHeight="1">
      <c r="A22" s="130">
        <f t="shared" si="15"/>
        <v>0</v>
      </c>
      <c r="B22" s="307">
        <v>14</v>
      </c>
      <c r="C22" s="495"/>
      <c r="D22" s="28">
        <f t="shared" si="16"/>
        <v>0</v>
      </c>
      <c r="E22" s="2"/>
      <c r="F22" s="139"/>
      <c r="G22" s="2"/>
      <c r="H22" s="2"/>
      <c r="I22" s="2"/>
      <c r="J22" s="2"/>
      <c r="K22" s="141"/>
      <c r="L22" s="8">
        <v>0</v>
      </c>
      <c r="M22" s="55">
        <v>0</v>
      </c>
      <c r="N22" s="56">
        <f t="shared" si="100"/>
        <v>0</v>
      </c>
      <c r="O22" s="166">
        <v>0</v>
      </c>
      <c r="P22" s="310">
        <v>0</v>
      </c>
      <c r="Q22" s="417">
        <v>0</v>
      </c>
      <c r="R22" s="92">
        <f t="shared" si="17"/>
        <v>0</v>
      </c>
      <c r="S22" s="311">
        <v>0</v>
      </c>
      <c r="T22" s="312">
        <f t="shared" si="86"/>
        <v>0</v>
      </c>
      <c r="U22" s="417">
        <v>0</v>
      </c>
      <c r="V22" s="92">
        <f t="shared" si="18"/>
        <v>0</v>
      </c>
      <c r="W22" s="57">
        <f t="shared" si="101"/>
        <v>0</v>
      </c>
      <c r="X22" s="501">
        <f t="shared" si="19"/>
        <v>0</v>
      </c>
      <c r="Y22" s="438" t="str">
        <f t="shared" si="20"/>
        <v>E</v>
      </c>
      <c r="Z22" s="110">
        <f t="shared" si="21"/>
        <v>0</v>
      </c>
      <c r="AA22" s="120">
        <v>0</v>
      </c>
      <c r="AB22" s="65">
        <v>0</v>
      </c>
      <c r="AC22" s="66">
        <f t="shared" si="92"/>
        <v>0</v>
      </c>
      <c r="AD22" s="176">
        <v>0</v>
      </c>
      <c r="AE22" s="313">
        <v>0</v>
      </c>
      <c r="AF22" s="422">
        <v>0</v>
      </c>
      <c r="AG22" s="93">
        <f t="shared" si="22"/>
        <v>0</v>
      </c>
      <c r="AH22" s="314">
        <v>0</v>
      </c>
      <c r="AI22" s="315">
        <f t="shared" si="93"/>
        <v>0</v>
      </c>
      <c r="AJ22" s="422">
        <v>0</v>
      </c>
      <c r="AK22" s="93">
        <f t="shared" si="23"/>
        <v>0</v>
      </c>
      <c r="AL22" s="177">
        <f t="shared" si="24"/>
        <v>0</v>
      </c>
      <c r="AM22" s="502">
        <f t="shared" si="25"/>
        <v>0</v>
      </c>
      <c r="AN22" s="442" t="str">
        <f t="shared" si="26"/>
        <v>E</v>
      </c>
      <c r="AO22" s="121">
        <f t="shared" si="27"/>
        <v>0</v>
      </c>
      <c r="AP22" s="113">
        <v>0</v>
      </c>
      <c r="AQ22" s="61">
        <v>0</v>
      </c>
      <c r="AR22" s="62">
        <f t="shared" si="96"/>
        <v>0</v>
      </c>
      <c r="AS22" s="217">
        <v>0</v>
      </c>
      <c r="AT22" s="217">
        <v>0</v>
      </c>
      <c r="AU22" s="316">
        <v>0</v>
      </c>
      <c r="AV22" s="218">
        <f t="shared" si="28"/>
        <v>0</v>
      </c>
      <c r="AW22" s="317">
        <v>0</v>
      </c>
      <c r="AX22" s="317">
        <v>0</v>
      </c>
      <c r="AY22" s="318">
        <v>0</v>
      </c>
      <c r="AZ22" s="54">
        <f t="shared" si="29"/>
        <v>0</v>
      </c>
      <c r="BA22" s="219">
        <f t="shared" si="30"/>
        <v>0</v>
      </c>
      <c r="BB22" s="503">
        <f t="shared" si="31"/>
        <v>0</v>
      </c>
      <c r="BC22" s="446" t="str">
        <f t="shared" si="32"/>
        <v>E</v>
      </c>
      <c r="BD22" s="114">
        <f t="shared" si="33"/>
        <v>0</v>
      </c>
      <c r="BE22" s="236">
        <v>0</v>
      </c>
      <c r="BF22" s="69">
        <v>0</v>
      </c>
      <c r="BG22" s="237">
        <f t="shared" si="97"/>
        <v>0</v>
      </c>
      <c r="BH22" s="238">
        <v>0</v>
      </c>
      <c r="BI22" s="238">
        <v>0</v>
      </c>
      <c r="BJ22" s="319">
        <v>0</v>
      </c>
      <c r="BK22" s="239">
        <f t="shared" si="34"/>
        <v>0</v>
      </c>
      <c r="BL22" s="320">
        <v>0</v>
      </c>
      <c r="BM22" s="320">
        <v>0</v>
      </c>
      <c r="BN22" s="321">
        <v>0</v>
      </c>
      <c r="BO22" s="94">
        <f t="shared" si="35"/>
        <v>0</v>
      </c>
      <c r="BP22" s="240">
        <f t="shared" si="36"/>
        <v>0</v>
      </c>
      <c r="BQ22" s="504">
        <f t="shared" si="37"/>
        <v>0</v>
      </c>
      <c r="BR22" s="450" t="str">
        <f t="shared" si="38"/>
        <v>E</v>
      </c>
      <c r="BS22" s="117">
        <f t="shared" si="39"/>
        <v>0</v>
      </c>
      <c r="BT22" s="120">
        <v>0</v>
      </c>
      <c r="BU22" s="65">
        <v>0</v>
      </c>
      <c r="BV22" s="66">
        <f t="shared" si="98"/>
        <v>0</v>
      </c>
      <c r="BW22" s="176">
        <v>0</v>
      </c>
      <c r="BX22" s="176">
        <v>0</v>
      </c>
      <c r="BY22" s="313">
        <v>0</v>
      </c>
      <c r="BZ22" s="93">
        <f t="shared" si="40"/>
        <v>0</v>
      </c>
      <c r="CA22" s="314">
        <v>0</v>
      </c>
      <c r="CB22" s="314">
        <v>0</v>
      </c>
      <c r="CC22" s="315">
        <v>0</v>
      </c>
      <c r="CD22" s="126">
        <f t="shared" si="41"/>
        <v>0</v>
      </c>
      <c r="CE22" s="177">
        <f t="shared" si="42"/>
        <v>0</v>
      </c>
      <c r="CF22" s="502">
        <f t="shared" si="43"/>
        <v>0</v>
      </c>
      <c r="CG22" s="442" t="str">
        <f t="shared" si="44"/>
        <v>E</v>
      </c>
      <c r="CH22" s="121">
        <f t="shared" si="45"/>
        <v>0</v>
      </c>
      <c r="CI22" s="123">
        <v>0</v>
      </c>
      <c r="CJ22" s="124">
        <v>0</v>
      </c>
      <c r="CK22" s="125">
        <f t="shared" si="99"/>
        <v>0</v>
      </c>
      <c r="CL22" s="259">
        <v>0</v>
      </c>
      <c r="CM22" s="322">
        <v>0</v>
      </c>
      <c r="CN22" s="322">
        <v>0</v>
      </c>
      <c r="CO22" s="260">
        <f t="shared" si="46"/>
        <v>0</v>
      </c>
      <c r="CP22" s="323">
        <v>0</v>
      </c>
      <c r="CQ22" s="323">
        <v>0</v>
      </c>
      <c r="CR22" s="324">
        <f t="shared" si="94"/>
        <v>0</v>
      </c>
      <c r="CS22" s="53">
        <f t="shared" si="47"/>
        <v>0</v>
      </c>
      <c r="CT22" s="261">
        <f t="shared" si="48"/>
        <v>0</v>
      </c>
      <c r="CU22" s="505">
        <f t="shared" si="49"/>
        <v>0</v>
      </c>
      <c r="CV22" s="454" t="str">
        <f t="shared" si="50"/>
        <v>E</v>
      </c>
      <c r="CW22" s="47">
        <f t="shared" si="51"/>
        <v>0</v>
      </c>
      <c r="CX22" s="408">
        <v>0</v>
      </c>
      <c r="CY22" s="409">
        <v>0</v>
      </c>
      <c r="CZ22" s="409">
        <v>0</v>
      </c>
      <c r="DA22" s="406"/>
      <c r="DB22" s="406"/>
      <c r="DC22" s="407">
        <f t="shared" si="52"/>
        <v>0</v>
      </c>
      <c r="DD22" s="507">
        <f t="shared" si="53"/>
        <v>0</v>
      </c>
      <c r="DE22" s="458" t="str">
        <f t="shared" si="54"/>
        <v>D</v>
      </c>
      <c r="DF22" s="426">
        <f t="shared" si="55"/>
        <v>0</v>
      </c>
      <c r="DG22" s="379">
        <v>0</v>
      </c>
      <c r="DH22" s="380">
        <v>0</v>
      </c>
      <c r="DI22" s="380">
        <v>0</v>
      </c>
      <c r="DJ22" s="376"/>
      <c r="DK22" s="376"/>
      <c r="DL22" s="377">
        <f t="shared" si="56"/>
        <v>0</v>
      </c>
      <c r="DM22" s="509">
        <f t="shared" si="57"/>
        <v>0</v>
      </c>
      <c r="DN22" s="462" t="str">
        <f t="shared" si="58"/>
        <v>D</v>
      </c>
      <c r="DO22" s="378">
        <f t="shared" si="59"/>
        <v>0</v>
      </c>
      <c r="DP22" s="394">
        <v>0</v>
      </c>
      <c r="DQ22" s="395">
        <v>0</v>
      </c>
      <c r="DR22" s="395">
        <v>0</v>
      </c>
      <c r="DS22" s="391"/>
      <c r="DT22" s="391"/>
      <c r="DU22" s="392">
        <f t="shared" si="60"/>
        <v>0</v>
      </c>
      <c r="DV22" s="510">
        <f t="shared" si="61"/>
        <v>0</v>
      </c>
      <c r="DW22" s="466" t="str">
        <f t="shared" si="62"/>
        <v>D</v>
      </c>
      <c r="DX22" s="393">
        <f t="shared" si="63"/>
        <v>0</v>
      </c>
      <c r="DY22" s="7"/>
      <c r="DZ22" s="4"/>
      <c r="EA22" s="48" t="str">
        <f t="shared" si="95"/>
        <v/>
      </c>
      <c r="EB22" s="45">
        <f t="shared" si="4"/>
        <v>0</v>
      </c>
      <c r="EC22" s="32">
        <f t="shared" si="5"/>
        <v>0</v>
      </c>
      <c r="ED22" s="149">
        <f t="shared" si="65"/>
        <v>0</v>
      </c>
      <c r="EE22" s="78" t="str">
        <f t="shared" si="66"/>
        <v/>
      </c>
      <c r="EF22" s="78" t="str">
        <f t="shared" si="67"/>
        <v/>
      </c>
      <c r="EG22" s="67" t="str">
        <f t="shared" si="68"/>
        <v/>
      </c>
      <c r="EH22" s="46" t="str">
        <f t="shared" si="69"/>
        <v/>
      </c>
      <c r="EI22" s="102">
        <f t="shared" si="70"/>
        <v>0</v>
      </c>
      <c r="EJ22" s="72">
        <f t="shared" si="6"/>
        <v>0</v>
      </c>
      <c r="EK22" s="71">
        <f t="shared" si="7"/>
        <v>0</v>
      </c>
      <c r="EL22" s="71">
        <f t="shared" si="8"/>
        <v>0</v>
      </c>
      <c r="EM22" s="71">
        <f t="shared" si="9"/>
        <v>0</v>
      </c>
      <c r="EN22" s="71">
        <f t="shared" si="10"/>
        <v>0</v>
      </c>
      <c r="EO22" s="73">
        <f t="shared" si="11"/>
        <v>0</v>
      </c>
      <c r="EP22" s="491">
        <f t="shared" si="71"/>
        <v>0</v>
      </c>
      <c r="EQ22" s="492">
        <f t="shared" si="72"/>
        <v>0</v>
      </c>
      <c r="ER22" s="492">
        <f t="shared" si="73"/>
        <v>0</v>
      </c>
      <c r="ES22" s="492">
        <f t="shared" si="74"/>
        <v>0</v>
      </c>
      <c r="ET22" s="492">
        <f t="shared" si="75"/>
        <v>0</v>
      </c>
      <c r="EU22" s="725"/>
      <c r="EV22" s="725"/>
      <c r="EW22" s="137">
        <f t="shared" si="76"/>
        <v>0</v>
      </c>
      <c r="EX22" s="137" t="s">
        <v>177</v>
      </c>
      <c r="EY22" s="137">
        <f t="shared" si="77"/>
        <v>100</v>
      </c>
      <c r="EZ22" s="137" t="str">
        <f t="shared" si="78"/>
        <v>0/100</v>
      </c>
      <c r="FA22" s="137">
        <f t="shared" si="79"/>
        <v>0</v>
      </c>
      <c r="FB22" s="137" t="s">
        <v>177</v>
      </c>
      <c r="FC22" s="137">
        <f t="shared" si="80"/>
        <v>100</v>
      </c>
      <c r="FD22" s="137" t="str">
        <f t="shared" si="81"/>
        <v>0/100</v>
      </c>
      <c r="FE22" s="137">
        <f t="shared" si="82"/>
        <v>0</v>
      </c>
      <c r="FF22" s="137" t="s">
        <v>177</v>
      </c>
      <c r="FG22" s="137">
        <f t="shared" si="83"/>
        <v>100</v>
      </c>
      <c r="FH22" s="137" t="str">
        <f t="shared" si="84"/>
        <v>0/100</v>
      </c>
    </row>
    <row r="23" spans="1:164" ht="38.25" customHeight="1">
      <c r="A23" s="130">
        <f t="shared" si="15"/>
        <v>0</v>
      </c>
      <c r="B23" s="307">
        <v>15</v>
      </c>
      <c r="C23" s="494"/>
      <c r="D23" s="28">
        <f t="shared" si="16"/>
        <v>0</v>
      </c>
      <c r="E23" s="2"/>
      <c r="F23" s="139"/>
      <c r="G23" s="1"/>
      <c r="H23" s="2"/>
      <c r="I23" s="2"/>
      <c r="J23" s="2"/>
      <c r="K23" s="141"/>
      <c r="L23" s="8">
        <v>0</v>
      </c>
      <c r="M23" s="55">
        <v>0</v>
      </c>
      <c r="N23" s="56">
        <f t="shared" si="100"/>
        <v>0</v>
      </c>
      <c r="O23" s="166">
        <v>0</v>
      </c>
      <c r="P23" s="310">
        <v>0</v>
      </c>
      <c r="Q23" s="417">
        <v>0</v>
      </c>
      <c r="R23" s="92">
        <f t="shared" si="17"/>
        <v>0</v>
      </c>
      <c r="S23" s="311">
        <v>0</v>
      </c>
      <c r="T23" s="312">
        <f t="shared" si="86"/>
        <v>0</v>
      </c>
      <c r="U23" s="417">
        <v>0</v>
      </c>
      <c r="V23" s="92">
        <f t="shared" si="18"/>
        <v>0</v>
      </c>
      <c r="W23" s="57">
        <f t="shared" si="101"/>
        <v>0</v>
      </c>
      <c r="X23" s="501">
        <f t="shared" si="19"/>
        <v>0</v>
      </c>
      <c r="Y23" s="438" t="str">
        <f t="shared" si="20"/>
        <v>E</v>
      </c>
      <c r="Z23" s="110">
        <f t="shared" si="21"/>
        <v>0</v>
      </c>
      <c r="AA23" s="120">
        <v>0</v>
      </c>
      <c r="AB23" s="65">
        <v>0</v>
      </c>
      <c r="AC23" s="66">
        <f t="shared" si="92"/>
        <v>0</v>
      </c>
      <c r="AD23" s="176">
        <v>0</v>
      </c>
      <c r="AE23" s="313">
        <v>0</v>
      </c>
      <c r="AF23" s="422">
        <v>0</v>
      </c>
      <c r="AG23" s="93">
        <f t="shared" si="22"/>
        <v>0</v>
      </c>
      <c r="AH23" s="314">
        <v>0</v>
      </c>
      <c r="AI23" s="315">
        <f t="shared" si="93"/>
        <v>0</v>
      </c>
      <c r="AJ23" s="422">
        <v>0</v>
      </c>
      <c r="AK23" s="93">
        <f t="shared" si="23"/>
        <v>0</v>
      </c>
      <c r="AL23" s="177">
        <f t="shared" si="24"/>
        <v>0</v>
      </c>
      <c r="AM23" s="502">
        <f t="shared" si="25"/>
        <v>0</v>
      </c>
      <c r="AN23" s="442" t="str">
        <f t="shared" si="26"/>
        <v>E</v>
      </c>
      <c r="AO23" s="121">
        <f t="shared" si="27"/>
        <v>0</v>
      </c>
      <c r="AP23" s="113">
        <v>0</v>
      </c>
      <c r="AQ23" s="61">
        <v>0</v>
      </c>
      <c r="AR23" s="62">
        <f t="shared" si="96"/>
        <v>0</v>
      </c>
      <c r="AS23" s="217">
        <v>0</v>
      </c>
      <c r="AT23" s="217">
        <v>0</v>
      </c>
      <c r="AU23" s="316">
        <v>0</v>
      </c>
      <c r="AV23" s="218">
        <f t="shared" si="28"/>
        <v>0</v>
      </c>
      <c r="AW23" s="317">
        <v>0</v>
      </c>
      <c r="AX23" s="317">
        <v>0</v>
      </c>
      <c r="AY23" s="318">
        <v>0</v>
      </c>
      <c r="AZ23" s="54">
        <f t="shared" si="29"/>
        <v>0</v>
      </c>
      <c r="BA23" s="219">
        <f t="shared" si="30"/>
        <v>0</v>
      </c>
      <c r="BB23" s="503">
        <f t="shared" si="31"/>
        <v>0</v>
      </c>
      <c r="BC23" s="446" t="str">
        <f t="shared" si="32"/>
        <v>E</v>
      </c>
      <c r="BD23" s="114">
        <f t="shared" si="33"/>
        <v>0</v>
      </c>
      <c r="BE23" s="236">
        <v>0</v>
      </c>
      <c r="BF23" s="69">
        <v>0</v>
      </c>
      <c r="BG23" s="237">
        <f t="shared" si="97"/>
        <v>0</v>
      </c>
      <c r="BH23" s="238">
        <v>0</v>
      </c>
      <c r="BI23" s="238">
        <v>0</v>
      </c>
      <c r="BJ23" s="319">
        <v>0</v>
      </c>
      <c r="BK23" s="239">
        <f t="shared" si="34"/>
        <v>0</v>
      </c>
      <c r="BL23" s="320">
        <v>0</v>
      </c>
      <c r="BM23" s="320">
        <v>0</v>
      </c>
      <c r="BN23" s="321">
        <v>0</v>
      </c>
      <c r="BO23" s="94">
        <f t="shared" si="35"/>
        <v>0</v>
      </c>
      <c r="BP23" s="240">
        <f t="shared" si="36"/>
        <v>0</v>
      </c>
      <c r="BQ23" s="504">
        <f t="shared" si="37"/>
        <v>0</v>
      </c>
      <c r="BR23" s="450" t="str">
        <f t="shared" si="38"/>
        <v>E</v>
      </c>
      <c r="BS23" s="117">
        <f t="shared" si="39"/>
        <v>0</v>
      </c>
      <c r="BT23" s="120">
        <v>0</v>
      </c>
      <c r="BU23" s="65">
        <v>0</v>
      </c>
      <c r="BV23" s="66">
        <f t="shared" si="98"/>
        <v>0</v>
      </c>
      <c r="BW23" s="176">
        <v>0</v>
      </c>
      <c r="BX23" s="176">
        <v>0</v>
      </c>
      <c r="BY23" s="313">
        <v>0</v>
      </c>
      <c r="BZ23" s="93">
        <f t="shared" si="40"/>
        <v>0</v>
      </c>
      <c r="CA23" s="314">
        <v>0</v>
      </c>
      <c r="CB23" s="314">
        <v>0</v>
      </c>
      <c r="CC23" s="315">
        <v>0</v>
      </c>
      <c r="CD23" s="126">
        <f t="shared" si="41"/>
        <v>0</v>
      </c>
      <c r="CE23" s="177">
        <f t="shared" si="42"/>
        <v>0</v>
      </c>
      <c r="CF23" s="502">
        <f t="shared" si="43"/>
        <v>0</v>
      </c>
      <c r="CG23" s="442" t="str">
        <f t="shared" si="44"/>
        <v>E</v>
      </c>
      <c r="CH23" s="121">
        <f t="shared" si="45"/>
        <v>0</v>
      </c>
      <c r="CI23" s="123">
        <v>0</v>
      </c>
      <c r="CJ23" s="124">
        <v>0</v>
      </c>
      <c r="CK23" s="125">
        <f t="shared" si="99"/>
        <v>0</v>
      </c>
      <c r="CL23" s="259">
        <v>0</v>
      </c>
      <c r="CM23" s="322">
        <v>0</v>
      </c>
      <c r="CN23" s="322">
        <v>0</v>
      </c>
      <c r="CO23" s="260">
        <f t="shared" si="46"/>
        <v>0</v>
      </c>
      <c r="CP23" s="323">
        <v>0</v>
      </c>
      <c r="CQ23" s="323">
        <v>0</v>
      </c>
      <c r="CR23" s="324">
        <f t="shared" si="94"/>
        <v>0</v>
      </c>
      <c r="CS23" s="53">
        <f t="shared" si="47"/>
        <v>0</v>
      </c>
      <c r="CT23" s="261">
        <f t="shared" si="48"/>
        <v>0</v>
      </c>
      <c r="CU23" s="505">
        <f t="shared" si="49"/>
        <v>0</v>
      </c>
      <c r="CV23" s="454" t="str">
        <f t="shared" si="50"/>
        <v>E</v>
      </c>
      <c r="CW23" s="47">
        <f t="shared" si="51"/>
        <v>0</v>
      </c>
      <c r="CX23" s="408">
        <v>0</v>
      </c>
      <c r="CY23" s="409">
        <v>0</v>
      </c>
      <c r="CZ23" s="409">
        <v>0</v>
      </c>
      <c r="DA23" s="406"/>
      <c r="DB23" s="406"/>
      <c r="DC23" s="407">
        <f t="shared" si="52"/>
        <v>0</v>
      </c>
      <c r="DD23" s="507">
        <f t="shared" si="53"/>
        <v>0</v>
      </c>
      <c r="DE23" s="458" t="str">
        <f t="shared" si="54"/>
        <v>D</v>
      </c>
      <c r="DF23" s="426">
        <f t="shared" si="55"/>
        <v>0</v>
      </c>
      <c r="DG23" s="379">
        <v>0</v>
      </c>
      <c r="DH23" s="380">
        <v>0</v>
      </c>
      <c r="DI23" s="380">
        <v>0</v>
      </c>
      <c r="DJ23" s="376"/>
      <c r="DK23" s="376"/>
      <c r="DL23" s="377">
        <f t="shared" si="56"/>
        <v>0</v>
      </c>
      <c r="DM23" s="509">
        <f t="shared" si="57"/>
        <v>0</v>
      </c>
      <c r="DN23" s="462" t="str">
        <f t="shared" si="58"/>
        <v>D</v>
      </c>
      <c r="DO23" s="378">
        <f t="shared" si="59"/>
        <v>0</v>
      </c>
      <c r="DP23" s="394">
        <v>0</v>
      </c>
      <c r="DQ23" s="395">
        <v>0</v>
      </c>
      <c r="DR23" s="395">
        <v>0</v>
      </c>
      <c r="DS23" s="391"/>
      <c r="DT23" s="391"/>
      <c r="DU23" s="392">
        <f t="shared" si="60"/>
        <v>0</v>
      </c>
      <c r="DV23" s="510">
        <f t="shared" si="61"/>
        <v>0</v>
      </c>
      <c r="DW23" s="466" t="str">
        <f t="shared" si="62"/>
        <v>D</v>
      </c>
      <c r="DX23" s="393">
        <f t="shared" si="63"/>
        <v>0</v>
      </c>
      <c r="DY23" s="7"/>
      <c r="DZ23" s="4"/>
      <c r="EA23" s="48" t="str">
        <f t="shared" si="95"/>
        <v/>
      </c>
      <c r="EB23" s="45">
        <f t="shared" si="4"/>
        <v>0</v>
      </c>
      <c r="EC23" s="32">
        <f t="shared" si="5"/>
        <v>0</v>
      </c>
      <c r="ED23" s="149">
        <f t="shared" si="65"/>
        <v>0</v>
      </c>
      <c r="EE23" s="78" t="str">
        <f t="shared" si="66"/>
        <v/>
      </c>
      <c r="EF23" s="78" t="str">
        <f t="shared" si="67"/>
        <v/>
      </c>
      <c r="EG23" s="67" t="str">
        <f t="shared" si="68"/>
        <v/>
      </c>
      <c r="EH23" s="46" t="str">
        <f t="shared" si="69"/>
        <v/>
      </c>
      <c r="EI23" s="102">
        <f t="shared" si="70"/>
        <v>0</v>
      </c>
      <c r="EJ23" s="72">
        <f t="shared" si="6"/>
        <v>0</v>
      </c>
      <c r="EK23" s="71">
        <f t="shared" si="7"/>
        <v>0</v>
      </c>
      <c r="EL23" s="71">
        <f t="shared" si="8"/>
        <v>0</v>
      </c>
      <c r="EM23" s="71">
        <f t="shared" si="9"/>
        <v>0</v>
      </c>
      <c r="EN23" s="71">
        <f t="shared" si="10"/>
        <v>0</v>
      </c>
      <c r="EO23" s="73">
        <f t="shared" si="11"/>
        <v>0</v>
      </c>
      <c r="EP23" s="491">
        <f t="shared" si="71"/>
        <v>0</v>
      </c>
      <c r="EQ23" s="492">
        <f t="shared" si="72"/>
        <v>0</v>
      </c>
      <c r="ER23" s="492">
        <f t="shared" si="73"/>
        <v>0</v>
      </c>
      <c r="ES23" s="492">
        <f t="shared" si="74"/>
        <v>0</v>
      </c>
      <c r="ET23" s="492">
        <f t="shared" si="75"/>
        <v>0</v>
      </c>
      <c r="EU23" s="725"/>
      <c r="EV23" s="725"/>
      <c r="EW23" s="137">
        <f t="shared" si="76"/>
        <v>0</v>
      </c>
      <c r="EX23" s="137" t="s">
        <v>177</v>
      </c>
      <c r="EY23" s="137">
        <f t="shared" si="77"/>
        <v>100</v>
      </c>
      <c r="EZ23" s="137" t="str">
        <f t="shared" si="78"/>
        <v>0/100</v>
      </c>
      <c r="FA23" s="137">
        <f t="shared" si="79"/>
        <v>0</v>
      </c>
      <c r="FB23" s="137" t="s">
        <v>177</v>
      </c>
      <c r="FC23" s="137">
        <f t="shared" si="80"/>
        <v>100</v>
      </c>
      <c r="FD23" s="137" t="str">
        <f t="shared" si="81"/>
        <v>0/100</v>
      </c>
      <c r="FE23" s="137">
        <f t="shared" si="82"/>
        <v>0</v>
      </c>
      <c r="FF23" s="137" t="s">
        <v>177</v>
      </c>
      <c r="FG23" s="137">
        <f t="shared" si="83"/>
        <v>100</v>
      </c>
      <c r="FH23" s="137" t="str">
        <f t="shared" si="84"/>
        <v>0/100</v>
      </c>
    </row>
    <row r="24" spans="1:164" ht="38.25" customHeight="1">
      <c r="A24" s="130">
        <f t="shared" si="15"/>
        <v>0</v>
      </c>
      <c r="B24" s="307">
        <v>16</v>
      </c>
      <c r="C24" s="495"/>
      <c r="D24" s="28">
        <f t="shared" si="16"/>
        <v>0</v>
      </c>
      <c r="E24" s="2"/>
      <c r="F24" s="139"/>
      <c r="G24" s="2"/>
      <c r="H24" s="2"/>
      <c r="I24" s="2"/>
      <c r="J24" s="2"/>
      <c r="K24" s="141"/>
      <c r="L24" s="8">
        <v>0</v>
      </c>
      <c r="M24" s="55">
        <v>0</v>
      </c>
      <c r="N24" s="56">
        <f t="shared" si="100"/>
        <v>0</v>
      </c>
      <c r="O24" s="166">
        <v>0</v>
      </c>
      <c r="P24" s="310">
        <v>0</v>
      </c>
      <c r="Q24" s="417">
        <v>0</v>
      </c>
      <c r="R24" s="92">
        <f t="shared" si="17"/>
        <v>0</v>
      </c>
      <c r="S24" s="311">
        <v>0</v>
      </c>
      <c r="T24" s="312">
        <f t="shared" si="86"/>
        <v>0</v>
      </c>
      <c r="U24" s="417">
        <v>0</v>
      </c>
      <c r="V24" s="92">
        <f t="shared" si="18"/>
        <v>0</v>
      </c>
      <c r="W24" s="57">
        <f t="shared" si="101"/>
        <v>0</v>
      </c>
      <c r="X24" s="501">
        <f t="shared" si="19"/>
        <v>0</v>
      </c>
      <c r="Y24" s="438" t="str">
        <f t="shared" si="20"/>
        <v>E</v>
      </c>
      <c r="Z24" s="110">
        <f t="shared" si="21"/>
        <v>0</v>
      </c>
      <c r="AA24" s="120">
        <v>0</v>
      </c>
      <c r="AB24" s="65">
        <v>0</v>
      </c>
      <c r="AC24" s="66">
        <f t="shared" si="92"/>
        <v>0</v>
      </c>
      <c r="AD24" s="176">
        <v>0</v>
      </c>
      <c r="AE24" s="313">
        <v>0</v>
      </c>
      <c r="AF24" s="422">
        <v>0</v>
      </c>
      <c r="AG24" s="93">
        <f t="shared" si="22"/>
        <v>0</v>
      </c>
      <c r="AH24" s="314">
        <v>0</v>
      </c>
      <c r="AI24" s="315">
        <f t="shared" si="93"/>
        <v>0</v>
      </c>
      <c r="AJ24" s="422">
        <v>0</v>
      </c>
      <c r="AK24" s="93">
        <f t="shared" si="23"/>
        <v>0</v>
      </c>
      <c r="AL24" s="177">
        <f t="shared" si="24"/>
        <v>0</v>
      </c>
      <c r="AM24" s="502">
        <f t="shared" si="25"/>
        <v>0</v>
      </c>
      <c r="AN24" s="442" t="str">
        <f t="shared" si="26"/>
        <v>E</v>
      </c>
      <c r="AO24" s="121">
        <f t="shared" si="27"/>
        <v>0</v>
      </c>
      <c r="AP24" s="113">
        <v>0</v>
      </c>
      <c r="AQ24" s="61">
        <v>0</v>
      </c>
      <c r="AR24" s="62">
        <f t="shared" si="96"/>
        <v>0</v>
      </c>
      <c r="AS24" s="217">
        <v>0</v>
      </c>
      <c r="AT24" s="217">
        <v>0</v>
      </c>
      <c r="AU24" s="316">
        <v>0</v>
      </c>
      <c r="AV24" s="218">
        <f t="shared" si="28"/>
        <v>0</v>
      </c>
      <c r="AW24" s="317">
        <v>0</v>
      </c>
      <c r="AX24" s="317">
        <v>0</v>
      </c>
      <c r="AY24" s="318">
        <v>0</v>
      </c>
      <c r="AZ24" s="54">
        <f t="shared" si="29"/>
        <v>0</v>
      </c>
      <c r="BA24" s="219">
        <f t="shared" si="30"/>
        <v>0</v>
      </c>
      <c r="BB24" s="503">
        <f t="shared" si="31"/>
        <v>0</v>
      </c>
      <c r="BC24" s="446" t="str">
        <f t="shared" si="32"/>
        <v>E</v>
      </c>
      <c r="BD24" s="114">
        <f t="shared" si="33"/>
        <v>0</v>
      </c>
      <c r="BE24" s="236">
        <v>0</v>
      </c>
      <c r="BF24" s="69">
        <v>0</v>
      </c>
      <c r="BG24" s="237">
        <f t="shared" si="97"/>
        <v>0</v>
      </c>
      <c r="BH24" s="238">
        <v>0</v>
      </c>
      <c r="BI24" s="238">
        <v>0</v>
      </c>
      <c r="BJ24" s="319">
        <v>0</v>
      </c>
      <c r="BK24" s="239">
        <f t="shared" si="34"/>
        <v>0</v>
      </c>
      <c r="BL24" s="320">
        <v>0</v>
      </c>
      <c r="BM24" s="320">
        <v>0</v>
      </c>
      <c r="BN24" s="321">
        <v>0</v>
      </c>
      <c r="BO24" s="94">
        <f t="shared" si="35"/>
        <v>0</v>
      </c>
      <c r="BP24" s="240">
        <f t="shared" si="36"/>
        <v>0</v>
      </c>
      <c r="BQ24" s="504">
        <f t="shared" si="37"/>
        <v>0</v>
      </c>
      <c r="BR24" s="450" t="str">
        <f t="shared" si="38"/>
        <v>E</v>
      </c>
      <c r="BS24" s="117">
        <f t="shared" si="39"/>
        <v>0</v>
      </c>
      <c r="BT24" s="120">
        <v>0</v>
      </c>
      <c r="BU24" s="65">
        <v>0</v>
      </c>
      <c r="BV24" s="66">
        <f t="shared" si="98"/>
        <v>0</v>
      </c>
      <c r="BW24" s="176">
        <v>0</v>
      </c>
      <c r="BX24" s="176">
        <v>0</v>
      </c>
      <c r="BY24" s="313">
        <v>0</v>
      </c>
      <c r="BZ24" s="93">
        <f t="shared" si="40"/>
        <v>0</v>
      </c>
      <c r="CA24" s="314">
        <v>0</v>
      </c>
      <c r="CB24" s="314">
        <v>0</v>
      </c>
      <c r="CC24" s="315">
        <v>0</v>
      </c>
      <c r="CD24" s="126">
        <f t="shared" si="41"/>
        <v>0</v>
      </c>
      <c r="CE24" s="177">
        <f t="shared" si="42"/>
        <v>0</v>
      </c>
      <c r="CF24" s="502">
        <f t="shared" si="43"/>
        <v>0</v>
      </c>
      <c r="CG24" s="442" t="str">
        <f t="shared" si="44"/>
        <v>E</v>
      </c>
      <c r="CH24" s="121">
        <f t="shared" si="45"/>
        <v>0</v>
      </c>
      <c r="CI24" s="123">
        <v>0</v>
      </c>
      <c r="CJ24" s="124">
        <v>0</v>
      </c>
      <c r="CK24" s="125">
        <f t="shared" si="99"/>
        <v>0</v>
      </c>
      <c r="CL24" s="259">
        <v>0</v>
      </c>
      <c r="CM24" s="322">
        <v>0</v>
      </c>
      <c r="CN24" s="322">
        <v>0</v>
      </c>
      <c r="CO24" s="260">
        <f t="shared" si="46"/>
        <v>0</v>
      </c>
      <c r="CP24" s="323">
        <v>0</v>
      </c>
      <c r="CQ24" s="323">
        <v>0</v>
      </c>
      <c r="CR24" s="324">
        <f t="shared" si="94"/>
        <v>0</v>
      </c>
      <c r="CS24" s="53">
        <f t="shared" si="47"/>
        <v>0</v>
      </c>
      <c r="CT24" s="261">
        <f t="shared" si="48"/>
        <v>0</v>
      </c>
      <c r="CU24" s="505">
        <f t="shared" si="49"/>
        <v>0</v>
      </c>
      <c r="CV24" s="454" t="str">
        <f t="shared" si="50"/>
        <v>E</v>
      </c>
      <c r="CW24" s="47">
        <f t="shared" si="51"/>
        <v>0</v>
      </c>
      <c r="CX24" s="408">
        <v>0</v>
      </c>
      <c r="CY24" s="409">
        <v>0</v>
      </c>
      <c r="CZ24" s="409">
        <v>0</v>
      </c>
      <c r="DA24" s="406"/>
      <c r="DB24" s="406"/>
      <c r="DC24" s="407">
        <f t="shared" si="52"/>
        <v>0</v>
      </c>
      <c r="DD24" s="507">
        <f t="shared" si="53"/>
        <v>0</v>
      </c>
      <c r="DE24" s="458" t="str">
        <f t="shared" si="54"/>
        <v>D</v>
      </c>
      <c r="DF24" s="426">
        <f t="shared" si="55"/>
        <v>0</v>
      </c>
      <c r="DG24" s="379">
        <v>0</v>
      </c>
      <c r="DH24" s="380">
        <v>0</v>
      </c>
      <c r="DI24" s="380">
        <v>0</v>
      </c>
      <c r="DJ24" s="376"/>
      <c r="DK24" s="376"/>
      <c r="DL24" s="377">
        <f t="shared" si="56"/>
        <v>0</v>
      </c>
      <c r="DM24" s="509">
        <f t="shared" si="57"/>
        <v>0</v>
      </c>
      <c r="DN24" s="462" t="str">
        <f t="shared" si="58"/>
        <v>D</v>
      </c>
      <c r="DO24" s="378">
        <f t="shared" si="59"/>
        <v>0</v>
      </c>
      <c r="DP24" s="394">
        <v>0</v>
      </c>
      <c r="DQ24" s="395">
        <v>0</v>
      </c>
      <c r="DR24" s="395">
        <v>0</v>
      </c>
      <c r="DS24" s="391"/>
      <c r="DT24" s="391"/>
      <c r="DU24" s="392">
        <f t="shared" si="60"/>
        <v>0</v>
      </c>
      <c r="DV24" s="510">
        <f t="shared" si="61"/>
        <v>0</v>
      </c>
      <c r="DW24" s="466" t="str">
        <f t="shared" si="62"/>
        <v>D</v>
      </c>
      <c r="DX24" s="393">
        <f t="shared" si="63"/>
        <v>0</v>
      </c>
      <c r="DY24" s="7"/>
      <c r="DZ24" s="4"/>
      <c r="EA24" s="48" t="str">
        <f t="shared" si="95"/>
        <v/>
      </c>
      <c r="EB24" s="45">
        <f t="shared" si="4"/>
        <v>0</v>
      </c>
      <c r="EC24" s="32">
        <f t="shared" si="5"/>
        <v>0</v>
      </c>
      <c r="ED24" s="149">
        <f t="shared" si="65"/>
        <v>0</v>
      </c>
      <c r="EE24" s="78" t="str">
        <f t="shared" si="66"/>
        <v/>
      </c>
      <c r="EF24" s="78" t="str">
        <f t="shared" si="67"/>
        <v/>
      </c>
      <c r="EG24" s="67" t="str">
        <f t="shared" si="68"/>
        <v/>
      </c>
      <c r="EH24" s="46" t="str">
        <f t="shared" si="69"/>
        <v/>
      </c>
      <c r="EI24" s="102">
        <f t="shared" si="70"/>
        <v>0</v>
      </c>
      <c r="EJ24" s="72">
        <f t="shared" si="6"/>
        <v>0</v>
      </c>
      <c r="EK24" s="71">
        <f t="shared" si="7"/>
        <v>0</v>
      </c>
      <c r="EL24" s="71">
        <f t="shared" si="8"/>
        <v>0</v>
      </c>
      <c r="EM24" s="71">
        <f t="shared" si="9"/>
        <v>0</v>
      </c>
      <c r="EN24" s="71">
        <f t="shared" si="10"/>
        <v>0</v>
      </c>
      <c r="EO24" s="73">
        <f t="shared" si="11"/>
        <v>0</v>
      </c>
      <c r="EP24" s="491">
        <f t="shared" si="71"/>
        <v>0</v>
      </c>
      <c r="EQ24" s="492">
        <f t="shared" si="72"/>
        <v>0</v>
      </c>
      <c r="ER24" s="492">
        <f t="shared" si="73"/>
        <v>0</v>
      </c>
      <c r="ES24" s="492">
        <f t="shared" si="74"/>
        <v>0</v>
      </c>
      <c r="ET24" s="492">
        <f t="shared" si="75"/>
        <v>0</v>
      </c>
      <c r="EU24" s="725"/>
      <c r="EV24" s="725"/>
      <c r="EW24" s="137">
        <f t="shared" si="76"/>
        <v>0</v>
      </c>
      <c r="EX24" s="137" t="s">
        <v>177</v>
      </c>
      <c r="EY24" s="137">
        <f t="shared" si="77"/>
        <v>100</v>
      </c>
      <c r="EZ24" s="137" t="str">
        <f t="shared" si="78"/>
        <v>0/100</v>
      </c>
      <c r="FA24" s="137">
        <f t="shared" si="79"/>
        <v>0</v>
      </c>
      <c r="FB24" s="137" t="s">
        <v>177</v>
      </c>
      <c r="FC24" s="137">
        <f t="shared" si="80"/>
        <v>100</v>
      </c>
      <c r="FD24" s="137" t="str">
        <f t="shared" si="81"/>
        <v>0/100</v>
      </c>
      <c r="FE24" s="137">
        <f t="shared" si="82"/>
        <v>0</v>
      </c>
      <c r="FF24" s="137" t="s">
        <v>177</v>
      </c>
      <c r="FG24" s="137">
        <f t="shared" si="83"/>
        <v>100</v>
      </c>
      <c r="FH24" s="137" t="str">
        <f t="shared" si="84"/>
        <v>0/100</v>
      </c>
    </row>
    <row r="25" spans="1:164" ht="38.25" customHeight="1">
      <c r="A25" s="130">
        <f t="shared" si="15"/>
        <v>0</v>
      </c>
      <c r="B25" s="307">
        <v>17</v>
      </c>
      <c r="C25" s="494"/>
      <c r="D25" s="28">
        <f t="shared" si="16"/>
        <v>0</v>
      </c>
      <c r="E25" s="2"/>
      <c r="F25" s="139"/>
      <c r="G25" s="1"/>
      <c r="H25" s="2"/>
      <c r="I25" s="2"/>
      <c r="J25" s="2"/>
      <c r="K25" s="141"/>
      <c r="L25" s="8">
        <v>0</v>
      </c>
      <c r="M25" s="55">
        <v>0</v>
      </c>
      <c r="N25" s="56">
        <f t="shared" si="100"/>
        <v>0</v>
      </c>
      <c r="O25" s="166">
        <v>0</v>
      </c>
      <c r="P25" s="310">
        <v>0</v>
      </c>
      <c r="Q25" s="417">
        <v>0</v>
      </c>
      <c r="R25" s="92">
        <f t="shared" si="17"/>
        <v>0</v>
      </c>
      <c r="S25" s="311">
        <v>0</v>
      </c>
      <c r="T25" s="312">
        <f t="shared" si="86"/>
        <v>0</v>
      </c>
      <c r="U25" s="417">
        <v>0</v>
      </c>
      <c r="V25" s="92">
        <f t="shared" si="18"/>
        <v>0</v>
      </c>
      <c r="W25" s="57">
        <f t="shared" si="101"/>
        <v>0</v>
      </c>
      <c r="X25" s="501">
        <f t="shared" si="19"/>
        <v>0</v>
      </c>
      <c r="Y25" s="438" t="str">
        <f t="shared" si="20"/>
        <v>E</v>
      </c>
      <c r="Z25" s="110">
        <f t="shared" si="21"/>
        <v>0</v>
      </c>
      <c r="AA25" s="120">
        <v>0</v>
      </c>
      <c r="AB25" s="65">
        <v>0</v>
      </c>
      <c r="AC25" s="66">
        <f t="shared" si="92"/>
        <v>0</v>
      </c>
      <c r="AD25" s="176">
        <v>0</v>
      </c>
      <c r="AE25" s="313">
        <v>0</v>
      </c>
      <c r="AF25" s="422">
        <v>0</v>
      </c>
      <c r="AG25" s="93">
        <f t="shared" si="22"/>
        <v>0</v>
      </c>
      <c r="AH25" s="314">
        <v>0</v>
      </c>
      <c r="AI25" s="315">
        <f t="shared" si="93"/>
        <v>0</v>
      </c>
      <c r="AJ25" s="422">
        <v>0</v>
      </c>
      <c r="AK25" s="93">
        <f t="shared" si="23"/>
        <v>0</v>
      </c>
      <c r="AL25" s="177">
        <f t="shared" si="24"/>
        <v>0</v>
      </c>
      <c r="AM25" s="502">
        <f t="shared" si="25"/>
        <v>0</v>
      </c>
      <c r="AN25" s="442" t="str">
        <f t="shared" si="26"/>
        <v>E</v>
      </c>
      <c r="AO25" s="121">
        <f t="shared" si="27"/>
        <v>0</v>
      </c>
      <c r="AP25" s="113">
        <v>0</v>
      </c>
      <c r="AQ25" s="61">
        <v>0</v>
      </c>
      <c r="AR25" s="62">
        <f t="shared" si="96"/>
        <v>0</v>
      </c>
      <c r="AS25" s="217">
        <v>0</v>
      </c>
      <c r="AT25" s="217">
        <v>0</v>
      </c>
      <c r="AU25" s="316">
        <v>0</v>
      </c>
      <c r="AV25" s="218">
        <f t="shared" si="28"/>
        <v>0</v>
      </c>
      <c r="AW25" s="317">
        <v>0</v>
      </c>
      <c r="AX25" s="317">
        <v>0</v>
      </c>
      <c r="AY25" s="318">
        <v>0</v>
      </c>
      <c r="AZ25" s="54">
        <f t="shared" si="29"/>
        <v>0</v>
      </c>
      <c r="BA25" s="219">
        <f t="shared" si="30"/>
        <v>0</v>
      </c>
      <c r="BB25" s="503">
        <f t="shared" si="31"/>
        <v>0</v>
      </c>
      <c r="BC25" s="446" t="str">
        <f t="shared" si="32"/>
        <v>E</v>
      </c>
      <c r="BD25" s="114">
        <f t="shared" si="33"/>
        <v>0</v>
      </c>
      <c r="BE25" s="236">
        <v>0</v>
      </c>
      <c r="BF25" s="69">
        <v>0</v>
      </c>
      <c r="BG25" s="237">
        <f t="shared" si="97"/>
        <v>0</v>
      </c>
      <c r="BH25" s="238">
        <v>0</v>
      </c>
      <c r="BI25" s="238">
        <v>0</v>
      </c>
      <c r="BJ25" s="319">
        <v>0</v>
      </c>
      <c r="BK25" s="239">
        <f t="shared" si="34"/>
        <v>0</v>
      </c>
      <c r="BL25" s="320">
        <v>0</v>
      </c>
      <c r="BM25" s="320">
        <v>0</v>
      </c>
      <c r="BN25" s="321">
        <v>0</v>
      </c>
      <c r="BO25" s="94">
        <f t="shared" si="35"/>
        <v>0</v>
      </c>
      <c r="BP25" s="240">
        <f t="shared" si="36"/>
        <v>0</v>
      </c>
      <c r="BQ25" s="504">
        <f t="shared" si="37"/>
        <v>0</v>
      </c>
      <c r="BR25" s="450" t="str">
        <f t="shared" si="38"/>
        <v>E</v>
      </c>
      <c r="BS25" s="117">
        <f t="shared" si="39"/>
        <v>0</v>
      </c>
      <c r="BT25" s="120">
        <v>0</v>
      </c>
      <c r="BU25" s="65">
        <v>0</v>
      </c>
      <c r="BV25" s="66">
        <f t="shared" si="98"/>
        <v>0</v>
      </c>
      <c r="BW25" s="176">
        <v>0</v>
      </c>
      <c r="BX25" s="176">
        <v>0</v>
      </c>
      <c r="BY25" s="313">
        <v>0</v>
      </c>
      <c r="BZ25" s="93">
        <f t="shared" si="40"/>
        <v>0</v>
      </c>
      <c r="CA25" s="314">
        <v>0</v>
      </c>
      <c r="CB25" s="314">
        <v>0</v>
      </c>
      <c r="CC25" s="315">
        <v>0</v>
      </c>
      <c r="CD25" s="126">
        <f t="shared" si="41"/>
        <v>0</v>
      </c>
      <c r="CE25" s="177">
        <f t="shared" si="42"/>
        <v>0</v>
      </c>
      <c r="CF25" s="502">
        <f t="shared" si="43"/>
        <v>0</v>
      </c>
      <c r="CG25" s="442" t="str">
        <f t="shared" si="44"/>
        <v>E</v>
      </c>
      <c r="CH25" s="121">
        <f t="shared" si="45"/>
        <v>0</v>
      </c>
      <c r="CI25" s="123">
        <v>0</v>
      </c>
      <c r="CJ25" s="124">
        <v>0</v>
      </c>
      <c r="CK25" s="125">
        <f t="shared" si="99"/>
        <v>0</v>
      </c>
      <c r="CL25" s="259">
        <v>0</v>
      </c>
      <c r="CM25" s="322">
        <v>0</v>
      </c>
      <c r="CN25" s="322">
        <v>0</v>
      </c>
      <c r="CO25" s="260">
        <f t="shared" si="46"/>
        <v>0</v>
      </c>
      <c r="CP25" s="323">
        <v>0</v>
      </c>
      <c r="CQ25" s="323">
        <v>0</v>
      </c>
      <c r="CR25" s="324">
        <f t="shared" si="94"/>
        <v>0</v>
      </c>
      <c r="CS25" s="53">
        <f t="shared" si="47"/>
        <v>0</v>
      </c>
      <c r="CT25" s="261">
        <f t="shared" si="48"/>
        <v>0</v>
      </c>
      <c r="CU25" s="505">
        <f t="shared" si="49"/>
        <v>0</v>
      </c>
      <c r="CV25" s="454" t="str">
        <f t="shared" si="50"/>
        <v>E</v>
      </c>
      <c r="CW25" s="47">
        <f t="shared" si="51"/>
        <v>0</v>
      </c>
      <c r="CX25" s="408">
        <v>0</v>
      </c>
      <c r="CY25" s="409">
        <v>0</v>
      </c>
      <c r="CZ25" s="409">
        <v>0</v>
      </c>
      <c r="DA25" s="406"/>
      <c r="DB25" s="406"/>
      <c r="DC25" s="407">
        <f t="shared" si="52"/>
        <v>0</v>
      </c>
      <c r="DD25" s="507">
        <f t="shared" si="53"/>
        <v>0</v>
      </c>
      <c r="DE25" s="458" t="str">
        <f t="shared" si="54"/>
        <v>D</v>
      </c>
      <c r="DF25" s="426">
        <f t="shared" si="55"/>
        <v>0</v>
      </c>
      <c r="DG25" s="379">
        <v>0</v>
      </c>
      <c r="DH25" s="380">
        <v>0</v>
      </c>
      <c r="DI25" s="380">
        <v>0</v>
      </c>
      <c r="DJ25" s="376"/>
      <c r="DK25" s="376"/>
      <c r="DL25" s="377">
        <f t="shared" si="56"/>
        <v>0</v>
      </c>
      <c r="DM25" s="509">
        <f t="shared" si="57"/>
        <v>0</v>
      </c>
      <c r="DN25" s="462" t="str">
        <f t="shared" si="58"/>
        <v>D</v>
      </c>
      <c r="DO25" s="378">
        <f t="shared" si="59"/>
        <v>0</v>
      </c>
      <c r="DP25" s="394">
        <v>0</v>
      </c>
      <c r="DQ25" s="395">
        <v>0</v>
      </c>
      <c r="DR25" s="395">
        <v>0</v>
      </c>
      <c r="DS25" s="391"/>
      <c r="DT25" s="391"/>
      <c r="DU25" s="392">
        <f t="shared" si="60"/>
        <v>0</v>
      </c>
      <c r="DV25" s="510">
        <f t="shared" si="61"/>
        <v>0</v>
      </c>
      <c r="DW25" s="466" t="str">
        <f t="shared" si="62"/>
        <v>D</v>
      </c>
      <c r="DX25" s="393">
        <f t="shared" si="63"/>
        <v>0</v>
      </c>
      <c r="DY25" s="7"/>
      <c r="DZ25" s="4"/>
      <c r="EA25" s="48" t="str">
        <f t="shared" si="95"/>
        <v/>
      </c>
      <c r="EB25" s="45">
        <f t="shared" si="4"/>
        <v>0</v>
      </c>
      <c r="EC25" s="32">
        <f t="shared" si="5"/>
        <v>0</v>
      </c>
      <c r="ED25" s="149">
        <f t="shared" si="65"/>
        <v>0</v>
      </c>
      <c r="EE25" s="78" t="str">
        <f t="shared" si="66"/>
        <v/>
      </c>
      <c r="EF25" s="78" t="str">
        <f t="shared" si="67"/>
        <v/>
      </c>
      <c r="EG25" s="67" t="str">
        <f t="shared" si="68"/>
        <v/>
      </c>
      <c r="EH25" s="46" t="str">
        <f t="shared" si="69"/>
        <v/>
      </c>
      <c r="EI25" s="102">
        <f t="shared" si="70"/>
        <v>0</v>
      </c>
      <c r="EJ25" s="72">
        <f t="shared" si="6"/>
        <v>0</v>
      </c>
      <c r="EK25" s="71">
        <f t="shared" si="7"/>
        <v>0</v>
      </c>
      <c r="EL25" s="71">
        <f t="shared" si="8"/>
        <v>0</v>
      </c>
      <c r="EM25" s="71">
        <f t="shared" si="9"/>
        <v>0</v>
      </c>
      <c r="EN25" s="71">
        <f t="shared" si="10"/>
        <v>0</v>
      </c>
      <c r="EO25" s="73">
        <f t="shared" si="11"/>
        <v>0</v>
      </c>
      <c r="EP25" s="491">
        <f t="shared" si="71"/>
        <v>0</v>
      </c>
      <c r="EQ25" s="492">
        <f t="shared" si="72"/>
        <v>0</v>
      </c>
      <c r="ER25" s="492">
        <f t="shared" si="73"/>
        <v>0</v>
      </c>
      <c r="ES25" s="492">
        <f t="shared" si="74"/>
        <v>0</v>
      </c>
      <c r="ET25" s="492">
        <f t="shared" si="75"/>
        <v>0</v>
      </c>
      <c r="EU25" s="725"/>
      <c r="EV25" s="725"/>
      <c r="EW25" s="137">
        <f t="shared" si="76"/>
        <v>0</v>
      </c>
      <c r="EX25" s="137" t="s">
        <v>177</v>
      </c>
      <c r="EY25" s="137">
        <f t="shared" si="77"/>
        <v>100</v>
      </c>
      <c r="EZ25" s="137" t="str">
        <f t="shared" si="78"/>
        <v>0/100</v>
      </c>
      <c r="FA25" s="137">
        <f t="shared" si="79"/>
        <v>0</v>
      </c>
      <c r="FB25" s="137" t="s">
        <v>177</v>
      </c>
      <c r="FC25" s="137">
        <f t="shared" si="80"/>
        <v>100</v>
      </c>
      <c r="FD25" s="137" t="str">
        <f t="shared" si="81"/>
        <v>0/100</v>
      </c>
      <c r="FE25" s="137">
        <f t="shared" si="82"/>
        <v>0</v>
      </c>
      <c r="FF25" s="137" t="s">
        <v>177</v>
      </c>
      <c r="FG25" s="137">
        <f t="shared" si="83"/>
        <v>100</v>
      </c>
      <c r="FH25" s="137" t="str">
        <f t="shared" si="84"/>
        <v>0/100</v>
      </c>
    </row>
    <row r="26" spans="1:164" ht="38.25" customHeight="1">
      <c r="A26" s="130">
        <f t="shared" si="15"/>
        <v>0</v>
      </c>
      <c r="B26" s="307">
        <v>18</v>
      </c>
      <c r="C26" s="495"/>
      <c r="D26" s="28">
        <f t="shared" si="16"/>
        <v>0</v>
      </c>
      <c r="E26" s="2"/>
      <c r="F26" s="139"/>
      <c r="G26" s="2"/>
      <c r="H26" s="2"/>
      <c r="I26" s="2"/>
      <c r="J26" s="2"/>
      <c r="K26" s="141"/>
      <c r="L26" s="8">
        <v>0</v>
      </c>
      <c r="M26" s="55">
        <v>0</v>
      </c>
      <c r="N26" s="56">
        <f t="shared" si="100"/>
        <v>0</v>
      </c>
      <c r="O26" s="166">
        <v>0</v>
      </c>
      <c r="P26" s="310">
        <v>0</v>
      </c>
      <c r="Q26" s="417">
        <v>0</v>
      </c>
      <c r="R26" s="92">
        <f t="shared" si="17"/>
        <v>0</v>
      </c>
      <c r="S26" s="311">
        <v>0</v>
      </c>
      <c r="T26" s="312">
        <f t="shared" si="86"/>
        <v>0</v>
      </c>
      <c r="U26" s="417">
        <v>0</v>
      </c>
      <c r="V26" s="92">
        <f t="shared" si="18"/>
        <v>0</v>
      </c>
      <c r="W26" s="57">
        <f t="shared" si="101"/>
        <v>0</v>
      </c>
      <c r="X26" s="501">
        <f t="shared" si="19"/>
        <v>0</v>
      </c>
      <c r="Y26" s="438" t="str">
        <f t="shared" si="20"/>
        <v>E</v>
      </c>
      <c r="Z26" s="110">
        <f t="shared" si="21"/>
        <v>0</v>
      </c>
      <c r="AA26" s="120">
        <v>0</v>
      </c>
      <c r="AB26" s="65">
        <v>0</v>
      </c>
      <c r="AC26" s="66">
        <f t="shared" si="92"/>
        <v>0</v>
      </c>
      <c r="AD26" s="176">
        <v>0</v>
      </c>
      <c r="AE26" s="313">
        <v>0</v>
      </c>
      <c r="AF26" s="422">
        <v>0</v>
      </c>
      <c r="AG26" s="93">
        <f t="shared" si="22"/>
        <v>0</v>
      </c>
      <c r="AH26" s="314">
        <v>0</v>
      </c>
      <c r="AI26" s="315">
        <f t="shared" si="93"/>
        <v>0</v>
      </c>
      <c r="AJ26" s="422">
        <v>0</v>
      </c>
      <c r="AK26" s="93">
        <f t="shared" si="23"/>
        <v>0</v>
      </c>
      <c r="AL26" s="177">
        <f t="shared" si="24"/>
        <v>0</v>
      </c>
      <c r="AM26" s="502">
        <f t="shared" si="25"/>
        <v>0</v>
      </c>
      <c r="AN26" s="442" t="str">
        <f t="shared" si="26"/>
        <v>E</v>
      </c>
      <c r="AO26" s="121">
        <f t="shared" si="27"/>
        <v>0</v>
      </c>
      <c r="AP26" s="113">
        <v>0</v>
      </c>
      <c r="AQ26" s="61">
        <v>0</v>
      </c>
      <c r="AR26" s="62">
        <f t="shared" si="96"/>
        <v>0</v>
      </c>
      <c r="AS26" s="217">
        <v>0</v>
      </c>
      <c r="AT26" s="217">
        <v>0</v>
      </c>
      <c r="AU26" s="316">
        <v>0</v>
      </c>
      <c r="AV26" s="218">
        <f t="shared" si="28"/>
        <v>0</v>
      </c>
      <c r="AW26" s="317">
        <v>0</v>
      </c>
      <c r="AX26" s="317">
        <v>0</v>
      </c>
      <c r="AY26" s="318">
        <v>0</v>
      </c>
      <c r="AZ26" s="54">
        <f t="shared" si="29"/>
        <v>0</v>
      </c>
      <c r="BA26" s="219">
        <f t="shared" si="30"/>
        <v>0</v>
      </c>
      <c r="BB26" s="503">
        <f t="shared" si="31"/>
        <v>0</v>
      </c>
      <c r="BC26" s="446" t="str">
        <f t="shared" si="32"/>
        <v>E</v>
      </c>
      <c r="BD26" s="114">
        <f t="shared" si="33"/>
        <v>0</v>
      </c>
      <c r="BE26" s="236">
        <v>0</v>
      </c>
      <c r="BF26" s="69">
        <v>0</v>
      </c>
      <c r="BG26" s="237">
        <f t="shared" si="97"/>
        <v>0</v>
      </c>
      <c r="BH26" s="238">
        <v>0</v>
      </c>
      <c r="BI26" s="238">
        <v>0</v>
      </c>
      <c r="BJ26" s="319">
        <v>0</v>
      </c>
      <c r="BK26" s="239">
        <f t="shared" si="34"/>
        <v>0</v>
      </c>
      <c r="BL26" s="320">
        <v>0</v>
      </c>
      <c r="BM26" s="320">
        <v>0</v>
      </c>
      <c r="BN26" s="321">
        <v>0</v>
      </c>
      <c r="BO26" s="94">
        <f t="shared" si="35"/>
        <v>0</v>
      </c>
      <c r="BP26" s="240">
        <f t="shared" si="36"/>
        <v>0</v>
      </c>
      <c r="BQ26" s="504">
        <f t="shared" si="37"/>
        <v>0</v>
      </c>
      <c r="BR26" s="450" t="str">
        <f t="shared" si="38"/>
        <v>E</v>
      </c>
      <c r="BS26" s="117">
        <f t="shared" si="39"/>
        <v>0</v>
      </c>
      <c r="BT26" s="120">
        <v>0</v>
      </c>
      <c r="BU26" s="65">
        <v>0</v>
      </c>
      <c r="BV26" s="66">
        <f t="shared" si="98"/>
        <v>0</v>
      </c>
      <c r="BW26" s="176">
        <v>0</v>
      </c>
      <c r="BX26" s="176">
        <v>0</v>
      </c>
      <c r="BY26" s="313">
        <v>0</v>
      </c>
      <c r="BZ26" s="93">
        <f t="shared" si="40"/>
        <v>0</v>
      </c>
      <c r="CA26" s="314">
        <v>0</v>
      </c>
      <c r="CB26" s="314">
        <v>0</v>
      </c>
      <c r="CC26" s="315">
        <v>0</v>
      </c>
      <c r="CD26" s="126">
        <f t="shared" si="41"/>
        <v>0</v>
      </c>
      <c r="CE26" s="177">
        <f t="shared" si="42"/>
        <v>0</v>
      </c>
      <c r="CF26" s="502">
        <f t="shared" si="43"/>
        <v>0</v>
      </c>
      <c r="CG26" s="442" t="str">
        <f t="shared" si="44"/>
        <v>E</v>
      </c>
      <c r="CH26" s="121">
        <f t="shared" si="45"/>
        <v>0</v>
      </c>
      <c r="CI26" s="123">
        <v>0</v>
      </c>
      <c r="CJ26" s="124">
        <v>0</v>
      </c>
      <c r="CK26" s="125">
        <f t="shared" si="99"/>
        <v>0</v>
      </c>
      <c r="CL26" s="259">
        <v>0</v>
      </c>
      <c r="CM26" s="322">
        <v>0</v>
      </c>
      <c r="CN26" s="322">
        <v>0</v>
      </c>
      <c r="CO26" s="260">
        <f t="shared" si="46"/>
        <v>0</v>
      </c>
      <c r="CP26" s="323">
        <v>0</v>
      </c>
      <c r="CQ26" s="323">
        <v>0</v>
      </c>
      <c r="CR26" s="324">
        <f t="shared" si="94"/>
        <v>0</v>
      </c>
      <c r="CS26" s="53">
        <f t="shared" si="47"/>
        <v>0</v>
      </c>
      <c r="CT26" s="261">
        <f t="shared" si="48"/>
        <v>0</v>
      </c>
      <c r="CU26" s="505">
        <f t="shared" si="49"/>
        <v>0</v>
      </c>
      <c r="CV26" s="454" t="str">
        <f t="shared" si="50"/>
        <v>E</v>
      </c>
      <c r="CW26" s="47">
        <f t="shared" si="51"/>
        <v>0</v>
      </c>
      <c r="CX26" s="408">
        <v>0</v>
      </c>
      <c r="CY26" s="409">
        <v>0</v>
      </c>
      <c r="CZ26" s="409">
        <v>0</v>
      </c>
      <c r="DA26" s="406"/>
      <c r="DB26" s="406"/>
      <c r="DC26" s="407">
        <f t="shared" si="52"/>
        <v>0</v>
      </c>
      <c r="DD26" s="507">
        <f t="shared" si="53"/>
        <v>0</v>
      </c>
      <c r="DE26" s="458" t="str">
        <f t="shared" si="54"/>
        <v>D</v>
      </c>
      <c r="DF26" s="426">
        <f t="shared" si="55"/>
        <v>0</v>
      </c>
      <c r="DG26" s="379">
        <v>0</v>
      </c>
      <c r="DH26" s="380">
        <v>0</v>
      </c>
      <c r="DI26" s="380">
        <v>0</v>
      </c>
      <c r="DJ26" s="376"/>
      <c r="DK26" s="376"/>
      <c r="DL26" s="377">
        <f t="shared" si="56"/>
        <v>0</v>
      </c>
      <c r="DM26" s="509">
        <f t="shared" si="57"/>
        <v>0</v>
      </c>
      <c r="DN26" s="462" t="str">
        <f t="shared" si="58"/>
        <v>D</v>
      </c>
      <c r="DO26" s="378">
        <f t="shared" si="59"/>
        <v>0</v>
      </c>
      <c r="DP26" s="394">
        <v>0</v>
      </c>
      <c r="DQ26" s="395">
        <v>0</v>
      </c>
      <c r="DR26" s="395">
        <v>0</v>
      </c>
      <c r="DS26" s="391"/>
      <c r="DT26" s="391"/>
      <c r="DU26" s="392">
        <f t="shared" si="60"/>
        <v>0</v>
      </c>
      <c r="DV26" s="510">
        <f t="shared" si="61"/>
        <v>0</v>
      </c>
      <c r="DW26" s="466" t="str">
        <f t="shared" si="62"/>
        <v>D</v>
      </c>
      <c r="DX26" s="393">
        <f t="shared" si="63"/>
        <v>0</v>
      </c>
      <c r="DY26" s="7"/>
      <c r="DZ26" s="4"/>
      <c r="EA26" s="48" t="str">
        <f t="shared" si="95"/>
        <v/>
      </c>
      <c r="EB26" s="45">
        <f t="shared" si="4"/>
        <v>0</v>
      </c>
      <c r="EC26" s="32">
        <f t="shared" si="5"/>
        <v>0</v>
      </c>
      <c r="ED26" s="149">
        <f t="shared" si="65"/>
        <v>0</v>
      </c>
      <c r="EE26" s="78" t="str">
        <f t="shared" si="66"/>
        <v/>
      </c>
      <c r="EF26" s="78" t="str">
        <f t="shared" si="67"/>
        <v/>
      </c>
      <c r="EG26" s="67" t="str">
        <f t="shared" si="68"/>
        <v/>
      </c>
      <c r="EH26" s="46" t="str">
        <f t="shared" si="69"/>
        <v/>
      </c>
      <c r="EI26" s="102">
        <f t="shared" si="70"/>
        <v>0</v>
      </c>
      <c r="EJ26" s="72">
        <f t="shared" si="6"/>
        <v>0</v>
      </c>
      <c r="EK26" s="71">
        <f t="shared" si="7"/>
        <v>0</v>
      </c>
      <c r="EL26" s="71">
        <f t="shared" si="8"/>
        <v>0</v>
      </c>
      <c r="EM26" s="71">
        <f t="shared" si="9"/>
        <v>0</v>
      </c>
      <c r="EN26" s="71">
        <f t="shared" si="10"/>
        <v>0</v>
      </c>
      <c r="EO26" s="73">
        <f t="shared" si="11"/>
        <v>0</v>
      </c>
      <c r="EP26" s="491">
        <f t="shared" si="71"/>
        <v>0</v>
      </c>
      <c r="EQ26" s="492">
        <f t="shared" si="72"/>
        <v>0</v>
      </c>
      <c r="ER26" s="492">
        <f t="shared" si="73"/>
        <v>0</v>
      </c>
      <c r="ES26" s="492">
        <f t="shared" si="74"/>
        <v>0</v>
      </c>
      <c r="ET26" s="492">
        <f t="shared" si="75"/>
        <v>0</v>
      </c>
      <c r="EU26" s="725"/>
      <c r="EV26" s="725"/>
      <c r="EW26" s="137">
        <f t="shared" si="76"/>
        <v>0</v>
      </c>
      <c r="EX26" s="137" t="s">
        <v>177</v>
      </c>
      <c r="EY26" s="137">
        <f t="shared" si="77"/>
        <v>100</v>
      </c>
      <c r="EZ26" s="137" t="str">
        <f t="shared" si="78"/>
        <v>0/100</v>
      </c>
      <c r="FA26" s="137">
        <f t="shared" si="79"/>
        <v>0</v>
      </c>
      <c r="FB26" s="137" t="s">
        <v>177</v>
      </c>
      <c r="FC26" s="137">
        <f t="shared" si="80"/>
        <v>100</v>
      </c>
      <c r="FD26" s="137" t="str">
        <f t="shared" si="81"/>
        <v>0/100</v>
      </c>
      <c r="FE26" s="137">
        <f t="shared" si="82"/>
        <v>0</v>
      </c>
      <c r="FF26" s="137" t="s">
        <v>177</v>
      </c>
      <c r="FG26" s="137">
        <f t="shared" si="83"/>
        <v>100</v>
      </c>
      <c r="FH26" s="137" t="str">
        <f t="shared" si="84"/>
        <v>0/100</v>
      </c>
    </row>
    <row r="27" spans="1:164" ht="38.25" customHeight="1">
      <c r="A27" s="130">
        <f t="shared" si="15"/>
        <v>0</v>
      </c>
      <c r="B27" s="307">
        <v>19</v>
      </c>
      <c r="C27" s="494"/>
      <c r="D27" s="28">
        <f t="shared" si="16"/>
        <v>0</v>
      </c>
      <c r="E27" s="2"/>
      <c r="F27" s="139"/>
      <c r="G27" s="1"/>
      <c r="H27" s="2"/>
      <c r="I27" s="2"/>
      <c r="J27" s="2"/>
      <c r="K27" s="141"/>
      <c r="L27" s="8">
        <v>0</v>
      </c>
      <c r="M27" s="55">
        <v>0</v>
      </c>
      <c r="N27" s="56">
        <f t="shared" si="100"/>
        <v>0</v>
      </c>
      <c r="O27" s="166">
        <v>0</v>
      </c>
      <c r="P27" s="310">
        <v>0</v>
      </c>
      <c r="Q27" s="417">
        <v>0</v>
      </c>
      <c r="R27" s="92">
        <f t="shared" si="17"/>
        <v>0</v>
      </c>
      <c r="S27" s="311">
        <v>0</v>
      </c>
      <c r="T27" s="312">
        <f t="shared" si="86"/>
        <v>0</v>
      </c>
      <c r="U27" s="417">
        <v>0</v>
      </c>
      <c r="V27" s="92">
        <f t="shared" si="18"/>
        <v>0</v>
      </c>
      <c r="W27" s="57">
        <f t="shared" si="101"/>
        <v>0</v>
      </c>
      <c r="X27" s="501">
        <f t="shared" si="19"/>
        <v>0</v>
      </c>
      <c r="Y27" s="438" t="str">
        <f t="shared" si="20"/>
        <v>E</v>
      </c>
      <c r="Z27" s="110">
        <f t="shared" si="21"/>
        <v>0</v>
      </c>
      <c r="AA27" s="120">
        <v>0</v>
      </c>
      <c r="AB27" s="65">
        <v>0</v>
      </c>
      <c r="AC27" s="66">
        <f t="shared" si="92"/>
        <v>0</v>
      </c>
      <c r="AD27" s="176">
        <v>0</v>
      </c>
      <c r="AE27" s="313">
        <v>0</v>
      </c>
      <c r="AF27" s="422">
        <v>0</v>
      </c>
      <c r="AG27" s="93">
        <f t="shared" si="22"/>
        <v>0</v>
      </c>
      <c r="AH27" s="314">
        <v>0</v>
      </c>
      <c r="AI27" s="315">
        <f t="shared" si="93"/>
        <v>0</v>
      </c>
      <c r="AJ27" s="422">
        <v>0</v>
      </c>
      <c r="AK27" s="93">
        <f t="shared" si="23"/>
        <v>0</v>
      </c>
      <c r="AL27" s="177">
        <f t="shared" si="24"/>
        <v>0</v>
      </c>
      <c r="AM27" s="502">
        <f t="shared" si="25"/>
        <v>0</v>
      </c>
      <c r="AN27" s="442" t="str">
        <f t="shared" si="26"/>
        <v>E</v>
      </c>
      <c r="AO27" s="121">
        <f t="shared" si="27"/>
        <v>0</v>
      </c>
      <c r="AP27" s="113">
        <v>0</v>
      </c>
      <c r="AQ27" s="61">
        <v>0</v>
      </c>
      <c r="AR27" s="62">
        <f t="shared" si="96"/>
        <v>0</v>
      </c>
      <c r="AS27" s="217">
        <v>0</v>
      </c>
      <c r="AT27" s="217">
        <v>0</v>
      </c>
      <c r="AU27" s="316">
        <v>0</v>
      </c>
      <c r="AV27" s="218">
        <f t="shared" si="28"/>
        <v>0</v>
      </c>
      <c r="AW27" s="317">
        <v>0</v>
      </c>
      <c r="AX27" s="317">
        <v>0</v>
      </c>
      <c r="AY27" s="318">
        <v>0</v>
      </c>
      <c r="AZ27" s="54">
        <f t="shared" si="29"/>
        <v>0</v>
      </c>
      <c r="BA27" s="219">
        <f t="shared" si="30"/>
        <v>0</v>
      </c>
      <c r="BB27" s="503">
        <f t="shared" si="31"/>
        <v>0</v>
      </c>
      <c r="BC27" s="446" t="str">
        <f t="shared" si="32"/>
        <v>E</v>
      </c>
      <c r="BD27" s="114">
        <f t="shared" si="33"/>
        <v>0</v>
      </c>
      <c r="BE27" s="236">
        <v>0</v>
      </c>
      <c r="BF27" s="69">
        <v>0</v>
      </c>
      <c r="BG27" s="237">
        <f t="shared" si="97"/>
        <v>0</v>
      </c>
      <c r="BH27" s="238">
        <v>0</v>
      </c>
      <c r="BI27" s="238">
        <v>0</v>
      </c>
      <c r="BJ27" s="319">
        <v>0</v>
      </c>
      <c r="BK27" s="239">
        <f t="shared" si="34"/>
        <v>0</v>
      </c>
      <c r="BL27" s="320">
        <v>0</v>
      </c>
      <c r="BM27" s="320">
        <v>0</v>
      </c>
      <c r="BN27" s="321">
        <v>0</v>
      </c>
      <c r="BO27" s="94">
        <f t="shared" si="35"/>
        <v>0</v>
      </c>
      <c r="BP27" s="240">
        <f t="shared" si="36"/>
        <v>0</v>
      </c>
      <c r="BQ27" s="504">
        <f t="shared" si="37"/>
        <v>0</v>
      </c>
      <c r="BR27" s="450" t="str">
        <f t="shared" si="38"/>
        <v>E</v>
      </c>
      <c r="BS27" s="117">
        <f t="shared" si="39"/>
        <v>0</v>
      </c>
      <c r="BT27" s="120">
        <v>0</v>
      </c>
      <c r="BU27" s="65">
        <v>0</v>
      </c>
      <c r="BV27" s="66">
        <f t="shared" si="98"/>
        <v>0</v>
      </c>
      <c r="BW27" s="176">
        <v>0</v>
      </c>
      <c r="BX27" s="176">
        <v>0</v>
      </c>
      <c r="BY27" s="313">
        <v>0</v>
      </c>
      <c r="BZ27" s="93">
        <f t="shared" si="40"/>
        <v>0</v>
      </c>
      <c r="CA27" s="314">
        <v>0</v>
      </c>
      <c r="CB27" s="314">
        <v>0</v>
      </c>
      <c r="CC27" s="315">
        <v>0</v>
      </c>
      <c r="CD27" s="126">
        <f t="shared" si="41"/>
        <v>0</v>
      </c>
      <c r="CE27" s="177">
        <f t="shared" si="42"/>
        <v>0</v>
      </c>
      <c r="CF27" s="502">
        <f t="shared" si="43"/>
        <v>0</v>
      </c>
      <c r="CG27" s="442" t="str">
        <f t="shared" si="44"/>
        <v>E</v>
      </c>
      <c r="CH27" s="121">
        <f t="shared" si="45"/>
        <v>0</v>
      </c>
      <c r="CI27" s="123">
        <v>0</v>
      </c>
      <c r="CJ27" s="124">
        <v>0</v>
      </c>
      <c r="CK27" s="125">
        <f t="shared" si="99"/>
        <v>0</v>
      </c>
      <c r="CL27" s="259">
        <v>0</v>
      </c>
      <c r="CM27" s="322">
        <v>0</v>
      </c>
      <c r="CN27" s="322">
        <v>0</v>
      </c>
      <c r="CO27" s="260">
        <f t="shared" si="46"/>
        <v>0</v>
      </c>
      <c r="CP27" s="323">
        <v>0</v>
      </c>
      <c r="CQ27" s="323">
        <v>0</v>
      </c>
      <c r="CR27" s="324">
        <f t="shared" si="94"/>
        <v>0</v>
      </c>
      <c r="CS27" s="53">
        <f t="shared" si="47"/>
        <v>0</v>
      </c>
      <c r="CT27" s="261">
        <f t="shared" si="48"/>
        <v>0</v>
      </c>
      <c r="CU27" s="505">
        <f t="shared" si="49"/>
        <v>0</v>
      </c>
      <c r="CV27" s="454" t="str">
        <f t="shared" si="50"/>
        <v>E</v>
      </c>
      <c r="CW27" s="47">
        <f t="shared" si="51"/>
        <v>0</v>
      </c>
      <c r="CX27" s="408">
        <v>0</v>
      </c>
      <c r="CY27" s="409">
        <v>0</v>
      </c>
      <c r="CZ27" s="409">
        <v>0</v>
      </c>
      <c r="DA27" s="406"/>
      <c r="DB27" s="406"/>
      <c r="DC27" s="407">
        <f t="shared" si="52"/>
        <v>0</v>
      </c>
      <c r="DD27" s="507">
        <f t="shared" si="53"/>
        <v>0</v>
      </c>
      <c r="DE27" s="458" t="str">
        <f t="shared" si="54"/>
        <v>D</v>
      </c>
      <c r="DF27" s="426">
        <f t="shared" si="55"/>
        <v>0</v>
      </c>
      <c r="DG27" s="379">
        <v>0</v>
      </c>
      <c r="DH27" s="380">
        <v>0</v>
      </c>
      <c r="DI27" s="380">
        <v>0</v>
      </c>
      <c r="DJ27" s="376"/>
      <c r="DK27" s="376"/>
      <c r="DL27" s="377">
        <f t="shared" si="56"/>
        <v>0</v>
      </c>
      <c r="DM27" s="509">
        <f t="shared" si="57"/>
        <v>0</v>
      </c>
      <c r="DN27" s="462" t="str">
        <f t="shared" si="58"/>
        <v>D</v>
      </c>
      <c r="DO27" s="378">
        <f t="shared" si="59"/>
        <v>0</v>
      </c>
      <c r="DP27" s="394">
        <v>0</v>
      </c>
      <c r="DQ27" s="395">
        <v>0</v>
      </c>
      <c r="DR27" s="395">
        <v>0</v>
      </c>
      <c r="DS27" s="391"/>
      <c r="DT27" s="391"/>
      <c r="DU27" s="392">
        <f t="shared" si="60"/>
        <v>0</v>
      </c>
      <c r="DV27" s="510">
        <f t="shared" si="61"/>
        <v>0</v>
      </c>
      <c r="DW27" s="466" t="str">
        <f t="shared" si="62"/>
        <v>D</v>
      </c>
      <c r="DX27" s="393">
        <f t="shared" si="63"/>
        <v>0</v>
      </c>
      <c r="DY27" s="7"/>
      <c r="DZ27" s="4"/>
      <c r="EA27" s="48" t="str">
        <f t="shared" si="95"/>
        <v/>
      </c>
      <c r="EB27" s="45">
        <f t="shared" si="4"/>
        <v>0</v>
      </c>
      <c r="EC27" s="32">
        <f t="shared" si="5"/>
        <v>0</v>
      </c>
      <c r="ED27" s="149">
        <f t="shared" si="65"/>
        <v>0</v>
      </c>
      <c r="EE27" s="78" t="str">
        <f t="shared" si="66"/>
        <v/>
      </c>
      <c r="EF27" s="78" t="str">
        <f t="shared" si="67"/>
        <v/>
      </c>
      <c r="EG27" s="67" t="str">
        <f t="shared" si="68"/>
        <v/>
      </c>
      <c r="EH27" s="46" t="str">
        <f t="shared" si="69"/>
        <v/>
      </c>
      <c r="EI27" s="102">
        <f t="shared" si="70"/>
        <v>0</v>
      </c>
      <c r="EJ27" s="72">
        <f t="shared" si="6"/>
        <v>0</v>
      </c>
      <c r="EK27" s="71">
        <f t="shared" si="7"/>
        <v>0</v>
      </c>
      <c r="EL27" s="71">
        <f t="shared" si="8"/>
        <v>0</v>
      </c>
      <c r="EM27" s="71">
        <f t="shared" si="9"/>
        <v>0</v>
      </c>
      <c r="EN27" s="71">
        <f t="shared" si="10"/>
        <v>0</v>
      </c>
      <c r="EO27" s="73">
        <f t="shared" si="11"/>
        <v>0</v>
      </c>
      <c r="EP27" s="491">
        <f t="shared" si="71"/>
        <v>0</v>
      </c>
      <c r="EQ27" s="492">
        <f t="shared" si="72"/>
        <v>0</v>
      </c>
      <c r="ER27" s="492">
        <f t="shared" si="73"/>
        <v>0</v>
      </c>
      <c r="ES27" s="492">
        <f t="shared" si="74"/>
        <v>0</v>
      </c>
      <c r="ET27" s="492">
        <f t="shared" si="75"/>
        <v>0</v>
      </c>
      <c r="EU27" s="725"/>
      <c r="EV27" s="725"/>
      <c r="EW27" s="137">
        <f t="shared" si="76"/>
        <v>0</v>
      </c>
      <c r="EX27" s="137" t="s">
        <v>177</v>
      </c>
      <c r="EY27" s="137">
        <f t="shared" si="77"/>
        <v>100</v>
      </c>
      <c r="EZ27" s="137" t="str">
        <f t="shared" si="78"/>
        <v>0/100</v>
      </c>
      <c r="FA27" s="137">
        <f t="shared" si="79"/>
        <v>0</v>
      </c>
      <c r="FB27" s="137" t="s">
        <v>177</v>
      </c>
      <c r="FC27" s="137">
        <f t="shared" si="80"/>
        <v>100</v>
      </c>
      <c r="FD27" s="137" t="str">
        <f t="shared" si="81"/>
        <v>0/100</v>
      </c>
      <c r="FE27" s="137">
        <f t="shared" si="82"/>
        <v>0</v>
      </c>
      <c r="FF27" s="137" t="s">
        <v>177</v>
      </c>
      <c r="FG27" s="137">
        <f t="shared" si="83"/>
        <v>100</v>
      </c>
      <c r="FH27" s="137" t="str">
        <f t="shared" si="84"/>
        <v>0/100</v>
      </c>
    </row>
    <row r="28" spans="1:164" ht="38.25" customHeight="1">
      <c r="A28" s="130">
        <f t="shared" si="15"/>
        <v>0</v>
      </c>
      <c r="B28" s="307">
        <v>20</v>
      </c>
      <c r="C28" s="495"/>
      <c r="D28" s="28">
        <f t="shared" si="16"/>
        <v>0</v>
      </c>
      <c r="E28" s="2"/>
      <c r="F28" s="139"/>
      <c r="G28" s="2"/>
      <c r="H28" s="2"/>
      <c r="I28" s="2"/>
      <c r="J28" s="2"/>
      <c r="K28" s="141"/>
      <c r="L28" s="8">
        <v>0</v>
      </c>
      <c r="M28" s="55">
        <v>0</v>
      </c>
      <c r="N28" s="56">
        <f t="shared" si="100"/>
        <v>0</v>
      </c>
      <c r="O28" s="166">
        <v>0</v>
      </c>
      <c r="P28" s="310">
        <v>0</v>
      </c>
      <c r="Q28" s="417">
        <v>0</v>
      </c>
      <c r="R28" s="92">
        <f t="shared" si="17"/>
        <v>0</v>
      </c>
      <c r="S28" s="311">
        <v>0</v>
      </c>
      <c r="T28" s="312">
        <f t="shared" si="86"/>
        <v>0</v>
      </c>
      <c r="U28" s="417">
        <v>0</v>
      </c>
      <c r="V28" s="92">
        <f t="shared" si="18"/>
        <v>0</v>
      </c>
      <c r="W28" s="57">
        <f t="shared" si="101"/>
        <v>0</v>
      </c>
      <c r="X28" s="501">
        <f t="shared" si="19"/>
        <v>0</v>
      </c>
      <c r="Y28" s="438" t="str">
        <f t="shared" si="20"/>
        <v>E</v>
      </c>
      <c r="Z28" s="110">
        <f t="shared" si="21"/>
        <v>0</v>
      </c>
      <c r="AA28" s="120">
        <v>0</v>
      </c>
      <c r="AB28" s="65">
        <v>0</v>
      </c>
      <c r="AC28" s="66">
        <f t="shared" si="92"/>
        <v>0</v>
      </c>
      <c r="AD28" s="176">
        <v>0</v>
      </c>
      <c r="AE28" s="313">
        <v>0</v>
      </c>
      <c r="AF28" s="422">
        <v>0</v>
      </c>
      <c r="AG28" s="93">
        <f t="shared" si="22"/>
        <v>0</v>
      </c>
      <c r="AH28" s="314">
        <v>0</v>
      </c>
      <c r="AI28" s="315">
        <f t="shared" si="93"/>
        <v>0</v>
      </c>
      <c r="AJ28" s="422">
        <v>0</v>
      </c>
      <c r="AK28" s="93">
        <f t="shared" si="23"/>
        <v>0</v>
      </c>
      <c r="AL28" s="177">
        <f t="shared" si="24"/>
        <v>0</v>
      </c>
      <c r="AM28" s="502">
        <f t="shared" si="25"/>
        <v>0</v>
      </c>
      <c r="AN28" s="442" t="str">
        <f t="shared" si="26"/>
        <v>E</v>
      </c>
      <c r="AO28" s="121">
        <f t="shared" si="27"/>
        <v>0</v>
      </c>
      <c r="AP28" s="113">
        <v>0</v>
      </c>
      <c r="AQ28" s="61">
        <v>0</v>
      </c>
      <c r="AR28" s="62">
        <f t="shared" si="96"/>
        <v>0</v>
      </c>
      <c r="AS28" s="217">
        <v>0</v>
      </c>
      <c r="AT28" s="217">
        <v>0</v>
      </c>
      <c r="AU28" s="316">
        <v>0</v>
      </c>
      <c r="AV28" s="218">
        <f t="shared" si="28"/>
        <v>0</v>
      </c>
      <c r="AW28" s="317">
        <v>0</v>
      </c>
      <c r="AX28" s="317">
        <v>0</v>
      </c>
      <c r="AY28" s="318">
        <v>0</v>
      </c>
      <c r="AZ28" s="54">
        <f t="shared" si="29"/>
        <v>0</v>
      </c>
      <c r="BA28" s="219">
        <f t="shared" si="30"/>
        <v>0</v>
      </c>
      <c r="BB28" s="503">
        <f t="shared" si="31"/>
        <v>0</v>
      </c>
      <c r="BC28" s="446" t="str">
        <f t="shared" si="32"/>
        <v>E</v>
      </c>
      <c r="BD28" s="114">
        <f t="shared" si="33"/>
        <v>0</v>
      </c>
      <c r="BE28" s="236">
        <v>0</v>
      </c>
      <c r="BF28" s="69">
        <v>0</v>
      </c>
      <c r="BG28" s="237">
        <f t="shared" si="97"/>
        <v>0</v>
      </c>
      <c r="BH28" s="238">
        <v>0</v>
      </c>
      <c r="BI28" s="238">
        <v>0</v>
      </c>
      <c r="BJ28" s="319">
        <v>0</v>
      </c>
      <c r="BK28" s="239">
        <f t="shared" si="34"/>
        <v>0</v>
      </c>
      <c r="BL28" s="320">
        <v>0</v>
      </c>
      <c r="BM28" s="320">
        <v>0</v>
      </c>
      <c r="BN28" s="321">
        <v>0</v>
      </c>
      <c r="BO28" s="94">
        <f t="shared" si="35"/>
        <v>0</v>
      </c>
      <c r="BP28" s="240">
        <f t="shared" si="36"/>
        <v>0</v>
      </c>
      <c r="BQ28" s="504">
        <f t="shared" si="37"/>
        <v>0</v>
      </c>
      <c r="BR28" s="450" t="str">
        <f t="shared" si="38"/>
        <v>E</v>
      </c>
      <c r="BS28" s="117">
        <f t="shared" si="39"/>
        <v>0</v>
      </c>
      <c r="BT28" s="120">
        <v>0</v>
      </c>
      <c r="BU28" s="65">
        <v>0</v>
      </c>
      <c r="BV28" s="66">
        <f t="shared" si="98"/>
        <v>0</v>
      </c>
      <c r="BW28" s="176">
        <v>0</v>
      </c>
      <c r="BX28" s="176">
        <v>0</v>
      </c>
      <c r="BY28" s="313">
        <v>0</v>
      </c>
      <c r="BZ28" s="93">
        <f t="shared" si="40"/>
        <v>0</v>
      </c>
      <c r="CA28" s="314">
        <v>0</v>
      </c>
      <c r="CB28" s="314">
        <v>0</v>
      </c>
      <c r="CC28" s="315">
        <v>0</v>
      </c>
      <c r="CD28" s="126">
        <f t="shared" si="41"/>
        <v>0</v>
      </c>
      <c r="CE28" s="177">
        <f t="shared" si="42"/>
        <v>0</v>
      </c>
      <c r="CF28" s="502">
        <f t="shared" si="43"/>
        <v>0</v>
      </c>
      <c r="CG28" s="442" t="str">
        <f t="shared" si="44"/>
        <v>E</v>
      </c>
      <c r="CH28" s="121">
        <f t="shared" si="45"/>
        <v>0</v>
      </c>
      <c r="CI28" s="123">
        <v>0</v>
      </c>
      <c r="CJ28" s="124">
        <v>0</v>
      </c>
      <c r="CK28" s="125">
        <f t="shared" si="99"/>
        <v>0</v>
      </c>
      <c r="CL28" s="259">
        <v>0</v>
      </c>
      <c r="CM28" s="322">
        <v>0</v>
      </c>
      <c r="CN28" s="322">
        <v>0</v>
      </c>
      <c r="CO28" s="260">
        <f t="shared" si="46"/>
        <v>0</v>
      </c>
      <c r="CP28" s="323">
        <v>0</v>
      </c>
      <c r="CQ28" s="323">
        <v>0</v>
      </c>
      <c r="CR28" s="324">
        <f t="shared" si="94"/>
        <v>0</v>
      </c>
      <c r="CS28" s="53">
        <f t="shared" si="47"/>
        <v>0</v>
      </c>
      <c r="CT28" s="261">
        <f t="shared" si="48"/>
        <v>0</v>
      </c>
      <c r="CU28" s="505">
        <f t="shared" si="49"/>
        <v>0</v>
      </c>
      <c r="CV28" s="454" t="str">
        <f t="shared" si="50"/>
        <v>E</v>
      </c>
      <c r="CW28" s="47">
        <f t="shared" si="51"/>
        <v>0</v>
      </c>
      <c r="CX28" s="408">
        <v>0</v>
      </c>
      <c r="CY28" s="409">
        <v>0</v>
      </c>
      <c r="CZ28" s="409">
        <v>0</v>
      </c>
      <c r="DA28" s="406"/>
      <c r="DB28" s="406"/>
      <c r="DC28" s="407">
        <f t="shared" si="52"/>
        <v>0</v>
      </c>
      <c r="DD28" s="507">
        <f t="shared" si="53"/>
        <v>0</v>
      </c>
      <c r="DE28" s="458" t="str">
        <f t="shared" si="54"/>
        <v>D</v>
      </c>
      <c r="DF28" s="426">
        <f t="shared" si="55"/>
        <v>0</v>
      </c>
      <c r="DG28" s="379">
        <v>0</v>
      </c>
      <c r="DH28" s="380">
        <v>0</v>
      </c>
      <c r="DI28" s="380">
        <v>0</v>
      </c>
      <c r="DJ28" s="376"/>
      <c r="DK28" s="376"/>
      <c r="DL28" s="377">
        <f t="shared" si="56"/>
        <v>0</v>
      </c>
      <c r="DM28" s="509">
        <f t="shared" si="57"/>
        <v>0</v>
      </c>
      <c r="DN28" s="462" t="str">
        <f t="shared" si="58"/>
        <v>D</v>
      </c>
      <c r="DO28" s="378">
        <f t="shared" si="59"/>
        <v>0</v>
      </c>
      <c r="DP28" s="394">
        <v>0</v>
      </c>
      <c r="DQ28" s="395">
        <v>0</v>
      </c>
      <c r="DR28" s="395">
        <v>0</v>
      </c>
      <c r="DS28" s="391"/>
      <c r="DT28" s="391"/>
      <c r="DU28" s="392">
        <f t="shared" si="60"/>
        <v>0</v>
      </c>
      <c r="DV28" s="510">
        <f t="shared" si="61"/>
        <v>0</v>
      </c>
      <c r="DW28" s="466" t="str">
        <f t="shared" si="62"/>
        <v>D</v>
      </c>
      <c r="DX28" s="393">
        <f t="shared" si="63"/>
        <v>0</v>
      </c>
      <c r="DY28" s="7"/>
      <c r="DZ28" s="4"/>
      <c r="EA28" s="48" t="str">
        <f t="shared" si="95"/>
        <v/>
      </c>
      <c r="EB28" s="45">
        <f t="shared" si="4"/>
        <v>0</v>
      </c>
      <c r="EC28" s="32">
        <f t="shared" si="5"/>
        <v>0</v>
      </c>
      <c r="ED28" s="149">
        <f t="shared" si="65"/>
        <v>0</v>
      </c>
      <c r="EE28" s="78" t="str">
        <f t="shared" si="66"/>
        <v/>
      </c>
      <c r="EF28" s="78" t="str">
        <f t="shared" si="67"/>
        <v/>
      </c>
      <c r="EG28" s="67" t="str">
        <f t="shared" si="68"/>
        <v/>
      </c>
      <c r="EH28" s="46" t="str">
        <f t="shared" si="69"/>
        <v/>
      </c>
      <c r="EI28" s="102">
        <f t="shared" si="70"/>
        <v>0</v>
      </c>
      <c r="EJ28" s="72">
        <f t="shared" si="6"/>
        <v>0</v>
      </c>
      <c r="EK28" s="71">
        <f t="shared" si="7"/>
        <v>0</v>
      </c>
      <c r="EL28" s="71">
        <f t="shared" si="8"/>
        <v>0</v>
      </c>
      <c r="EM28" s="71">
        <f t="shared" si="9"/>
        <v>0</v>
      </c>
      <c r="EN28" s="71">
        <f t="shared" si="10"/>
        <v>0</v>
      </c>
      <c r="EO28" s="73">
        <f t="shared" si="11"/>
        <v>0</v>
      </c>
      <c r="EP28" s="491">
        <f t="shared" si="71"/>
        <v>0</v>
      </c>
      <c r="EQ28" s="492">
        <f t="shared" si="72"/>
        <v>0</v>
      </c>
      <c r="ER28" s="492">
        <f t="shared" si="73"/>
        <v>0</v>
      </c>
      <c r="ES28" s="492">
        <f t="shared" si="74"/>
        <v>0</v>
      </c>
      <c r="ET28" s="492">
        <f t="shared" si="75"/>
        <v>0</v>
      </c>
      <c r="EU28" s="725"/>
      <c r="EV28" s="725"/>
      <c r="EW28" s="137">
        <f t="shared" si="76"/>
        <v>0</v>
      </c>
      <c r="EX28" s="137" t="s">
        <v>177</v>
      </c>
      <c r="EY28" s="137">
        <f t="shared" si="77"/>
        <v>100</v>
      </c>
      <c r="EZ28" s="137" t="str">
        <f t="shared" si="78"/>
        <v>0/100</v>
      </c>
      <c r="FA28" s="137">
        <f t="shared" si="79"/>
        <v>0</v>
      </c>
      <c r="FB28" s="137" t="s">
        <v>177</v>
      </c>
      <c r="FC28" s="137">
        <f t="shared" si="80"/>
        <v>100</v>
      </c>
      <c r="FD28" s="137" t="str">
        <f t="shared" si="81"/>
        <v>0/100</v>
      </c>
      <c r="FE28" s="137">
        <f t="shared" si="82"/>
        <v>0</v>
      </c>
      <c r="FF28" s="137" t="s">
        <v>177</v>
      </c>
      <c r="FG28" s="137">
        <f t="shared" si="83"/>
        <v>100</v>
      </c>
      <c r="FH28" s="137" t="str">
        <f t="shared" si="84"/>
        <v>0/100</v>
      </c>
    </row>
    <row r="29" spans="1:164" ht="38.25" customHeight="1">
      <c r="A29" s="130">
        <f t="shared" si="15"/>
        <v>0</v>
      </c>
      <c r="B29" s="307">
        <v>21</v>
      </c>
      <c r="C29" s="494"/>
      <c r="D29" s="28">
        <f t="shared" si="16"/>
        <v>0</v>
      </c>
      <c r="E29" s="2"/>
      <c r="F29" s="139"/>
      <c r="G29" s="1"/>
      <c r="H29" s="2"/>
      <c r="I29" s="2"/>
      <c r="J29" s="2"/>
      <c r="K29" s="141"/>
      <c r="L29" s="8">
        <v>0</v>
      </c>
      <c r="M29" s="55">
        <v>0</v>
      </c>
      <c r="N29" s="56">
        <f t="shared" si="100"/>
        <v>0</v>
      </c>
      <c r="O29" s="166">
        <v>0</v>
      </c>
      <c r="P29" s="310">
        <v>0</v>
      </c>
      <c r="Q29" s="417">
        <v>0</v>
      </c>
      <c r="R29" s="92">
        <f t="shared" si="17"/>
        <v>0</v>
      </c>
      <c r="S29" s="311">
        <v>0</v>
      </c>
      <c r="T29" s="312">
        <f t="shared" si="86"/>
        <v>0</v>
      </c>
      <c r="U29" s="417">
        <v>0</v>
      </c>
      <c r="V29" s="92">
        <f t="shared" si="18"/>
        <v>0</v>
      </c>
      <c r="W29" s="57">
        <f t="shared" si="101"/>
        <v>0</v>
      </c>
      <c r="X29" s="501">
        <f t="shared" si="19"/>
        <v>0</v>
      </c>
      <c r="Y29" s="438" t="str">
        <f t="shared" si="20"/>
        <v>E</v>
      </c>
      <c r="Z29" s="110">
        <f t="shared" si="21"/>
        <v>0</v>
      </c>
      <c r="AA29" s="120">
        <v>0</v>
      </c>
      <c r="AB29" s="65">
        <v>0</v>
      </c>
      <c r="AC29" s="66">
        <f t="shared" si="92"/>
        <v>0</v>
      </c>
      <c r="AD29" s="176">
        <v>0</v>
      </c>
      <c r="AE29" s="313">
        <v>0</v>
      </c>
      <c r="AF29" s="422">
        <v>0</v>
      </c>
      <c r="AG29" s="93">
        <f t="shared" si="22"/>
        <v>0</v>
      </c>
      <c r="AH29" s="314">
        <v>0</v>
      </c>
      <c r="AI29" s="315">
        <f t="shared" si="93"/>
        <v>0</v>
      </c>
      <c r="AJ29" s="422">
        <v>0</v>
      </c>
      <c r="AK29" s="93">
        <f t="shared" si="23"/>
        <v>0</v>
      </c>
      <c r="AL29" s="177">
        <f t="shared" si="24"/>
        <v>0</v>
      </c>
      <c r="AM29" s="502">
        <f t="shared" si="25"/>
        <v>0</v>
      </c>
      <c r="AN29" s="442" t="str">
        <f t="shared" si="26"/>
        <v>E</v>
      </c>
      <c r="AO29" s="121">
        <f t="shared" si="27"/>
        <v>0</v>
      </c>
      <c r="AP29" s="113">
        <v>0</v>
      </c>
      <c r="AQ29" s="61">
        <v>0</v>
      </c>
      <c r="AR29" s="62">
        <f t="shared" si="96"/>
        <v>0</v>
      </c>
      <c r="AS29" s="217">
        <v>0</v>
      </c>
      <c r="AT29" s="217">
        <v>0</v>
      </c>
      <c r="AU29" s="316">
        <v>0</v>
      </c>
      <c r="AV29" s="218">
        <f t="shared" si="28"/>
        <v>0</v>
      </c>
      <c r="AW29" s="317">
        <v>0</v>
      </c>
      <c r="AX29" s="317">
        <v>0</v>
      </c>
      <c r="AY29" s="318">
        <v>0</v>
      </c>
      <c r="AZ29" s="54">
        <f t="shared" si="29"/>
        <v>0</v>
      </c>
      <c r="BA29" s="219">
        <f t="shared" si="30"/>
        <v>0</v>
      </c>
      <c r="BB29" s="503">
        <f t="shared" si="31"/>
        <v>0</v>
      </c>
      <c r="BC29" s="446" t="str">
        <f t="shared" si="32"/>
        <v>E</v>
      </c>
      <c r="BD29" s="114">
        <f t="shared" si="33"/>
        <v>0</v>
      </c>
      <c r="BE29" s="236">
        <v>0</v>
      </c>
      <c r="BF29" s="69">
        <v>0</v>
      </c>
      <c r="BG29" s="237">
        <f t="shared" si="97"/>
        <v>0</v>
      </c>
      <c r="BH29" s="238">
        <v>0</v>
      </c>
      <c r="BI29" s="238">
        <v>0</v>
      </c>
      <c r="BJ29" s="319">
        <v>0</v>
      </c>
      <c r="BK29" s="239">
        <f t="shared" si="34"/>
        <v>0</v>
      </c>
      <c r="BL29" s="320">
        <v>0</v>
      </c>
      <c r="BM29" s="320">
        <v>0</v>
      </c>
      <c r="BN29" s="321">
        <v>0</v>
      </c>
      <c r="BO29" s="94">
        <f t="shared" si="35"/>
        <v>0</v>
      </c>
      <c r="BP29" s="240">
        <f t="shared" si="36"/>
        <v>0</v>
      </c>
      <c r="BQ29" s="504">
        <f t="shared" si="37"/>
        <v>0</v>
      </c>
      <c r="BR29" s="450" t="str">
        <f t="shared" si="38"/>
        <v>E</v>
      </c>
      <c r="BS29" s="117">
        <f t="shared" si="39"/>
        <v>0</v>
      </c>
      <c r="BT29" s="120">
        <v>0</v>
      </c>
      <c r="BU29" s="65">
        <v>0</v>
      </c>
      <c r="BV29" s="66">
        <f t="shared" si="98"/>
        <v>0</v>
      </c>
      <c r="BW29" s="176">
        <v>0</v>
      </c>
      <c r="BX29" s="176">
        <v>0</v>
      </c>
      <c r="BY29" s="313">
        <v>0</v>
      </c>
      <c r="BZ29" s="93">
        <f t="shared" si="40"/>
        <v>0</v>
      </c>
      <c r="CA29" s="314">
        <v>0</v>
      </c>
      <c r="CB29" s="314">
        <v>0</v>
      </c>
      <c r="CC29" s="315">
        <v>0</v>
      </c>
      <c r="CD29" s="126">
        <f t="shared" si="41"/>
        <v>0</v>
      </c>
      <c r="CE29" s="177">
        <f t="shared" si="42"/>
        <v>0</v>
      </c>
      <c r="CF29" s="502">
        <f t="shared" si="43"/>
        <v>0</v>
      </c>
      <c r="CG29" s="442" t="str">
        <f t="shared" si="44"/>
        <v>E</v>
      </c>
      <c r="CH29" s="121">
        <f t="shared" si="45"/>
        <v>0</v>
      </c>
      <c r="CI29" s="123">
        <v>0</v>
      </c>
      <c r="CJ29" s="124">
        <v>0</v>
      </c>
      <c r="CK29" s="125">
        <f t="shared" si="99"/>
        <v>0</v>
      </c>
      <c r="CL29" s="259">
        <v>0</v>
      </c>
      <c r="CM29" s="322">
        <v>0</v>
      </c>
      <c r="CN29" s="322">
        <v>0</v>
      </c>
      <c r="CO29" s="260">
        <f t="shared" si="46"/>
        <v>0</v>
      </c>
      <c r="CP29" s="323">
        <v>0</v>
      </c>
      <c r="CQ29" s="323">
        <v>0</v>
      </c>
      <c r="CR29" s="324">
        <f t="shared" si="94"/>
        <v>0</v>
      </c>
      <c r="CS29" s="53">
        <f t="shared" si="47"/>
        <v>0</v>
      </c>
      <c r="CT29" s="261">
        <f t="shared" si="48"/>
        <v>0</v>
      </c>
      <c r="CU29" s="505">
        <f t="shared" si="49"/>
        <v>0</v>
      </c>
      <c r="CV29" s="454" t="str">
        <f t="shared" si="50"/>
        <v>E</v>
      </c>
      <c r="CW29" s="47">
        <f t="shared" si="51"/>
        <v>0</v>
      </c>
      <c r="CX29" s="408">
        <v>0</v>
      </c>
      <c r="CY29" s="409">
        <v>0</v>
      </c>
      <c r="CZ29" s="409">
        <v>0</v>
      </c>
      <c r="DA29" s="406"/>
      <c r="DB29" s="406"/>
      <c r="DC29" s="407">
        <f t="shared" si="52"/>
        <v>0</v>
      </c>
      <c r="DD29" s="507">
        <f t="shared" si="53"/>
        <v>0</v>
      </c>
      <c r="DE29" s="458" t="str">
        <f t="shared" si="54"/>
        <v>D</v>
      </c>
      <c r="DF29" s="426">
        <f t="shared" si="55"/>
        <v>0</v>
      </c>
      <c r="DG29" s="379">
        <v>0</v>
      </c>
      <c r="DH29" s="380">
        <v>0</v>
      </c>
      <c r="DI29" s="380">
        <v>0</v>
      </c>
      <c r="DJ29" s="376"/>
      <c r="DK29" s="376"/>
      <c r="DL29" s="377">
        <f t="shared" si="56"/>
        <v>0</v>
      </c>
      <c r="DM29" s="509">
        <f t="shared" si="57"/>
        <v>0</v>
      </c>
      <c r="DN29" s="462" t="str">
        <f t="shared" si="58"/>
        <v>D</v>
      </c>
      <c r="DO29" s="378">
        <f t="shared" si="59"/>
        <v>0</v>
      </c>
      <c r="DP29" s="394">
        <v>0</v>
      </c>
      <c r="DQ29" s="395">
        <v>0</v>
      </c>
      <c r="DR29" s="395">
        <v>0</v>
      </c>
      <c r="DS29" s="391"/>
      <c r="DT29" s="391"/>
      <c r="DU29" s="392">
        <f t="shared" si="60"/>
        <v>0</v>
      </c>
      <c r="DV29" s="510">
        <f t="shared" si="61"/>
        <v>0</v>
      </c>
      <c r="DW29" s="466" t="str">
        <f t="shared" si="62"/>
        <v>D</v>
      </c>
      <c r="DX29" s="393">
        <f t="shared" si="63"/>
        <v>0</v>
      </c>
      <c r="DY29" s="7"/>
      <c r="DZ29" s="4"/>
      <c r="EA29" s="48" t="str">
        <f t="shared" si="95"/>
        <v/>
      </c>
      <c r="EB29" s="45">
        <f t="shared" si="4"/>
        <v>0</v>
      </c>
      <c r="EC29" s="32">
        <f t="shared" si="5"/>
        <v>0</v>
      </c>
      <c r="ED29" s="149">
        <f t="shared" si="65"/>
        <v>0</v>
      </c>
      <c r="EE29" s="78" t="str">
        <f t="shared" si="66"/>
        <v/>
      </c>
      <c r="EF29" s="78" t="str">
        <f t="shared" si="67"/>
        <v/>
      </c>
      <c r="EG29" s="67" t="str">
        <f t="shared" si="68"/>
        <v/>
      </c>
      <c r="EH29" s="46" t="str">
        <f t="shared" si="69"/>
        <v/>
      </c>
      <c r="EI29" s="102">
        <f t="shared" si="70"/>
        <v>0</v>
      </c>
      <c r="EJ29" s="72">
        <f t="shared" si="6"/>
        <v>0</v>
      </c>
      <c r="EK29" s="71">
        <f t="shared" si="7"/>
        <v>0</v>
      </c>
      <c r="EL29" s="71">
        <f t="shared" si="8"/>
        <v>0</v>
      </c>
      <c r="EM29" s="71">
        <f t="shared" si="9"/>
        <v>0</v>
      </c>
      <c r="EN29" s="71">
        <f t="shared" si="10"/>
        <v>0</v>
      </c>
      <c r="EO29" s="73">
        <f t="shared" si="11"/>
        <v>0</v>
      </c>
      <c r="EP29" s="491">
        <f t="shared" si="71"/>
        <v>0</v>
      </c>
      <c r="EQ29" s="492">
        <f t="shared" si="72"/>
        <v>0</v>
      </c>
      <c r="ER29" s="492">
        <f t="shared" si="73"/>
        <v>0</v>
      </c>
      <c r="ES29" s="492">
        <f t="shared" si="74"/>
        <v>0</v>
      </c>
      <c r="ET29" s="492">
        <f t="shared" si="75"/>
        <v>0</v>
      </c>
      <c r="EU29" s="725"/>
      <c r="EV29" s="725"/>
      <c r="EW29" s="137">
        <f t="shared" si="76"/>
        <v>0</v>
      </c>
      <c r="EX29" s="137" t="s">
        <v>177</v>
      </c>
      <c r="EY29" s="137">
        <f t="shared" si="77"/>
        <v>100</v>
      </c>
      <c r="EZ29" s="137" t="str">
        <f t="shared" si="78"/>
        <v>0/100</v>
      </c>
      <c r="FA29" s="137">
        <f t="shared" si="79"/>
        <v>0</v>
      </c>
      <c r="FB29" s="137" t="s">
        <v>177</v>
      </c>
      <c r="FC29" s="137">
        <f t="shared" si="80"/>
        <v>100</v>
      </c>
      <c r="FD29" s="137" t="str">
        <f t="shared" si="81"/>
        <v>0/100</v>
      </c>
      <c r="FE29" s="137">
        <f t="shared" si="82"/>
        <v>0</v>
      </c>
      <c r="FF29" s="137" t="s">
        <v>177</v>
      </c>
      <c r="FG29" s="137">
        <f t="shared" si="83"/>
        <v>100</v>
      </c>
      <c r="FH29" s="137" t="str">
        <f t="shared" si="84"/>
        <v>0/100</v>
      </c>
    </row>
    <row r="30" spans="1:164" ht="38.25" customHeight="1">
      <c r="A30" s="130">
        <f t="shared" si="15"/>
        <v>0</v>
      </c>
      <c r="B30" s="307">
        <v>22</v>
      </c>
      <c r="C30" s="495"/>
      <c r="D30" s="28">
        <f t="shared" si="16"/>
        <v>0</v>
      </c>
      <c r="E30" s="2"/>
      <c r="F30" s="139"/>
      <c r="G30" s="2"/>
      <c r="H30" s="2"/>
      <c r="I30" s="2"/>
      <c r="J30" s="2"/>
      <c r="K30" s="141"/>
      <c r="L30" s="8">
        <v>0</v>
      </c>
      <c r="M30" s="55">
        <v>0</v>
      </c>
      <c r="N30" s="56">
        <f t="shared" ref="N30:N65" si="102">SUM(L30:M30)</f>
        <v>0</v>
      </c>
      <c r="O30" s="166">
        <v>0</v>
      </c>
      <c r="P30" s="310">
        <v>0</v>
      </c>
      <c r="Q30" s="417">
        <v>0</v>
      </c>
      <c r="R30" s="92">
        <f t="shared" si="17"/>
        <v>0</v>
      </c>
      <c r="S30" s="311">
        <v>0</v>
      </c>
      <c r="T30" s="312">
        <f t="shared" si="86"/>
        <v>0</v>
      </c>
      <c r="U30" s="417">
        <v>0</v>
      </c>
      <c r="V30" s="92">
        <f t="shared" si="18"/>
        <v>0</v>
      </c>
      <c r="W30" s="57">
        <f t="shared" ref="W30:W65" si="103">SUM(N30,R30,V30)</f>
        <v>0</v>
      </c>
      <c r="X30" s="501">
        <f t="shared" si="19"/>
        <v>0</v>
      </c>
      <c r="Y30" s="438" t="str">
        <f t="shared" si="20"/>
        <v>E</v>
      </c>
      <c r="Z30" s="110">
        <f t="shared" si="21"/>
        <v>0</v>
      </c>
      <c r="AA30" s="120">
        <v>0</v>
      </c>
      <c r="AB30" s="65">
        <v>0</v>
      </c>
      <c r="AC30" s="66">
        <f t="shared" si="92"/>
        <v>0</v>
      </c>
      <c r="AD30" s="176">
        <v>0</v>
      </c>
      <c r="AE30" s="313">
        <v>0</v>
      </c>
      <c r="AF30" s="422">
        <v>0</v>
      </c>
      <c r="AG30" s="93">
        <f t="shared" si="22"/>
        <v>0</v>
      </c>
      <c r="AH30" s="314">
        <v>0</v>
      </c>
      <c r="AI30" s="315">
        <f t="shared" si="93"/>
        <v>0</v>
      </c>
      <c r="AJ30" s="422">
        <v>0</v>
      </c>
      <c r="AK30" s="93">
        <f t="shared" si="23"/>
        <v>0</v>
      </c>
      <c r="AL30" s="177">
        <f t="shared" si="24"/>
        <v>0</v>
      </c>
      <c r="AM30" s="502">
        <f t="shared" si="25"/>
        <v>0</v>
      </c>
      <c r="AN30" s="442" t="str">
        <f t="shared" si="26"/>
        <v>E</v>
      </c>
      <c r="AO30" s="121">
        <f t="shared" si="27"/>
        <v>0</v>
      </c>
      <c r="AP30" s="113">
        <v>0</v>
      </c>
      <c r="AQ30" s="61">
        <v>0</v>
      </c>
      <c r="AR30" s="62">
        <f t="shared" si="96"/>
        <v>0</v>
      </c>
      <c r="AS30" s="217">
        <v>0</v>
      </c>
      <c r="AT30" s="217">
        <v>0</v>
      </c>
      <c r="AU30" s="316">
        <v>0</v>
      </c>
      <c r="AV30" s="218">
        <f t="shared" si="28"/>
        <v>0</v>
      </c>
      <c r="AW30" s="317">
        <v>0</v>
      </c>
      <c r="AX30" s="317">
        <v>0</v>
      </c>
      <c r="AY30" s="318">
        <v>0</v>
      </c>
      <c r="AZ30" s="54">
        <f t="shared" si="29"/>
        <v>0</v>
      </c>
      <c r="BA30" s="219">
        <f t="shared" si="30"/>
        <v>0</v>
      </c>
      <c r="BB30" s="503">
        <f t="shared" si="31"/>
        <v>0</v>
      </c>
      <c r="BC30" s="446" t="str">
        <f t="shared" si="32"/>
        <v>E</v>
      </c>
      <c r="BD30" s="114">
        <f t="shared" si="33"/>
        <v>0</v>
      </c>
      <c r="BE30" s="236">
        <v>0</v>
      </c>
      <c r="BF30" s="69">
        <v>0</v>
      </c>
      <c r="BG30" s="237">
        <f t="shared" si="97"/>
        <v>0</v>
      </c>
      <c r="BH30" s="238">
        <v>0</v>
      </c>
      <c r="BI30" s="238">
        <v>0</v>
      </c>
      <c r="BJ30" s="319">
        <v>0</v>
      </c>
      <c r="BK30" s="239">
        <f t="shared" si="34"/>
        <v>0</v>
      </c>
      <c r="BL30" s="320">
        <v>0</v>
      </c>
      <c r="BM30" s="320">
        <v>0</v>
      </c>
      <c r="BN30" s="321">
        <v>0</v>
      </c>
      <c r="BO30" s="94">
        <f t="shared" si="35"/>
        <v>0</v>
      </c>
      <c r="BP30" s="240">
        <f t="shared" si="36"/>
        <v>0</v>
      </c>
      <c r="BQ30" s="504">
        <f t="shared" si="37"/>
        <v>0</v>
      </c>
      <c r="BR30" s="450" t="str">
        <f t="shared" si="38"/>
        <v>E</v>
      </c>
      <c r="BS30" s="117">
        <f t="shared" si="39"/>
        <v>0</v>
      </c>
      <c r="BT30" s="120">
        <v>0</v>
      </c>
      <c r="BU30" s="65">
        <v>0</v>
      </c>
      <c r="BV30" s="66">
        <f t="shared" si="98"/>
        <v>0</v>
      </c>
      <c r="BW30" s="176">
        <v>0</v>
      </c>
      <c r="BX30" s="176">
        <v>0</v>
      </c>
      <c r="BY30" s="313">
        <v>0</v>
      </c>
      <c r="BZ30" s="93">
        <f t="shared" si="40"/>
        <v>0</v>
      </c>
      <c r="CA30" s="314">
        <v>0</v>
      </c>
      <c r="CB30" s="314">
        <v>0</v>
      </c>
      <c r="CC30" s="315">
        <v>0</v>
      </c>
      <c r="CD30" s="126">
        <f t="shared" si="41"/>
        <v>0</v>
      </c>
      <c r="CE30" s="177">
        <f t="shared" si="42"/>
        <v>0</v>
      </c>
      <c r="CF30" s="502">
        <f t="shared" si="43"/>
        <v>0</v>
      </c>
      <c r="CG30" s="442" t="str">
        <f t="shared" si="44"/>
        <v>E</v>
      </c>
      <c r="CH30" s="121">
        <f t="shared" si="45"/>
        <v>0</v>
      </c>
      <c r="CI30" s="123">
        <v>0</v>
      </c>
      <c r="CJ30" s="124">
        <v>0</v>
      </c>
      <c r="CK30" s="125">
        <f t="shared" si="99"/>
        <v>0</v>
      </c>
      <c r="CL30" s="259">
        <v>0</v>
      </c>
      <c r="CM30" s="322">
        <v>0</v>
      </c>
      <c r="CN30" s="322">
        <v>0</v>
      </c>
      <c r="CO30" s="260">
        <f t="shared" si="46"/>
        <v>0</v>
      </c>
      <c r="CP30" s="323">
        <v>0</v>
      </c>
      <c r="CQ30" s="323">
        <v>0</v>
      </c>
      <c r="CR30" s="324">
        <f t="shared" si="94"/>
        <v>0</v>
      </c>
      <c r="CS30" s="53">
        <f t="shared" si="47"/>
        <v>0</v>
      </c>
      <c r="CT30" s="261">
        <f t="shared" si="48"/>
        <v>0</v>
      </c>
      <c r="CU30" s="505">
        <f t="shared" si="49"/>
        <v>0</v>
      </c>
      <c r="CV30" s="454" t="str">
        <f t="shared" si="50"/>
        <v>E</v>
      </c>
      <c r="CW30" s="47">
        <f t="shared" si="51"/>
        <v>0</v>
      </c>
      <c r="CX30" s="408">
        <v>0</v>
      </c>
      <c r="CY30" s="409">
        <v>0</v>
      </c>
      <c r="CZ30" s="409">
        <v>0</v>
      </c>
      <c r="DA30" s="406"/>
      <c r="DB30" s="406"/>
      <c r="DC30" s="407">
        <f t="shared" si="52"/>
        <v>0</v>
      </c>
      <c r="DD30" s="507">
        <f t="shared" si="53"/>
        <v>0</v>
      </c>
      <c r="DE30" s="458" t="str">
        <f t="shared" si="54"/>
        <v>D</v>
      </c>
      <c r="DF30" s="426">
        <f t="shared" si="55"/>
        <v>0</v>
      </c>
      <c r="DG30" s="379">
        <v>0</v>
      </c>
      <c r="DH30" s="380">
        <v>0</v>
      </c>
      <c r="DI30" s="380">
        <v>0</v>
      </c>
      <c r="DJ30" s="376"/>
      <c r="DK30" s="376"/>
      <c r="DL30" s="377">
        <f t="shared" si="56"/>
        <v>0</v>
      </c>
      <c r="DM30" s="509">
        <f t="shared" si="57"/>
        <v>0</v>
      </c>
      <c r="DN30" s="462" t="str">
        <f t="shared" si="58"/>
        <v>D</v>
      </c>
      <c r="DO30" s="378">
        <f t="shared" si="59"/>
        <v>0</v>
      </c>
      <c r="DP30" s="394">
        <v>0</v>
      </c>
      <c r="DQ30" s="395">
        <v>0</v>
      </c>
      <c r="DR30" s="395">
        <v>0</v>
      </c>
      <c r="DS30" s="391"/>
      <c r="DT30" s="391"/>
      <c r="DU30" s="392">
        <f t="shared" si="60"/>
        <v>0</v>
      </c>
      <c r="DV30" s="510">
        <f t="shared" si="61"/>
        <v>0</v>
      </c>
      <c r="DW30" s="466" t="str">
        <f t="shared" si="62"/>
        <v>D</v>
      </c>
      <c r="DX30" s="393">
        <f t="shared" si="63"/>
        <v>0</v>
      </c>
      <c r="DY30" s="7"/>
      <c r="DZ30" s="4"/>
      <c r="EA30" s="48" t="str">
        <f t="shared" si="95"/>
        <v/>
      </c>
      <c r="EB30" s="45">
        <f t="shared" si="4"/>
        <v>0</v>
      </c>
      <c r="EC30" s="32">
        <f t="shared" si="5"/>
        <v>0</v>
      </c>
      <c r="ED30" s="149">
        <f t="shared" si="65"/>
        <v>0</v>
      </c>
      <c r="EE30" s="78" t="str">
        <f t="shared" si="66"/>
        <v/>
      </c>
      <c r="EF30" s="78" t="str">
        <f t="shared" si="67"/>
        <v/>
      </c>
      <c r="EG30" s="67" t="str">
        <f t="shared" si="68"/>
        <v/>
      </c>
      <c r="EH30" s="46" t="str">
        <f t="shared" si="69"/>
        <v/>
      </c>
      <c r="EI30" s="102">
        <f t="shared" si="70"/>
        <v>0</v>
      </c>
      <c r="EJ30" s="72">
        <f t="shared" si="6"/>
        <v>0</v>
      </c>
      <c r="EK30" s="71">
        <f t="shared" si="7"/>
        <v>0</v>
      </c>
      <c r="EL30" s="71">
        <f t="shared" si="8"/>
        <v>0</v>
      </c>
      <c r="EM30" s="71">
        <f t="shared" si="9"/>
        <v>0</v>
      </c>
      <c r="EN30" s="71">
        <f t="shared" si="10"/>
        <v>0</v>
      </c>
      <c r="EO30" s="73">
        <f t="shared" si="11"/>
        <v>0</v>
      </c>
      <c r="EP30" s="491">
        <f t="shared" si="71"/>
        <v>0</v>
      </c>
      <c r="EQ30" s="492">
        <f t="shared" si="72"/>
        <v>0</v>
      </c>
      <c r="ER30" s="492">
        <f t="shared" si="73"/>
        <v>0</v>
      </c>
      <c r="ES30" s="492">
        <f t="shared" si="74"/>
        <v>0</v>
      </c>
      <c r="ET30" s="492">
        <f t="shared" si="75"/>
        <v>0</v>
      </c>
      <c r="EU30" s="725"/>
      <c r="EV30" s="725"/>
      <c r="EW30" s="137">
        <f t="shared" si="76"/>
        <v>0</v>
      </c>
      <c r="EX30" s="137" t="s">
        <v>177</v>
      </c>
      <c r="EY30" s="137">
        <f t="shared" si="77"/>
        <v>100</v>
      </c>
      <c r="EZ30" s="137" t="str">
        <f t="shared" si="78"/>
        <v>0/100</v>
      </c>
      <c r="FA30" s="137">
        <f t="shared" si="79"/>
        <v>0</v>
      </c>
      <c r="FB30" s="137" t="s">
        <v>177</v>
      </c>
      <c r="FC30" s="137">
        <f t="shared" si="80"/>
        <v>100</v>
      </c>
      <c r="FD30" s="137" t="str">
        <f t="shared" si="81"/>
        <v>0/100</v>
      </c>
      <c r="FE30" s="137">
        <f t="shared" si="82"/>
        <v>0</v>
      </c>
      <c r="FF30" s="137" t="s">
        <v>177</v>
      </c>
      <c r="FG30" s="137">
        <f t="shared" si="83"/>
        <v>100</v>
      </c>
      <c r="FH30" s="137" t="str">
        <f t="shared" si="84"/>
        <v>0/100</v>
      </c>
    </row>
    <row r="31" spans="1:164" ht="38.25" customHeight="1">
      <c r="A31" s="130">
        <f t="shared" si="15"/>
        <v>0</v>
      </c>
      <c r="B31" s="307">
        <v>23</v>
      </c>
      <c r="C31" s="494"/>
      <c r="D31" s="28">
        <f t="shared" si="16"/>
        <v>0</v>
      </c>
      <c r="E31" s="2"/>
      <c r="F31" s="139"/>
      <c r="G31" s="1"/>
      <c r="H31" s="2"/>
      <c r="I31" s="2"/>
      <c r="J31" s="2"/>
      <c r="K31" s="141"/>
      <c r="L31" s="8">
        <v>0</v>
      </c>
      <c r="M31" s="55">
        <v>0</v>
      </c>
      <c r="N31" s="56">
        <f t="shared" si="102"/>
        <v>0</v>
      </c>
      <c r="O31" s="166">
        <v>0</v>
      </c>
      <c r="P31" s="310">
        <v>0</v>
      </c>
      <c r="Q31" s="417">
        <v>0</v>
      </c>
      <c r="R31" s="92">
        <f t="shared" si="17"/>
        <v>0</v>
      </c>
      <c r="S31" s="311">
        <v>0</v>
      </c>
      <c r="T31" s="312">
        <f t="shared" si="86"/>
        <v>0</v>
      </c>
      <c r="U31" s="417">
        <v>0</v>
      </c>
      <c r="V31" s="92">
        <f t="shared" si="18"/>
        <v>0</v>
      </c>
      <c r="W31" s="57">
        <f t="shared" si="103"/>
        <v>0</v>
      </c>
      <c r="X31" s="501">
        <f t="shared" si="19"/>
        <v>0</v>
      </c>
      <c r="Y31" s="438" t="str">
        <f t="shared" si="20"/>
        <v>E</v>
      </c>
      <c r="Z31" s="110">
        <f t="shared" si="21"/>
        <v>0</v>
      </c>
      <c r="AA31" s="120">
        <v>0</v>
      </c>
      <c r="AB31" s="65">
        <v>0</v>
      </c>
      <c r="AC31" s="66">
        <f t="shared" si="92"/>
        <v>0</v>
      </c>
      <c r="AD31" s="176">
        <v>0</v>
      </c>
      <c r="AE31" s="313">
        <v>0</v>
      </c>
      <c r="AF31" s="422">
        <v>0</v>
      </c>
      <c r="AG31" s="93">
        <f t="shared" si="22"/>
        <v>0</v>
      </c>
      <c r="AH31" s="314">
        <v>0</v>
      </c>
      <c r="AI31" s="315">
        <f t="shared" si="93"/>
        <v>0</v>
      </c>
      <c r="AJ31" s="422">
        <v>0</v>
      </c>
      <c r="AK31" s="93">
        <f t="shared" si="23"/>
        <v>0</v>
      </c>
      <c r="AL31" s="177">
        <f t="shared" si="24"/>
        <v>0</v>
      </c>
      <c r="AM31" s="502">
        <f t="shared" si="25"/>
        <v>0</v>
      </c>
      <c r="AN31" s="442" t="str">
        <f t="shared" si="26"/>
        <v>E</v>
      </c>
      <c r="AO31" s="121">
        <f t="shared" si="27"/>
        <v>0</v>
      </c>
      <c r="AP31" s="113">
        <v>0</v>
      </c>
      <c r="AQ31" s="61">
        <v>0</v>
      </c>
      <c r="AR31" s="62">
        <f t="shared" si="96"/>
        <v>0</v>
      </c>
      <c r="AS31" s="217">
        <v>0</v>
      </c>
      <c r="AT31" s="217">
        <v>0</v>
      </c>
      <c r="AU31" s="316">
        <v>0</v>
      </c>
      <c r="AV31" s="218">
        <f t="shared" si="28"/>
        <v>0</v>
      </c>
      <c r="AW31" s="317">
        <v>0</v>
      </c>
      <c r="AX31" s="317">
        <v>0</v>
      </c>
      <c r="AY31" s="318">
        <v>0</v>
      </c>
      <c r="AZ31" s="54">
        <f t="shared" si="29"/>
        <v>0</v>
      </c>
      <c r="BA31" s="219">
        <f t="shared" si="30"/>
        <v>0</v>
      </c>
      <c r="BB31" s="503">
        <f t="shared" si="31"/>
        <v>0</v>
      </c>
      <c r="BC31" s="446" t="str">
        <f t="shared" si="32"/>
        <v>E</v>
      </c>
      <c r="BD31" s="114">
        <f t="shared" si="33"/>
        <v>0</v>
      </c>
      <c r="BE31" s="236">
        <v>0</v>
      </c>
      <c r="BF31" s="69">
        <v>0</v>
      </c>
      <c r="BG31" s="237">
        <f t="shared" si="97"/>
        <v>0</v>
      </c>
      <c r="BH31" s="238">
        <v>0</v>
      </c>
      <c r="BI31" s="238">
        <v>0</v>
      </c>
      <c r="BJ31" s="319">
        <v>0</v>
      </c>
      <c r="BK31" s="239">
        <f t="shared" si="34"/>
        <v>0</v>
      </c>
      <c r="BL31" s="320">
        <v>0</v>
      </c>
      <c r="BM31" s="320">
        <v>0</v>
      </c>
      <c r="BN31" s="321">
        <v>0</v>
      </c>
      <c r="BO31" s="94">
        <f t="shared" si="35"/>
        <v>0</v>
      </c>
      <c r="BP31" s="240">
        <f t="shared" si="36"/>
        <v>0</v>
      </c>
      <c r="BQ31" s="504">
        <f t="shared" si="37"/>
        <v>0</v>
      </c>
      <c r="BR31" s="450" t="str">
        <f t="shared" si="38"/>
        <v>E</v>
      </c>
      <c r="BS31" s="117">
        <f t="shared" si="39"/>
        <v>0</v>
      </c>
      <c r="BT31" s="120">
        <v>0</v>
      </c>
      <c r="BU31" s="65">
        <v>0</v>
      </c>
      <c r="BV31" s="66">
        <f t="shared" si="98"/>
        <v>0</v>
      </c>
      <c r="BW31" s="176">
        <v>0</v>
      </c>
      <c r="BX31" s="176">
        <v>0</v>
      </c>
      <c r="BY31" s="313">
        <v>0</v>
      </c>
      <c r="BZ31" s="93">
        <f t="shared" si="40"/>
        <v>0</v>
      </c>
      <c r="CA31" s="314">
        <v>0</v>
      </c>
      <c r="CB31" s="314">
        <v>0</v>
      </c>
      <c r="CC31" s="315">
        <v>0</v>
      </c>
      <c r="CD31" s="126">
        <f t="shared" si="41"/>
        <v>0</v>
      </c>
      <c r="CE31" s="177">
        <f t="shared" si="42"/>
        <v>0</v>
      </c>
      <c r="CF31" s="502">
        <f t="shared" si="43"/>
        <v>0</v>
      </c>
      <c r="CG31" s="442" t="str">
        <f t="shared" si="44"/>
        <v>E</v>
      </c>
      <c r="CH31" s="121">
        <f t="shared" si="45"/>
        <v>0</v>
      </c>
      <c r="CI31" s="123">
        <v>0</v>
      </c>
      <c r="CJ31" s="124">
        <v>0</v>
      </c>
      <c r="CK31" s="125">
        <f t="shared" si="99"/>
        <v>0</v>
      </c>
      <c r="CL31" s="259">
        <v>0</v>
      </c>
      <c r="CM31" s="322">
        <v>0</v>
      </c>
      <c r="CN31" s="322">
        <v>0</v>
      </c>
      <c r="CO31" s="260">
        <f t="shared" si="46"/>
        <v>0</v>
      </c>
      <c r="CP31" s="323">
        <v>0</v>
      </c>
      <c r="CQ31" s="323">
        <v>0</v>
      </c>
      <c r="CR31" s="324">
        <f t="shared" si="94"/>
        <v>0</v>
      </c>
      <c r="CS31" s="53">
        <f t="shared" si="47"/>
        <v>0</v>
      </c>
      <c r="CT31" s="261">
        <f t="shared" si="48"/>
        <v>0</v>
      </c>
      <c r="CU31" s="505">
        <f t="shared" si="49"/>
        <v>0</v>
      </c>
      <c r="CV31" s="454" t="str">
        <f t="shared" si="50"/>
        <v>E</v>
      </c>
      <c r="CW31" s="47">
        <f t="shared" si="51"/>
        <v>0</v>
      </c>
      <c r="CX31" s="408">
        <v>0</v>
      </c>
      <c r="CY31" s="409">
        <v>0</v>
      </c>
      <c r="CZ31" s="409">
        <v>0</v>
      </c>
      <c r="DA31" s="406"/>
      <c r="DB31" s="406"/>
      <c r="DC31" s="407">
        <f t="shared" si="52"/>
        <v>0</v>
      </c>
      <c r="DD31" s="507">
        <f t="shared" si="53"/>
        <v>0</v>
      </c>
      <c r="DE31" s="458" t="str">
        <f t="shared" si="54"/>
        <v>D</v>
      </c>
      <c r="DF31" s="426">
        <f t="shared" si="55"/>
        <v>0</v>
      </c>
      <c r="DG31" s="379">
        <v>0</v>
      </c>
      <c r="DH31" s="380">
        <v>0</v>
      </c>
      <c r="DI31" s="380">
        <v>0</v>
      </c>
      <c r="DJ31" s="376"/>
      <c r="DK31" s="376"/>
      <c r="DL31" s="377">
        <f t="shared" si="56"/>
        <v>0</v>
      </c>
      <c r="DM31" s="509">
        <f t="shared" si="57"/>
        <v>0</v>
      </c>
      <c r="DN31" s="462" t="str">
        <f t="shared" si="58"/>
        <v>D</v>
      </c>
      <c r="DO31" s="378">
        <f t="shared" si="59"/>
        <v>0</v>
      </c>
      <c r="DP31" s="394">
        <v>0</v>
      </c>
      <c r="DQ31" s="395">
        <v>0</v>
      </c>
      <c r="DR31" s="395">
        <v>0</v>
      </c>
      <c r="DS31" s="391"/>
      <c r="DT31" s="391"/>
      <c r="DU31" s="392">
        <f t="shared" si="60"/>
        <v>0</v>
      </c>
      <c r="DV31" s="510">
        <f t="shared" si="61"/>
        <v>0</v>
      </c>
      <c r="DW31" s="466" t="str">
        <f t="shared" si="62"/>
        <v>D</v>
      </c>
      <c r="DX31" s="393">
        <f t="shared" si="63"/>
        <v>0</v>
      </c>
      <c r="DY31" s="7"/>
      <c r="DZ31" s="4"/>
      <c r="EA31" s="48" t="str">
        <f t="shared" si="95"/>
        <v/>
      </c>
      <c r="EB31" s="45">
        <f t="shared" si="4"/>
        <v>0</v>
      </c>
      <c r="EC31" s="32">
        <f t="shared" si="5"/>
        <v>0</v>
      </c>
      <c r="ED31" s="149">
        <f t="shared" si="65"/>
        <v>0</v>
      </c>
      <c r="EE31" s="78" t="str">
        <f t="shared" si="66"/>
        <v/>
      </c>
      <c r="EF31" s="78" t="str">
        <f t="shared" si="67"/>
        <v/>
      </c>
      <c r="EG31" s="67" t="str">
        <f t="shared" si="68"/>
        <v/>
      </c>
      <c r="EH31" s="46" t="str">
        <f t="shared" si="69"/>
        <v/>
      </c>
      <c r="EI31" s="102">
        <f t="shared" si="70"/>
        <v>0</v>
      </c>
      <c r="EJ31" s="72">
        <f t="shared" si="6"/>
        <v>0</v>
      </c>
      <c r="EK31" s="71">
        <f t="shared" si="7"/>
        <v>0</v>
      </c>
      <c r="EL31" s="71">
        <f t="shared" si="8"/>
        <v>0</v>
      </c>
      <c r="EM31" s="71">
        <f t="shared" si="9"/>
        <v>0</v>
      </c>
      <c r="EN31" s="71">
        <f t="shared" si="10"/>
        <v>0</v>
      </c>
      <c r="EO31" s="73">
        <f t="shared" si="11"/>
        <v>0</v>
      </c>
      <c r="EP31" s="491">
        <f t="shared" si="71"/>
        <v>0</v>
      </c>
      <c r="EQ31" s="492">
        <f t="shared" si="72"/>
        <v>0</v>
      </c>
      <c r="ER31" s="492">
        <f t="shared" si="73"/>
        <v>0</v>
      </c>
      <c r="ES31" s="492">
        <f t="shared" si="74"/>
        <v>0</v>
      </c>
      <c r="ET31" s="492">
        <f t="shared" si="75"/>
        <v>0</v>
      </c>
      <c r="EU31" s="725"/>
      <c r="EV31" s="725"/>
      <c r="EW31" s="137">
        <f t="shared" si="76"/>
        <v>0</v>
      </c>
      <c r="EX31" s="137" t="s">
        <v>177</v>
      </c>
      <c r="EY31" s="137">
        <f t="shared" si="77"/>
        <v>100</v>
      </c>
      <c r="EZ31" s="137" t="str">
        <f t="shared" si="78"/>
        <v>0/100</v>
      </c>
      <c r="FA31" s="137">
        <f t="shared" si="79"/>
        <v>0</v>
      </c>
      <c r="FB31" s="137" t="s">
        <v>177</v>
      </c>
      <c r="FC31" s="137">
        <f t="shared" si="80"/>
        <v>100</v>
      </c>
      <c r="FD31" s="137" t="str">
        <f t="shared" si="81"/>
        <v>0/100</v>
      </c>
      <c r="FE31" s="137">
        <f t="shared" si="82"/>
        <v>0</v>
      </c>
      <c r="FF31" s="137" t="s">
        <v>177</v>
      </c>
      <c r="FG31" s="137">
        <f t="shared" si="83"/>
        <v>100</v>
      </c>
      <c r="FH31" s="137" t="str">
        <f t="shared" si="84"/>
        <v>0/100</v>
      </c>
    </row>
    <row r="32" spans="1:164" ht="38.25" customHeight="1">
      <c r="A32" s="130">
        <f t="shared" si="15"/>
        <v>0</v>
      </c>
      <c r="B32" s="307">
        <v>24</v>
      </c>
      <c r="C32" s="495"/>
      <c r="D32" s="28">
        <f t="shared" si="16"/>
        <v>0</v>
      </c>
      <c r="E32" s="2"/>
      <c r="F32" s="139"/>
      <c r="G32" s="2"/>
      <c r="H32" s="2"/>
      <c r="I32" s="2"/>
      <c r="J32" s="2"/>
      <c r="K32" s="141"/>
      <c r="L32" s="8">
        <v>0</v>
      </c>
      <c r="M32" s="55">
        <v>0</v>
      </c>
      <c r="N32" s="56">
        <f t="shared" si="102"/>
        <v>0</v>
      </c>
      <c r="O32" s="166">
        <v>0</v>
      </c>
      <c r="P32" s="310">
        <v>0</v>
      </c>
      <c r="Q32" s="417">
        <v>0</v>
      </c>
      <c r="R32" s="92">
        <f t="shared" si="17"/>
        <v>0</v>
      </c>
      <c r="S32" s="311">
        <v>0</v>
      </c>
      <c r="T32" s="312">
        <f t="shared" si="86"/>
        <v>0</v>
      </c>
      <c r="U32" s="417">
        <v>0</v>
      </c>
      <c r="V32" s="92">
        <f t="shared" si="18"/>
        <v>0</v>
      </c>
      <c r="W32" s="57">
        <f t="shared" si="103"/>
        <v>0</v>
      </c>
      <c r="X32" s="501">
        <f t="shared" si="19"/>
        <v>0</v>
      </c>
      <c r="Y32" s="438" t="str">
        <f t="shared" si="20"/>
        <v>E</v>
      </c>
      <c r="Z32" s="110">
        <f t="shared" si="21"/>
        <v>0</v>
      </c>
      <c r="AA32" s="120">
        <v>0</v>
      </c>
      <c r="AB32" s="65">
        <v>0</v>
      </c>
      <c r="AC32" s="66">
        <f t="shared" si="92"/>
        <v>0</v>
      </c>
      <c r="AD32" s="176">
        <v>0</v>
      </c>
      <c r="AE32" s="313">
        <v>0</v>
      </c>
      <c r="AF32" s="422">
        <v>0</v>
      </c>
      <c r="AG32" s="93">
        <f t="shared" si="22"/>
        <v>0</v>
      </c>
      <c r="AH32" s="314">
        <v>0</v>
      </c>
      <c r="AI32" s="315">
        <f t="shared" si="93"/>
        <v>0</v>
      </c>
      <c r="AJ32" s="422">
        <v>0</v>
      </c>
      <c r="AK32" s="93">
        <f t="shared" si="23"/>
        <v>0</v>
      </c>
      <c r="AL32" s="177">
        <f t="shared" si="24"/>
        <v>0</v>
      </c>
      <c r="AM32" s="502">
        <f t="shared" si="25"/>
        <v>0</v>
      </c>
      <c r="AN32" s="442" t="str">
        <f t="shared" si="26"/>
        <v>E</v>
      </c>
      <c r="AO32" s="121">
        <f t="shared" si="27"/>
        <v>0</v>
      </c>
      <c r="AP32" s="113">
        <v>0</v>
      </c>
      <c r="AQ32" s="61">
        <v>0</v>
      </c>
      <c r="AR32" s="62">
        <f t="shared" si="96"/>
        <v>0</v>
      </c>
      <c r="AS32" s="217">
        <v>0</v>
      </c>
      <c r="AT32" s="217">
        <v>0</v>
      </c>
      <c r="AU32" s="316">
        <v>0</v>
      </c>
      <c r="AV32" s="218">
        <f t="shared" si="28"/>
        <v>0</v>
      </c>
      <c r="AW32" s="317">
        <v>0</v>
      </c>
      <c r="AX32" s="317">
        <v>0</v>
      </c>
      <c r="AY32" s="318">
        <v>0</v>
      </c>
      <c r="AZ32" s="54">
        <f t="shared" si="29"/>
        <v>0</v>
      </c>
      <c r="BA32" s="219">
        <f t="shared" si="30"/>
        <v>0</v>
      </c>
      <c r="BB32" s="503">
        <f t="shared" si="31"/>
        <v>0</v>
      </c>
      <c r="BC32" s="446" t="str">
        <f t="shared" si="32"/>
        <v>E</v>
      </c>
      <c r="BD32" s="114">
        <f t="shared" si="33"/>
        <v>0</v>
      </c>
      <c r="BE32" s="236">
        <v>0</v>
      </c>
      <c r="BF32" s="69">
        <v>0</v>
      </c>
      <c r="BG32" s="237">
        <f t="shared" si="97"/>
        <v>0</v>
      </c>
      <c r="BH32" s="238">
        <v>0</v>
      </c>
      <c r="BI32" s="238">
        <v>0</v>
      </c>
      <c r="BJ32" s="319">
        <v>0</v>
      </c>
      <c r="BK32" s="239">
        <f t="shared" si="34"/>
        <v>0</v>
      </c>
      <c r="BL32" s="320">
        <v>0</v>
      </c>
      <c r="BM32" s="320">
        <v>0</v>
      </c>
      <c r="BN32" s="321">
        <v>0</v>
      </c>
      <c r="BO32" s="94">
        <f t="shared" si="35"/>
        <v>0</v>
      </c>
      <c r="BP32" s="240">
        <f t="shared" si="36"/>
        <v>0</v>
      </c>
      <c r="BQ32" s="504">
        <f t="shared" si="37"/>
        <v>0</v>
      </c>
      <c r="BR32" s="450" t="str">
        <f t="shared" si="38"/>
        <v>E</v>
      </c>
      <c r="BS32" s="117">
        <f t="shared" si="39"/>
        <v>0</v>
      </c>
      <c r="BT32" s="120">
        <v>0</v>
      </c>
      <c r="BU32" s="65">
        <v>0</v>
      </c>
      <c r="BV32" s="66">
        <f t="shared" si="98"/>
        <v>0</v>
      </c>
      <c r="BW32" s="176">
        <v>0</v>
      </c>
      <c r="BX32" s="176">
        <v>0</v>
      </c>
      <c r="BY32" s="313">
        <v>0</v>
      </c>
      <c r="BZ32" s="93">
        <f t="shared" si="40"/>
        <v>0</v>
      </c>
      <c r="CA32" s="314">
        <v>0</v>
      </c>
      <c r="CB32" s="314">
        <v>0</v>
      </c>
      <c r="CC32" s="315">
        <v>0</v>
      </c>
      <c r="CD32" s="126">
        <f t="shared" si="41"/>
        <v>0</v>
      </c>
      <c r="CE32" s="177">
        <f t="shared" si="42"/>
        <v>0</v>
      </c>
      <c r="CF32" s="502">
        <f t="shared" si="43"/>
        <v>0</v>
      </c>
      <c r="CG32" s="442" t="str">
        <f t="shared" si="44"/>
        <v>E</v>
      </c>
      <c r="CH32" s="121">
        <f t="shared" si="45"/>
        <v>0</v>
      </c>
      <c r="CI32" s="123">
        <v>0</v>
      </c>
      <c r="CJ32" s="124">
        <v>0</v>
      </c>
      <c r="CK32" s="125">
        <f t="shared" si="99"/>
        <v>0</v>
      </c>
      <c r="CL32" s="259">
        <v>0</v>
      </c>
      <c r="CM32" s="322">
        <v>0</v>
      </c>
      <c r="CN32" s="322">
        <v>0</v>
      </c>
      <c r="CO32" s="260">
        <f t="shared" si="46"/>
        <v>0</v>
      </c>
      <c r="CP32" s="323">
        <v>0</v>
      </c>
      <c r="CQ32" s="323">
        <v>0</v>
      </c>
      <c r="CR32" s="324">
        <f t="shared" si="94"/>
        <v>0</v>
      </c>
      <c r="CS32" s="53">
        <f t="shared" si="47"/>
        <v>0</v>
      </c>
      <c r="CT32" s="261">
        <f t="shared" si="48"/>
        <v>0</v>
      </c>
      <c r="CU32" s="505">
        <f t="shared" si="49"/>
        <v>0</v>
      </c>
      <c r="CV32" s="454" t="str">
        <f t="shared" si="50"/>
        <v>E</v>
      </c>
      <c r="CW32" s="47">
        <f t="shared" si="51"/>
        <v>0</v>
      </c>
      <c r="CX32" s="408">
        <v>0</v>
      </c>
      <c r="CY32" s="409">
        <v>0</v>
      </c>
      <c r="CZ32" s="409">
        <v>0</v>
      </c>
      <c r="DA32" s="406"/>
      <c r="DB32" s="406"/>
      <c r="DC32" s="407">
        <f t="shared" si="52"/>
        <v>0</v>
      </c>
      <c r="DD32" s="507">
        <f t="shared" si="53"/>
        <v>0</v>
      </c>
      <c r="DE32" s="458" t="str">
        <f t="shared" si="54"/>
        <v>D</v>
      </c>
      <c r="DF32" s="426">
        <f t="shared" si="55"/>
        <v>0</v>
      </c>
      <c r="DG32" s="379">
        <v>0</v>
      </c>
      <c r="DH32" s="380">
        <v>0</v>
      </c>
      <c r="DI32" s="380">
        <v>0</v>
      </c>
      <c r="DJ32" s="376"/>
      <c r="DK32" s="376"/>
      <c r="DL32" s="377">
        <f t="shared" si="56"/>
        <v>0</v>
      </c>
      <c r="DM32" s="509">
        <f t="shared" si="57"/>
        <v>0</v>
      </c>
      <c r="DN32" s="462" t="str">
        <f t="shared" si="58"/>
        <v>D</v>
      </c>
      <c r="DO32" s="378">
        <f t="shared" si="59"/>
        <v>0</v>
      </c>
      <c r="DP32" s="394">
        <v>0</v>
      </c>
      <c r="DQ32" s="395">
        <v>0</v>
      </c>
      <c r="DR32" s="395">
        <v>0</v>
      </c>
      <c r="DS32" s="391"/>
      <c r="DT32" s="391"/>
      <c r="DU32" s="392">
        <f t="shared" si="60"/>
        <v>0</v>
      </c>
      <c r="DV32" s="510">
        <f t="shared" si="61"/>
        <v>0</v>
      </c>
      <c r="DW32" s="466" t="str">
        <f t="shared" si="62"/>
        <v>D</v>
      </c>
      <c r="DX32" s="393">
        <f t="shared" si="63"/>
        <v>0</v>
      </c>
      <c r="DY32" s="7"/>
      <c r="DZ32" s="4"/>
      <c r="EA32" s="48" t="str">
        <f t="shared" si="95"/>
        <v/>
      </c>
      <c r="EB32" s="45">
        <f t="shared" si="4"/>
        <v>0</v>
      </c>
      <c r="EC32" s="32">
        <f t="shared" si="5"/>
        <v>0</v>
      </c>
      <c r="ED32" s="149">
        <f t="shared" si="65"/>
        <v>0</v>
      </c>
      <c r="EE32" s="78" t="str">
        <f t="shared" si="66"/>
        <v/>
      </c>
      <c r="EF32" s="78" t="str">
        <f t="shared" si="67"/>
        <v/>
      </c>
      <c r="EG32" s="67" t="str">
        <f t="shared" si="68"/>
        <v/>
      </c>
      <c r="EH32" s="46" t="str">
        <f t="shared" si="69"/>
        <v/>
      </c>
      <c r="EI32" s="102">
        <f t="shared" si="70"/>
        <v>0</v>
      </c>
      <c r="EJ32" s="72">
        <f t="shared" si="6"/>
        <v>0</v>
      </c>
      <c r="EK32" s="71">
        <f t="shared" si="7"/>
        <v>0</v>
      </c>
      <c r="EL32" s="71">
        <f t="shared" si="8"/>
        <v>0</v>
      </c>
      <c r="EM32" s="71">
        <f t="shared" si="9"/>
        <v>0</v>
      </c>
      <c r="EN32" s="71">
        <f t="shared" si="10"/>
        <v>0</v>
      </c>
      <c r="EO32" s="73">
        <f t="shared" si="11"/>
        <v>0</v>
      </c>
      <c r="EP32" s="491">
        <f t="shared" si="71"/>
        <v>0</v>
      </c>
      <c r="EQ32" s="492">
        <f t="shared" si="72"/>
        <v>0</v>
      </c>
      <c r="ER32" s="492">
        <f t="shared" si="73"/>
        <v>0</v>
      </c>
      <c r="ES32" s="492">
        <f t="shared" si="74"/>
        <v>0</v>
      </c>
      <c r="ET32" s="492">
        <f t="shared" si="75"/>
        <v>0</v>
      </c>
      <c r="EU32" s="725"/>
      <c r="EV32" s="725"/>
      <c r="EW32" s="137">
        <f t="shared" si="76"/>
        <v>0</v>
      </c>
      <c r="EX32" s="137" t="s">
        <v>177</v>
      </c>
      <c r="EY32" s="137">
        <f t="shared" si="77"/>
        <v>100</v>
      </c>
      <c r="EZ32" s="137" t="str">
        <f t="shared" si="78"/>
        <v>0/100</v>
      </c>
      <c r="FA32" s="137">
        <f t="shared" si="79"/>
        <v>0</v>
      </c>
      <c r="FB32" s="137" t="s">
        <v>177</v>
      </c>
      <c r="FC32" s="137">
        <f t="shared" si="80"/>
        <v>100</v>
      </c>
      <c r="FD32" s="137" t="str">
        <f t="shared" si="81"/>
        <v>0/100</v>
      </c>
      <c r="FE32" s="137">
        <f t="shared" si="82"/>
        <v>0</v>
      </c>
      <c r="FF32" s="137" t="s">
        <v>177</v>
      </c>
      <c r="FG32" s="137">
        <f t="shared" si="83"/>
        <v>100</v>
      </c>
      <c r="FH32" s="137" t="str">
        <f t="shared" si="84"/>
        <v>0/100</v>
      </c>
    </row>
    <row r="33" spans="1:164" ht="38.25" customHeight="1">
      <c r="A33" s="130">
        <f t="shared" si="15"/>
        <v>0</v>
      </c>
      <c r="B33" s="307">
        <v>25</v>
      </c>
      <c r="C33" s="494"/>
      <c r="D33" s="28">
        <f t="shared" si="16"/>
        <v>0</v>
      </c>
      <c r="E33" s="2"/>
      <c r="F33" s="139"/>
      <c r="G33" s="1"/>
      <c r="H33" s="2"/>
      <c r="I33" s="2"/>
      <c r="J33" s="2"/>
      <c r="K33" s="141"/>
      <c r="L33" s="8">
        <v>0</v>
      </c>
      <c r="M33" s="55">
        <v>0</v>
      </c>
      <c r="N33" s="56">
        <f t="shared" si="102"/>
        <v>0</v>
      </c>
      <c r="O33" s="166">
        <v>0</v>
      </c>
      <c r="P33" s="310">
        <v>0</v>
      </c>
      <c r="Q33" s="417">
        <v>0</v>
      </c>
      <c r="R33" s="92">
        <f t="shared" si="17"/>
        <v>0</v>
      </c>
      <c r="S33" s="311">
        <v>0</v>
      </c>
      <c r="T33" s="312">
        <f t="shared" si="86"/>
        <v>0</v>
      </c>
      <c r="U33" s="417">
        <v>0</v>
      </c>
      <c r="V33" s="92">
        <f t="shared" si="18"/>
        <v>0</v>
      </c>
      <c r="W33" s="57">
        <f t="shared" si="103"/>
        <v>0</v>
      </c>
      <c r="X33" s="501">
        <f t="shared" si="19"/>
        <v>0</v>
      </c>
      <c r="Y33" s="438" t="str">
        <f t="shared" si="20"/>
        <v>E</v>
      </c>
      <c r="Z33" s="110">
        <f t="shared" si="21"/>
        <v>0</v>
      </c>
      <c r="AA33" s="120">
        <v>0</v>
      </c>
      <c r="AB33" s="65">
        <v>0</v>
      </c>
      <c r="AC33" s="66">
        <f t="shared" si="92"/>
        <v>0</v>
      </c>
      <c r="AD33" s="176">
        <v>0</v>
      </c>
      <c r="AE33" s="313">
        <v>0</v>
      </c>
      <c r="AF33" s="422">
        <v>0</v>
      </c>
      <c r="AG33" s="93">
        <f t="shared" si="22"/>
        <v>0</v>
      </c>
      <c r="AH33" s="314">
        <v>0</v>
      </c>
      <c r="AI33" s="315">
        <f t="shared" si="93"/>
        <v>0</v>
      </c>
      <c r="AJ33" s="422">
        <v>0</v>
      </c>
      <c r="AK33" s="93">
        <f t="shared" si="23"/>
        <v>0</v>
      </c>
      <c r="AL33" s="177">
        <f t="shared" si="24"/>
        <v>0</v>
      </c>
      <c r="AM33" s="502">
        <f t="shared" si="25"/>
        <v>0</v>
      </c>
      <c r="AN33" s="442" t="str">
        <f t="shared" si="26"/>
        <v>E</v>
      </c>
      <c r="AO33" s="121">
        <f t="shared" si="27"/>
        <v>0</v>
      </c>
      <c r="AP33" s="113">
        <v>0</v>
      </c>
      <c r="AQ33" s="61">
        <v>0</v>
      </c>
      <c r="AR33" s="62">
        <f t="shared" si="96"/>
        <v>0</v>
      </c>
      <c r="AS33" s="217">
        <v>0</v>
      </c>
      <c r="AT33" s="217">
        <v>0</v>
      </c>
      <c r="AU33" s="316">
        <v>0</v>
      </c>
      <c r="AV33" s="218">
        <f t="shared" si="28"/>
        <v>0</v>
      </c>
      <c r="AW33" s="317">
        <v>0</v>
      </c>
      <c r="AX33" s="317">
        <v>0</v>
      </c>
      <c r="AY33" s="318">
        <v>0</v>
      </c>
      <c r="AZ33" s="54">
        <f t="shared" si="29"/>
        <v>0</v>
      </c>
      <c r="BA33" s="219">
        <f t="shared" si="30"/>
        <v>0</v>
      </c>
      <c r="BB33" s="503">
        <f t="shared" si="31"/>
        <v>0</v>
      </c>
      <c r="BC33" s="446" t="str">
        <f t="shared" si="32"/>
        <v>E</v>
      </c>
      <c r="BD33" s="114">
        <f t="shared" si="33"/>
        <v>0</v>
      </c>
      <c r="BE33" s="236">
        <v>0</v>
      </c>
      <c r="BF33" s="69">
        <v>0</v>
      </c>
      <c r="BG33" s="237">
        <f t="shared" si="97"/>
        <v>0</v>
      </c>
      <c r="BH33" s="238">
        <v>0</v>
      </c>
      <c r="BI33" s="238">
        <v>0</v>
      </c>
      <c r="BJ33" s="319">
        <v>0</v>
      </c>
      <c r="BK33" s="239">
        <f t="shared" si="34"/>
        <v>0</v>
      </c>
      <c r="BL33" s="320">
        <v>0</v>
      </c>
      <c r="BM33" s="320">
        <v>0</v>
      </c>
      <c r="BN33" s="321">
        <v>0</v>
      </c>
      <c r="BO33" s="94">
        <f t="shared" si="35"/>
        <v>0</v>
      </c>
      <c r="BP33" s="240">
        <f t="shared" si="36"/>
        <v>0</v>
      </c>
      <c r="BQ33" s="504">
        <f t="shared" si="37"/>
        <v>0</v>
      </c>
      <c r="BR33" s="450" t="str">
        <f t="shared" si="38"/>
        <v>E</v>
      </c>
      <c r="BS33" s="117">
        <f t="shared" si="39"/>
        <v>0</v>
      </c>
      <c r="BT33" s="120">
        <v>0</v>
      </c>
      <c r="BU33" s="65">
        <v>0</v>
      </c>
      <c r="BV33" s="66">
        <f t="shared" si="98"/>
        <v>0</v>
      </c>
      <c r="BW33" s="176">
        <v>0</v>
      </c>
      <c r="BX33" s="176">
        <v>0</v>
      </c>
      <c r="BY33" s="313">
        <v>0</v>
      </c>
      <c r="BZ33" s="93">
        <f t="shared" si="40"/>
        <v>0</v>
      </c>
      <c r="CA33" s="314">
        <v>0</v>
      </c>
      <c r="CB33" s="314">
        <v>0</v>
      </c>
      <c r="CC33" s="315">
        <v>0</v>
      </c>
      <c r="CD33" s="126">
        <f t="shared" si="41"/>
        <v>0</v>
      </c>
      <c r="CE33" s="177">
        <f t="shared" si="42"/>
        <v>0</v>
      </c>
      <c r="CF33" s="502">
        <f t="shared" si="43"/>
        <v>0</v>
      </c>
      <c r="CG33" s="442" t="str">
        <f t="shared" si="44"/>
        <v>E</v>
      </c>
      <c r="CH33" s="121">
        <f t="shared" si="45"/>
        <v>0</v>
      </c>
      <c r="CI33" s="123">
        <v>0</v>
      </c>
      <c r="CJ33" s="124">
        <v>0</v>
      </c>
      <c r="CK33" s="125">
        <f t="shared" si="99"/>
        <v>0</v>
      </c>
      <c r="CL33" s="259">
        <v>0</v>
      </c>
      <c r="CM33" s="322">
        <v>0</v>
      </c>
      <c r="CN33" s="322">
        <v>0</v>
      </c>
      <c r="CO33" s="260">
        <f t="shared" si="46"/>
        <v>0</v>
      </c>
      <c r="CP33" s="323">
        <v>0</v>
      </c>
      <c r="CQ33" s="323">
        <v>0</v>
      </c>
      <c r="CR33" s="324">
        <f t="shared" si="94"/>
        <v>0</v>
      </c>
      <c r="CS33" s="53">
        <f t="shared" si="47"/>
        <v>0</v>
      </c>
      <c r="CT33" s="261">
        <f t="shared" si="48"/>
        <v>0</v>
      </c>
      <c r="CU33" s="505">
        <f t="shared" si="49"/>
        <v>0</v>
      </c>
      <c r="CV33" s="454" t="str">
        <f t="shared" si="50"/>
        <v>E</v>
      </c>
      <c r="CW33" s="47">
        <f t="shared" si="51"/>
        <v>0</v>
      </c>
      <c r="CX33" s="408">
        <v>0</v>
      </c>
      <c r="CY33" s="409">
        <v>0</v>
      </c>
      <c r="CZ33" s="409">
        <v>0</v>
      </c>
      <c r="DA33" s="406"/>
      <c r="DB33" s="406"/>
      <c r="DC33" s="407">
        <f t="shared" si="52"/>
        <v>0</v>
      </c>
      <c r="DD33" s="507">
        <f t="shared" si="53"/>
        <v>0</v>
      </c>
      <c r="DE33" s="458" t="str">
        <f t="shared" si="54"/>
        <v>D</v>
      </c>
      <c r="DF33" s="426">
        <f t="shared" si="55"/>
        <v>0</v>
      </c>
      <c r="DG33" s="379">
        <v>0</v>
      </c>
      <c r="DH33" s="380">
        <v>0</v>
      </c>
      <c r="DI33" s="380">
        <v>0</v>
      </c>
      <c r="DJ33" s="376"/>
      <c r="DK33" s="376"/>
      <c r="DL33" s="377">
        <f t="shared" si="56"/>
        <v>0</v>
      </c>
      <c r="DM33" s="509">
        <f t="shared" si="57"/>
        <v>0</v>
      </c>
      <c r="DN33" s="462" t="str">
        <f t="shared" si="58"/>
        <v>D</v>
      </c>
      <c r="DO33" s="378">
        <f t="shared" si="59"/>
        <v>0</v>
      </c>
      <c r="DP33" s="394">
        <v>0</v>
      </c>
      <c r="DQ33" s="395">
        <v>0</v>
      </c>
      <c r="DR33" s="395">
        <v>0</v>
      </c>
      <c r="DS33" s="391"/>
      <c r="DT33" s="391"/>
      <c r="DU33" s="392">
        <f t="shared" si="60"/>
        <v>0</v>
      </c>
      <c r="DV33" s="510">
        <f t="shared" si="61"/>
        <v>0</v>
      </c>
      <c r="DW33" s="466" t="str">
        <f t="shared" si="62"/>
        <v>D</v>
      </c>
      <c r="DX33" s="393">
        <f t="shared" si="63"/>
        <v>0</v>
      </c>
      <c r="DY33" s="7"/>
      <c r="DZ33" s="4"/>
      <c r="EA33" s="48" t="str">
        <f t="shared" si="95"/>
        <v/>
      </c>
      <c r="EB33" s="45">
        <f t="shared" si="4"/>
        <v>0</v>
      </c>
      <c r="EC33" s="32">
        <f t="shared" si="5"/>
        <v>0</v>
      </c>
      <c r="ED33" s="149">
        <f t="shared" si="65"/>
        <v>0</v>
      </c>
      <c r="EE33" s="78" t="str">
        <f t="shared" si="66"/>
        <v/>
      </c>
      <c r="EF33" s="78" t="str">
        <f t="shared" si="67"/>
        <v/>
      </c>
      <c r="EG33" s="67" t="str">
        <f t="shared" si="68"/>
        <v/>
      </c>
      <c r="EH33" s="46" t="str">
        <f t="shared" si="69"/>
        <v/>
      </c>
      <c r="EI33" s="102">
        <f t="shared" si="70"/>
        <v>0</v>
      </c>
      <c r="EJ33" s="72">
        <f t="shared" si="6"/>
        <v>0</v>
      </c>
      <c r="EK33" s="71">
        <f t="shared" si="7"/>
        <v>0</v>
      </c>
      <c r="EL33" s="71">
        <f t="shared" si="8"/>
        <v>0</v>
      </c>
      <c r="EM33" s="71">
        <f t="shared" si="9"/>
        <v>0</v>
      </c>
      <c r="EN33" s="71">
        <f t="shared" si="10"/>
        <v>0</v>
      </c>
      <c r="EO33" s="73">
        <f t="shared" si="11"/>
        <v>0</v>
      </c>
      <c r="EP33" s="491">
        <f t="shared" si="71"/>
        <v>0</v>
      </c>
      <c r="EQ33" s="492">
        <f t="shared" si="72"/>
        <v>0</v>
      </c>
      <c r="ER33" s="492">
        <f t="shared" si="73"/>
        <v>0</v>
      </c>
      <c r="ES33" s="492">
        <f t="shared" si="74"/>
        <v>0</v>
      </c>
      <c r="ET33" s="492">
        <f t="shared" si="75"/>
        <v>0</v>
      </c>
      <c r="EU33" s="725"/>
      <c r="EV33" s="725"/>
      <c r="EW33" s="137">
        <f t="shared" si="76"/>
        <v>0</v>
      </c>
      <c r="EX33" s="137" t="s">
        <v>177</v>
      </c>
      <c r="EY33" s="137">
        <f t="shared" si="77"/>
        <v>100</v>
      </c>
      <c r="EZ33" s="137" t="str">
        <f t="shared" si="78"/>
        <v>0/100</v>
      </c>
      <c r="FA33" s="137">
        <f t="shared" si="79"/>
        <v>0</v>
      </c>
      <c r="FB33" s="137" t="s">
        <v>177</v>
      </c>
      <c r="FC33" s="137">
        <f t="shared" si="80"/>
        <v>100</v>
      </c>
      <c r="FD33" s="137" t="str">
        <f t="shared" si="81"/>
        <v>0/100</v>
      </c>
      <c r="FE33" s="137">
        <f t="shared" si="82"/>
        <v>0</v>
      </c>
      <c r="FF33" s="137" t="s">
        <v>177</v>
      </c>
      <c r="FG33" s="137">
        <f t="shared" si="83"/>
        <v>100</v>
      </c>
      <c r="FH33" s="137" t="str">
        <f t="shared" si="84"/>
        <v>0/100</v>
      </c>
    </row>
    <row r="34" spans="1:164" ht="38.25" customHeight="1">
      <c r="A34" s="130">
        <f t="shared" si="15"/>
        <v>0</v>
      </c>
      <c r="B34" s="307">
        <v>26</v>
      </c>
      <c r="C34" s="495"/>
      <c r="D34" s="28">
        <f t="shared" si="16"/>
        <v>0</v>
      </c>
      <c r="E34" s="2"/>
      <c r="F34" s="139"/>
      <c r="G34" s="2"/>
      <c r="H34" s="2"/>
      <c r="I34" s="2"/>
      <c r="J34" s="2"/>
      <c r="K34" s="141"/>
      <c r="L34" s="8">
        <v>0</v>
      </c>
      <c r="M34" s="55">
        <v>0</v>
      </c>
      <c r="N34" s="56">
        <f t="shared" si="102"/>
        <v>0</v>
      </c>
      <c r="O34" s="166">
        <v>0</v>
      </c>
      <c r="P34" s="310">
        <v>0</v>
      </c>
      <c r="Q34" s="417">
        <v>0</v>
      </c>
      <c r="R34" s="92">
        <f t="shared" si="17"/>
        <v>0</v>
      </c>
      <c r="S34" s="311">
        <v>0</v>
      </c>
      <c r="T34" s="312">
        <f t="shared" si="86"/>
        <v>0</v>
      </c>
      <c r="U34" s="417">
        <v>0</v>
      </c>
      <c r="V34" s="92">
        <f t="shared" si="18"/>
        <v>0</v>
      </c>
      <c r="W34" s="57">
        <f t="shared" si="103"/>
        <v>0</v>
      </c>
      <c r="X34" s="501">
        <f t="shared" si="19"/>
        <v>0</v>
      </c>
      <c r="Y34" s="438" t="str">
        <f t="shared" si="20"/>
        <v>E</v>
      </c>
      <c r="Z34" s="110">
        <f t="shared" si="21"/>
        <v>0</v>
      </c>
      <c r="AA34" s="120">
        <v>0</v>
      </c>
      <c r="AB34" s="65">
        <v>0</v>
      </c>
      <c r="AC34" s="66">
        <f t="shared" si="92"/>
        <v>0</v>
      </c>
      <c r="AD34" s="176">
        <v>0</v>
      </c>
      <c r="AE34" s="313">
        <v>0</v>
      </c>
      <c r="AF34" s="422">
        <v>0</v>
      </c>
      <c r="AG34" s="93">
        <f t="shared" si="22"/>
        <v>0</v>
      </c>
      <c r="AH34" s="314">
        <v>0</v>
      </c>
      <c r="AI34" s="315">
        <f t="shared" si="93"/>
        <v>0</v>
      </c>
      <c r="AJ34" s="422">
        <v>0</v>
      </c>
      <c r="AK34" s="93">
        <f t="shared" si="23"/>
        <v>0</v>
      </c>
      <c r="AL34" s="177">
        <f t="shared" si="24"/>
        <v>0</v>
      </c>
      <c r="AM34" s="502">
        <f t="shared" si="25"/>
        <v>0</v>
      </c>
      <c r="AN34" s="442" t="str">
        <f t="shared" si="26"/>
        <v>E</v>
      </c>
      <c r="AO34" s="121">
        <f t="shared" si="27"/>
        <v>0</v>
      </c>
      <c r="AP34" s="113">
        <v>0</v>
      </c>
      <c r="AQ34" s="61">
        <v>0</v>
      </c>
      <c r="AR34" s="62">
        <f t="shared" si="96"/>
        <v>0</v>
      </c>
      <c r="AS34" s="217">
        <v>0</v>
      </c>
      <c r="AT34" s="217">
        <v>0</v>
      </c>
      <c r="AU34" s="316">
        <v>0</v>
      </c>
      <c r="AV34" s="218">
        <f t="shared" si="28"/>
        <v>0</v>
      </c>
      <c r="AW34" s="317">
        <v>0</v>
      </c>
      <c r="AX34" s="317">
        <v>0</v>
      </c>
      <c r="AY34" s="318">
        <v>0</v>
      </c>
      <c r="AZ34" s="54">
        <f t="shared" si="29"/>
        <v>0</v>
      </c>
      <c r="BA34" s="219">
        <f t="shared" si="30"/>
        <v>0</v>
      </c>
      <c r="BB34" s="503">
        <f t="shared" si="31"/>
        <v>0</v>
      </c>
      <c r="BC34" s="446" t="str">
        <f t="shared" si="32"/>
        <v>E</v>
      </c>
      <c r="BD34" s="114">
        <f t="shared" si="33"/>
        <v>0</v>
      </c>
      <c r="BE34" s="236">
        <v>0</v>
      </c>
      <c r="BF34" s="69">
        <v>0</v>
      </c>
      <c r="BG34" s="237">
        <f t="shared" si="97"/>
        <v>0</v>
      </c>
      <c r="BH34" s="238">
        <v>0</v>
      </c>
      <c r="BI34" s="238">
        <v>0</v>
      </c>
      <c r="BJ34" s="319">
        <v>0</v>
      </c>
      <c r="BK34" s="239">
        <f t="shared" si="34"/>
        <v>0</v>
      </c>
      <c r="BL34" s="320">
        <v>0</v>
      </c>
      <c r="BM34" s="320">
        <v>0</v>
      </c>
      <c r="BN34" s="321">
        <v>0</v>
      </c>
      <c r="BO34" s="94">
        <f t="shared" si="35"/>
        <v>0</v>
      </c>
      <c r="BP34" s="240">
        <f t="shared" si="36"/>
        <v>0</v>
      </c>
      <c r="BQ34" s="504">
        <f t="shared" si="37"/>
        <v>0</v>
      </c>
      <c r="BR34" s="450" t="str">
        <f t="shared" si="38"/>
        <v>E</v>
      </c>
      <c r="BS34" s="117">
        <f t="shared" si="39"/>
        <v>0</v>
      </c>
      <c r="BT34" s="120">
        <v>0</v>
      </c>
      <c r="BU34" s="65">
        <v>0</v>
      </c>
      <c r="BV34" s="66">
        <f t="shared" si="98"/>
        <v>0</v>
      </c>
      <c r="BW34" s="176">
        <v>0</v>
      </c>
      <c r="BX34" s="176">
        <v>0</v>
      </c>
      <c r="BY34" s="313">
        <v>0</v>
      </c>
      <c r="BZ34" s="93">
        <f t="shared" si="40"/>
        <v>0</v>
      </c>
      <c r="CA34" s="314">
        <v>0</v>
      </c>
      <c r="CB34" s="314">
        <v>0</v>
      </c>
      <c r="CC34" s="315">
        <v>0</v>
      </c>
      <c r="CD34" s="126">
        <f t="shared" si="41"/>
        <v>0</v>
      </c>
      <c r="CE34" s="177">
        <f t="shared" si="42"/>
        <v>0</v>
      </c>
      <c r="CF34" s="502">
        <f t="shared" si="43"/>
        <v>0</v>
      </c>
      <c r="CG34" s="442" t="str">
        <f t="shared" si="44"/>
        <v>E</v>
      </c>
      <c r="CH34" s="121">
        <f t="shared" si="45"/>
        <v>0</v>
      </c>
      <c r="CI34" s="123">
        <v>0</v>
      </c>
      <c r="CJ34" s="124">
        <v>0</v>
      </c>
      <c r="CK34" s="125">
        <f t="shared" si="99"/>
        <v>0</v>
      </c>
      <c r="CL34" s="259">
        <v>0</v>
      </c>
      <c r="CM34" s="322">
        <v>0</v>
      </c>
      <c r="CN34" s="322">
        <v>0</v>
      </c>
      <c r="CO34" s="260">
        <f t="shared" si="46"/>
        <v>0</v>
      </c>
      <c r="CP34" s="323">
        <v>0</v>
      </c>
      <c r="CQ34" s="323">
        <v>0</v>
      </c>
      <c r="CR34" s="324">
        <f t="shared" si="94"/>
        <v>0</v>
      </c>
      <c r="CS34" s="53">
        <f t="shared" si="47"/>
        <v>0</v>
      </c>
      <c r="CT34" s="261">
        <f t="shared" si="48"/>
        <v>0</v>
      </c>
      <c r="CU34" s="505">
        <f t="shared" si="49"/>
        <v>0</v>
      </c>
      <c r="CV34" s="454" t="str">
        <f t="shared" si="50"/>
        <v>E</v>
      </c>
      <c r="CW34" s="47">
        <f t="shared" si="51"/>
        <v>0</v>
      </c>
      <c r="CX34" s="408">
        <v>0</v>
      </c>
      <c r="CY34" s="409">
        <v>0</v>
      </c>
      <c r="CZ34" s="409">
        <v>0</v>
      </c>
      <c r="DA34" s="406"/>
      <c r="DB34" s="406"/>
      <c r="DC34" s="407">
        <f t="shared" si="52"/>
        <v>0</v>
      </c>
      <c r="DD34" s="507">
        <f t="shared" si="53"/>
        <v>0</v>
      </c>
      <c r="DE34" s="458" t="str">
        <f t="shared" si="54"/>
        <v>D</v>
      </c>
      <c r="DF34" s="426">
        <f t="shared" si="55"/>
        <v>0</v>
      </c>
      <c r="DG34" s="379">
        <v>0</v>
      </c>
      <c r="DH34" s="380">
        <v>0</v>
      </c>
      <c r="DI34" s="380">
        <v>0</v>
      </c>
      <c r="DJ34" s="376"/>
      <c r="DK34" s="376"/>
      <c r="DL34" s="377">
        <f t="shared" si="56"/>
        <v>0</v>
      </c>
      <c r="DM34" s="509">
        <f t="shared" si="57"/>
        <v>0</v>
      </c>
      <c r="DN34" s="462" t="str">
        <f t="shared" si="58"/>
        <v>D</v>
      </c>
      <c r="DO34" s="378">
        <f t="shared" si="59"/>
        <v>0</v>
      </c>
      <c r="DP34" s="394">
        <v>0</v>
      </c>
      <c r="DQ34" s="395">
        <v>0</v>
      </c>
      <c r="DR34" s="395">
        <v>0</v>
      </c>
      <c r="DS34" s="391"/>
      <c r="DT34" s="391"/>
      <c r="DU34" s="392">
        <f t="shared" si="60"/>
        <v>0</v>
      </c>
      <c r="DV34" s="510">
        <f t="shared" si="61"/>
        <v>0</v>
      </c>
      <c r="DW34" s="466" t="str">
        <f t="shared" si="62"/>
        <v>D</v>
      </c>
      <c r="DX34" s="393">
        <f t="shared" si="63"/>
        <v>0</v>
      </c>
      <c r="DY34" s="7"/>
      <c r="DZ34" s="4"/>
      <c r="EA34" s="48" t="str">
        <f t="shared" si="95"/>
        <v/>
      </c>
      <c r="EB34" s="45">
        <f t="shared" si="4"/>
        <v>0</v>
      </c>
      <c r="EC34" s="32">
        <f t="shared" si="5"/>
        <v>0</v>
      </c>
      <c r="ED34" s="149">
        <f t="shared" si="65"/>
        <v>0</v>
      </c>
      <c r="EE34" s="78" t="str">
        <f t="shared" si="66"/>
        <v/>
      </c>
      <c r="EF34" s="78" t="str">
        <f t="shared" si="67"/>
        <v/>
      </c>
      <c r="EG34" s="67" t="str">
        <f t="shared" si="68"/>
        <v/>
      </c>
      <c r="EH34" s="46" t="str">
        <f t="shared" si="69"/>
        <v/>
      </c>
      <c r="EI34" s="102">
        <f t="shared" si="70"/>
        <v>0</v>
      </c>
      <c r="EJ34" s="72">
        <f t="shared" si="6"/>
        <v>0</v>
      </c>
      <c r="EK34" s="71">
        <f t="shared" si="7"/>
        <v>0</v>
      </c>
      <c r="EL34" s="71">
        <f t="shared" si="8"/>
        <v>0</v>
      </c>
      <c r="EM34" s="71">
        <f t="shared" si="9"/>
        <v>0</v>
      </c>
      <c r="EN34" s="71">
        <f t="shared" si="10"/>
        <v>0</v>
      </c>
      <c r="EO34" s="73">
        <f t="shared" si="11"/>
        <v>0</v>
      </c>
      <c r="EP34" s="491">
        <f t="shared" si="71"/>
        <v>0</v>
      </c>
      <c r="EQ34" s="492">
        <f t="shared" si="72"/>
        <v>0</v>
      </c>
      <c r="ER34" s="492">
        <f t="shared" si="73"/>
        <v>0</v>
      </c>
      <c r="ES34" s="492">
        <f t="shared" si="74"/>
        <v>0</v>
      </c>
      <c r="ET34" s="492">
        <f t="shared" si="75"/>
        <v>0</v>
      </c>
      <c r="EU34" s="725"/>
      <c r="EV34" s="725"/>
      <c r="EW34" s="137">
        <f t="shared" si="76"/>
        <v>0</v>
      </c>
      <c r="EX34" s="137" t="s">
        <v>177</v>
      </c>
      <c r="EY34" s="137">
        <f t="shared" si="77"/>
        <v>100</v>
      </c>
      <c r="EZ34" s="137" t="str">
        <f t="shared" si="78"/>
        <v>0/100</v>
      </c>
      <c r="FA34" s="137">
        <f t="shared" si="79"/>
        <v>0</v>
      </c>
      <c r="FB34" s="137" t="s">
        <v>177</v>
      </c>
      <c r="FC34" s="137">
        <f t="shared" si="80"/>
        <v>100</v>
      </c>
      <c r="FD34" s="137" t="str">
        <f t="shared" si="81"/>
        <v>0/100</v>
      </c>
      <c r="FE34" s="137">
        <f t="shared" si="82"/>
        <v>0</v>
      </c>
      <c r="FF34" s="137" t="s">
        <v>177</v>
      </c>
      <c r="FG34" s="137">
        <f t="shared" si="83"/>
        <v>100</v>
      </c>
      <c r="FH34" s="137" t="str">
        <f t="shared" si="84"/>
        <v>0/100</v>
      </c>
    </row>
    <row r="35" spans="1:164" ht="38.25" customHeight="1">
      <c r="A35" s="130">
        <f t="shared" si="15"/>
        <v>0</v>
      </c>
      <c r="B35" s="307">
        <v>27</v>
      </c>
      <c r="C35" s="494"/>
      <c r="D35" s="28">
        <f t="shared" si="16"/>
        <v>0</v>
      </c>
      <c r="E35" s="2"/>
      <c r="F35" s="139"/>
      <c r="G35" s="1"/>
      <c r="H35" s="2"/>
      <c r="I35" s="2"/>
      <c r="J35" s="2"/>
      <c r="K35" s="141"/>
      <c r="L35" s="8">
        <v>0</v>
      </c>
      <c r="M35" s="55">
        <v>0</v>
      </c>
      <c r="N35" s="56">
        <f t="shared" si="102"/>
        <v>0</v>
      </c>
      <c r="O35" s="166">
        <v>0</v>
      </c>
      <c r="P35" s="310">
        <v>0</v>
      </c>
      <c r="Q35" s="417">
        <v>0</v>
      </c>
      <c r="R35" s="92">
        <f t="shared" si="17"/>
        <v>0</v>
      </c>
      <c r="S35" s="311">
        <v>0</v>
      </c>
      <c r="T35" s="312">
        <f t="shared" si="86"/>
        <v>0</v>
      </c>
      <c r="U35" s="417">
        <v>0</v>
      </c>
      <c r="V35" s="92">
        <f t="shared" si="18"/>
        <v>0</v>
      </c>
      <c r="W35" s="57">
        <f t="shared" si="103"/>
        <v>0</v>
      </c>
      <c r="X35" s="501">
        <f t="shared" si="19"/>
        <v>0</v>
      </c>
      <c r="Y35" s="438" t="str">
        <f t="shared" si="20"/>
        <v>E</v>
      </c>
      <c r="Z35" s="110">
        <f t="shared" si="21"/>
        <v>0</v>
      </c>
      <c r="AA35" s="120">
        <v>0</v>
      </c>
      <c r="AB35" s="65">
        <v>0</v>
      </c>
      <c r="AC35" s="66">
        <f t="shared" si="92"/>
        <v>0</v>
      </c>
      <c r="AD35" s="176">
        <v>0</v>
      </c>
      <c r="AE35" s="313">
        <v>0</v>
      </c>
      <c r="AF35" s="422">
        <v>0</v>
      </c>
      <c r="AG35" s="93">
        <f t="shared" si="22"/>
        <v>0</v>
      </c>
      <c r="AH35" s="314">
        <v>0</v>
      </c>
      <c r="AI35" s="315">
        <f t="shared" si="93"/>
        <v>0</v>
      </c>
      <c r="AJ35" s="422">
        <v>0</v>
      </c>
      <c r="AK35" s="93">
        <f t="shared" si="23"/>
        <v>0</v>
      </c>
      <c r="AL35" s="177">
        <f t="shared" si="24"/>
        <v>0</v>
      </c>
      <c r="AM35" s="502">
        <f t="shared" si="25"/>
        <v>0</v>
      </c>
      <c r="AN35" s="442" t="str">
        <f t="shared" si="26"/>
        <v>E</v>
      </c>
      <c r="AO35" s="121">
        <f t="shared" si="27"/>
        <v>0</v>
      </c>
      <c r="AP35" s="113">
        <v>0</v>
      </c>
      <c r="AQ35" s="61">
        <v>0</v>
      </c>
      <c r="AR35" s="62">
        <f t="shared" si="96"/>
        <v>0</v>
      </c>
      <c r="AS35" s="217">
        <v>0</v>
      </c>
      <c r="AT35" s="217">
        <v>0</v>
      </c>
      <c r="AU35" s="316">
        <v>0</v>
      </c>
      <c r="AV35" s="218">
        <f t="shared" si="28"/>
        <v>0</v>
      </c>
      <c r="AW35" s="317">
        <v>0</v>
      </c>
      <c r="AX35" s="317">
        <v>0</v>
      </c>
      <c r="AY35" s="318">
        <v>0</v>
      </c>
      <c r="AZ35" s="54">
        <f t="shared" si="29"/>
        <v>0</v>
      </c>
      <c r="BA35" s="219">
        <f t="shared" si="30"/>
        <v>0</v>
      </c>
      <c r="BB35" s="503">
        <f t="shared" si="31"/>
        <v>0</v>
      </c>
      <c r="BC35" s="446" t="str">
        <f t="shared" si="32"/>
        <v>E</v>
      </c>
      <c r="BD35" s="114">
        <f t="shared" si="33"/>
        <v>0</v>
      </c>
      <c r="BE35" s="236">
        <v>0</v>
      </c>
      <c r="BF35" s="69">
        <v>0</v>
      </c>
      <c r="BG35" s="237">
        <f t="shared" si="97"/>
        <v>0</v>
      </c>
      <c r="BH35" s="238">
        <v>0</v>
      </c>
      <c r="BI35" s="238">
        <v>0</v>
      </c>
      <c r="BJ35" s="319">
        <v>0</v>
      </c>
      <c r="BK35" s="239">
        <f t="shared" si="34"/>
        <v>0</v>
      </c>
      <c r="BL35" s="320">
        <v>0</v>
      </c>
      <c r="BM35" s="320">
        <v>0</v>
      </c>
      <c r="BN35" s="321">
        <v>0</v>
      </c>
      <c r="BO35" s="94">
        <f t="shared" si="35"/>
        <v>0</v>
      </c>
      <c r="BP35" s="240">
        <f t="shared" si="36"/>
        <v>0</v>
      </c>
      <c r="BQ35" s="504">
        <f t="shared" si="37"/>
        <v>0</v>
      </c>
      <c r="BR35" s="450" t="str">
        <f t="shared" si="38"/>
        <v>E</v>
      </c>
      <c r="BS35" s="117">
        <f t="shared" si="39"/>
        <v>0</v>
      </c>
      <c r="BT35" s="120">
        <v>0</v>
      </c>
      <c r="BU35" s="65">
        <v>0</v>
      </c>
      <c r="BV35" s="66">
        <f t="shared" si="98"/>
        <v>0</v>
      </c>
      <c r="BW35" s="176">
        <v>0</v>
      </c>
      <c r="BX35" s="176">
        <v>0</v>
      </c>
      <c r="BY35" s="313">
        <v>0</v>
      </c>
      <c r="BZ35" s="93">
        <f t="shared" si="40"/>
        <v>0</v>
      </c>
      <c r="CA35" s="314">
        <v>0</v>
      </c>
      <c r="CB35" s="314">
        <v>0</v>
      </c>
      <c r="CC35" s="315">
        <v>0</v>
      </c>
      <c r="CD35" s="126">
        <f t="shared" si="41"/>
        <v>0</v>
      </c>
      <c r="CE35" s="177">
        <f t="shared" si="42"/>
        <v>0</v>
      </c>
      <c r="CF35" s="502">
        <f t="shared" si="43"/>
        <v>0</v>
      </c>
      <c r="CG35" s="442" t="str">
        <f t="shared" si="44"/>
        <v>E</v>
      </c>
      <c r="CH35" s="121">
        <f t="shared" si="45"/>
        <v>0</v>
      </c>
      <c r="CI35" s="123">
        <v>0</v>
      </c>
      <c r="CJ35" s="124">
        <v>0</v>
      </c>
      <c r="CK35" s="125">
        <f t="shared" si="99"/>
        <v>0</v>
      </c>
      <c r="CL35" s="259">
        <v>0</v>
      </c>
      <c r="CM35" s="322">
        <v>0</v>
      </c>
      <c r="CN35" s="322">
        <v>0</v>
      </c>
      <c r="CO35" s="260">
        <f t="shared" si="46"/>
        <v>0</v>
      </c>
      <c r="CP35" s="323">
        <v>0</v>
      </c>
      <c r="CQ35" s="323">
        <v>0</v>
      </c>
      <c r="CR35" s="324">
        <f t="shared" si="94"/>
        <v>0</v>
      </c>
      <c r="CS35" s="53">
        <f t="shared" si="47"/>
        <v>0</v>
      </c>
      <c r="CT35" s="261">
        <f t="shared" si="48"/>
        <v>0</v>
      </c>
      <c r="CU35" s="505">
        <f t="shared" si="49"/>
        <v>0</v>
      </c>
      <c r="CV35" s="454" t="str">
        <f t="shared" si="50"/>
        <v>E</v>
      </c>
      <c r="CW35" s="47">
        <f t="shared" si="51"/>
        <v>0</v>
      </c>
      <c r="CX35" s="408">
        <v>0</v>
      </c>
      <c r="CY35" s="409">
        <v>0</v>
      </c>
      <c r="CZ35" s="409">
        <v>0</v>
      </c>
      <c r="DA35" s="406"/>
      <c r="DB35" s="406"/>
      <c r="DC35" s="407">
        <f t="shared" si="52"/>
        <v>0</v>
      </c>
      <c r="DD35" s="507">
        <f t="shared" si="53"/>
        <v>0</v>
      </c>
      <c r="DE35" s="458" t="str">
        <f t="shared" si="54"/>
        <v>D</v>
      </c>
      <c r="DF35" s="426">
        <f t="shared" si="55"/>
        <v>0</v>
      </c>
      <c r="DG35" s="379">
        <v>0</v>
      </c>
      <c r="DH35" s="380">
        <v>0</v>
      </c>
      <c r="DI35" s="380">
        <v>0</v>
      </c>
      <c r="DJ35" s="376"/>
      <c r="DK35" s="376"/>
      <c r="DL35" s="377">
        <f t="shared" si="56"/>
        <v>0</v>
      </c>
      <c r="DM35" s="509">
        <f t="shared" si="57"/>
        <v>0</v>
      </c>
      <c r="DN35" s="462" t="str">
        <f t="shared" si="58"/>
        <v>D</v>
      </c>
      <c r="DO35" s="378">
        <f t="shared" si="59"/>
        <v>0</v>
      </c>
      <c r="DP35" s="394">
        <v>0</v>
      </c>
      <c r="DQ35" s="395">
        <v>0</v>
      </c>
      <c r="DR35" s="395">
        <v>0</v>
      </c>
      <c r="DS35" s="391"/>
      <c r="DT35" s="391"/>
      <c r="DU35" s="392">
        <f t="shared" si="60"/>
        <v>0</v>
      </c>
      <c r="DV35" s="510">
        <f t="shared" si="61"/>
        <v>0</v>
      </c>
      <c r="DW35" s="466" t="str">
        <f t="shared" si="62"/>
        <v>D</v>
      </c>
      <c r="DX35" s="393">
        <f t="shared" si="63"/>
        <v>0</v>
      </c>
      <c r="DY35" s="7"/>
      <c r="DZ35" s="4"/>
      <c r="EA35" s="48" t="str">
        <f t="shared" si="95"/>
        <v/>
      </c>
      <c r="EB35" s="45">
        <f t="shared" si="4"/>
        <v>0</v>
      </c>
      <c r="EC35" s="32">
        <f t="shared" si="5"/>
        <v>0</v>
      </c>
      <c r="ED35" s="149">
        <f t="shared" si="65"/>
        <v>0</v>
      </c>
      <c r="EE35" s="78" t="str">
        <f t="shared" si="66"/>
        <v/>
      </c>
      <c r="EF35" s="78" t="str">
        <f t="shared" si="67"/>
        <v/>
      </c>
      <c r="EG35" s="67" t="str">
        <f t="shared" si="68"/>
        <v/>
      </c>
      <c r="EH35" s="46" t="str">
        <f t="shared" si="69"/>
        <v/>
      </c>
      <c r="EI35" s="102">
        <f t="shared" si="70"/>
        <v>0</v>
      </c>
      <c r="EJ35" s="72">
        <f t="shared" si="6"/>
        <v>0</v>
      </c>
      <c r="EK35" s="71">
        <f t="shared" si="7"/>
        <v>0</v>
      </c>
      <c r="EL35" s="71">
        <f t="shared" si="8"/>
        <v>0</v>
      </c>
      <c r="EM35" s="71">
        <f t="shared" si="9"/>
        <v>0</v>
      </c>
      <c r="EN35" s="71">
        <f t="shared" si="10"/>
        <v>0</v>
      </c>
      <c r="EO35" s="73">
        <f t="shared" si="11"/>
        <v>0</v>
      </c>
      <c r="EP35" s="491">
        <f t="shared" si="71"/>
        <v>0</v>
      </c>
      <c r="EQ35" s="492">
        <f t="shared" si="72"/>
        <v>0</v>
      </c>
      <c r="ER35" s="492">
        <f t="shared" si="73"/>
        <v>0</v>
      </c>
      <c r="ES35" s="492">
        <f t="shared" si="74"/>
        <v>0</v>
      </c>
      <c r="ET35" s="492">
        <f t="shared" si="75"/>
        <v>0</v>
      </c>
      <c r="EU35" s="725"/>
      <c r="EV35" s="725"/>
      <c r="EW35" s="137">
        <f t="shared" si="76"/>
        <v>0</v>
      </c>
      <c r="EX35" s="137" t="s">
        <v>177</v>
      </c>
      <c r="EY35" s="137">
        <f t="shared" si="77"/>
        <v>100</v>
      </c>
      <c r="EZ35" s="137" t="str">
        <f t="shared" si="78"/>
        <v>0/100</v>
      </c>
      <c r="FA35" s="137">
        <f t="shared" si="79"/>
        <v>0</v>
      </c>
      <c r="FB35" s="137" t="s">
        <v>177</v>
      </c>
      <c r="FC35" s="137">
        <f t="shared" si="80"/>
        <v>100</v>
      </c>
      <c r="FD35" s="137" t="str">
        <f t="shared" si="81"/>
        <v>0/100</v>
      </c>
      <c r="FE35" s="137">
        <f t="shared" si="82"/>
        <v>0</v>
      </c>
      <c r="FF35" s="137" t="s">
        <v>177</v>
      </c>
      <c r="FG35" s="137">
        <f t="shared" si="83"/>
        <v>100</v>
      </c>
      <c r="FH35" s="137" t="str">
        <f t="shared" si="84"/>
        <v>0/100</v>
      </c>
    </row>
    <row r="36" spans="1:164" ht="38.25" customHeight="1">
      <c r="A36" s="130">
        <f t="shared" si="15"/>
        <v>0</v>
      </c>
      <c r="B36" s="307">
        <v>28</v>
      </c>
      <c r="C36" s="495"/>
      <c r="D36" s="28">
        <f t="shared" si="16"/>
        <v>0</v>
      </c>
      <c r="E36" s="2"/>
      <c r="F36" s="139"/>
      <c r="G36" s="2"/>
      <c r="H36" s="2"/>
      <c r="I36" s="2"/>
      <c r="J36" s="2"/>
      <c r="K36" s="141"/>
      <c r="L36" s="8">
        <v>0</v>
      </c>
      <c r="M36" s="55">
        <v>0</v>
      </c>
      <c r="N36" s="56">
        <f t="shared" si="102"/>
        <v>0</v>
      </c>
      <c r="O36" s="166">
        <v>0</v>
      </c>
      <c r="P36" s="310">
        <v>0</v>
      </c>
      <c r="Q36" s="417">
        <v>0</v>
      </c>
      <c r="R36" s="92">
        <f t="shared" si="17"/>
        <v>0</v>
      </c>
      <c r="S36" s="311">
        <v>0</v>
      </c>
      <c r="T36" s="312">
        <f t="shared" si="86"/>
        <v>0</v>
      </c>
      <c r="U36" s="417">
        <v>0</v>
      </c>
      <c r="V36" s="92">
        <f t="shared" si="18"/>
        <v>0</v>
      </c>
      <c r="W36" s="57">
        <f t="shared" si="103"/>
        <v>0</v>
      </c>
      <c r="X36" s="501">
        <f t="shared" si="19"/>
        <v>0</v>
      </c>
      <c r="Y36" s="438" t="str">
        <f t="shared" si="20"/>
        <v>E</v>
      </c>
      <c r="Z36" s="110">
        <f t="shared" si="21"/>
        <v>0</v>
      </c>
      <c r="AA36" s="120">
        <v>0</v>
      </c>
      <c r="AB36" s="65">
        <v>0</v>
      </c>
      <c r="AC36" s="66">
        <f t="shared" si="92"/>
        <v>0</v>
      </c>
      <c r="AD36" s="176">
        <v>0</v>
      </c>
      <c r="AE36" s="313">
        <v>0</v>
      </c>
      <c r="AF36" s="422">
        <v>0</v>
      </c>
      <c r="AG36" s="93">
        <f t="shared" si="22"/>
        <v>0</v>
      </c>
      <c r="AH36" s="314">
        <v>0</v>
      </c>
      <c r="AI36" s="315">
        <f t="shared" si="93"/>
        <v>0</v>
      </c>
      <c r="AJ36" s="422">
        <v>0</v>
      </c>
      <c r="AK36" s="93">
        <f t="shared" si="23"/>
        <v>0</v>
      </c>
      <c r="AL36" s="177">
        <f t="shared" si="24"/>
        <v>0</v>
      </c>
      <c r="AM36" s="502">
        <f t="shared" si="25"/>
        <v>0</v>
      </c>
      <c r="AN36" s="442" t="str">
        <f t="shared" si="26"/>
        <v>E</v>
      </c>
      <c r="AO36" s="121">
        <f t="shared" si="27"/>
        <v>0</v>
      </c>
      <c r="AP36" s="113">
        <v>0</v>
      </c>
      <c r="AQ36" s="61">
        <v>0</v>
      </c>
      <c r="AR36" s="62">
        <f t="shared" si="96"/>
        <v>0</v>
      </c>
      <c r="AS36" s="217">
        <v>0</v>
      </c>
      <c r="AT36" s="217">
        <v>0</v>
      </c>
      <c r="AU36" s="316">
        <v>0</v>
      </c>
      <c r="AV36" s="218">
        <f t="shared" si="28"/>
        <v>0</v>
      </c>
      <c r="AW36" s="317">
        <v>0</v>
      </c>
      <c r="AX36" s="317">
        <v>0</v>
      </c>
      <c r="AY36" s="318">
        <v>0</v>
      </c>
      <c r="AZ36" s="54">
        <f t="shared" si="29"/>
        <v>0</v>
      </c>
      <c r="BA36" s="219">
        <f t="shared" si="30"/>
        <v>0</v>
      </c>
      <c r="BB36" s="503">
        <f t="shared" si="31"/>
        <v>0</v>
      </c>
      <c r="BC36" s="446" t="str">
        <f t="shared" si="32"/>
        <v>E</v>
      </c>
      <c r="BD36" s="114">
        <f t="shared" si="33"/>
        <v>0</v>
      </c>
      <c r="BE36" s="236">
        <v>0</v>
      </c>
      <c r="BF36" s="69">
        <v>0</v>
      </c>
      <c r="BG36" s="237">
        <f t="shared" si="97"/>
        <v>0</v>
      </c>
      <c r="BH36" s="238">
        <v>0</v>
      </c>
      <c r="BI36" s="238">
        <v>0</v>
      </c>
      <c r="BJ36" s="319">
        <v>0</v>
      </c>
      <c r="BK36" s="239">
        <f t="shared" si="34"/>
        <v>0</v>
      </c>
      <c r="BL36" s="320">
        <v>0</v>
      </c>
      <c r="BM36" s="320">
        <v>0</v>
      </c>
      <c r="BN36" s="321">
        <v>0</v>
      </c>
      <c r="BO36" s="94">
        <f t="shared" si="35"/>
        <v>0</v>
      </c>
      <c r="BP36" s="240">
        <f t="shared" si="36"/>
        <v>0</v>
      </c>
      <c r="BQ36" s="504">
        <f t="shared" si="37"/>
        <v>0</v>
      </c>
      <c r="BR36" s="450" t="str">
        <f t="shared" si="38"/>
        <v>E</v>
      </c>
      <c r="BS36" s="117">
        <f t="shared" si="39"/>
        <v>0</v>
      </c>
      <c r="BT36" s="120">
        <v>0</v>
      </c>
      <c r="BU36" s="65">
        <v>0</v>
      </c>
      <c r="BV36" s="66">
        <f t="shared" si="98"/>
        <v>0</v>
      </c>
      <c r="BW36" s="176">
        <v>0</v>
      </c>
      <c r="BX36" s="176">
        <v>0</v>
      </c>
      <c r="BY36" s="313">
        <v>0</v>
      </c>
      <c r="BZ36" s="93">
        <f t="shared" si="40"/>
        <v>0</v>
      </c>
      <c r="CA36" s="314">
        <v>0</v>
      </c>
      <c r="CB36" s="314">
        <v>0</v>
      </c>
      <c r="CC36" s="315">
        <v>0</v>
      </c>
      <c r="CD36" s="126">
        <f t="shared" si="41"/>
        <v>0</v>
      </c>
      <c r="CE36" s="177">
        <f t="shared" si="42"/>
        <v>0</v>
      </c>
      <c r="CF36" s="502">
        <f t="shared" si="43"/>
        <v>0</v>
      </c>
      <c r="CG36" s="442" t="str">
        <f t="shared" si="44"/>
        <v>E</v>
      </c>
      <c r="CH36" s="121">
        <f t="shared" si="45"/>
        <v>0</v>
      </c>
      <c r="CI36" s="123">
        <v>0</v>
      </c>
      <c r="CJ36" s="124">
        <v>0</v>
      </c>
      <c r="CK36" s="125">
        <f t="shared" si="99"/>
        <v>0</v>
      </c>
      <c r="CL36" s="259">
        <v>0</v>
      </c>
      <c r="CM36" s="322">
        <v>0</v>
      </c>
      <c r="CN36" s="322">
        <v>0</v>
      </c>
      <c r="CO36" s="260">
        <f t="shared" si="46"/>
        <v>0</v>
      </c>
      <c r="CP36" s="323">
        <v>0</v>
      </c>
      <c r="CQ36" s="323">
        <v>0</v>
      </c>
      <c r="CR36" s="324">
        <f t="shared" si="94"/>
        <v>0</v>
      </c>
      <c r="CS36" s="53">
        <f t="shared" si="47"/>
        <v>0</v>
      </c>
      <c r="CT36" s="261">
        <f t="shared" si="48"/>
        <v>0</v>
      </c>
      <c r="CU36" s="505">
        <f t="shared" si="49"/>
        <v>0</v>
      </c>
      <c r="CV36" s="454" t="str">
        <f t="shared" si="50"/>
        <v>E</v>
      </c>
      <c r="CW36" s="47">
        <f t="shared" si="51"/>
        <v>0</v>
      </c>
      <c r="CX36" s="408">
        <v>0</v>
      </c>
      <c r="CY36" s="409">
        <v>0</v>
      </c>
      <c r="CZ36" s="409">
        <v>0</v>
      </c>
      <c r="DA36" s="406"/>
      <c r="DB36" s="406"/>
      <c r="DC36" s="407">
        <f t="shared" si="52"/>
        <v>0</v>
      </c>
      <c r="DD36" s="507">
        <f t="shared" si="53"/>
        <v>0</v>
      </c>
      <c r="DE36" s="458" t="str">
        <f t="shared" si="54"/>
        <v>D</v>
      </c>
      <c r="DF36" s="426">
        <f t="shared" si="55"/>
        <v>0</v>
      </c>
      <c r="DG36" s="379">
        <v>0</v>
      </c>
      <c r="DH36" s="380">
        <v>0</v>
      </c>
      <c r="DI36" s="380">
        <v>0</v>
      </c>
      <c r="DJ36" s="376"/>
      <c r="DK36" s="376"/>
      <c r="DL36" s="377">
        <f t="shared" si="56"/>
        <v>0</v>
      </c>
      <c r="DM36" s="509">
        <f t="shared" si="57"/>
        <v>0</v>
      </c>
      <c r="DN36" s="462" t="str">
        <f t="shared" si="58"/>
        <v>D</v>
      </c>
      <c r="DO36" s="378">
        <f t="shared" si="59"/>
        <v>0</v>
      </c>
      <c r="DP36" s="394">
        <v>0</v>
      </c>
      <c r="DQ36" s="395">
        <v>0</v>
      </c>
      <c r="DR36" s="395">
        <v>0</v>
      </c>
      <c r="DS36" s="391"/>
      <c r="DT36" s="391"/>
      <c r="DU36" s="392">
        <f t="shared" si="60"/>
        <v>0</v>
      </c>
      <c r="DV36" s="510">
        <f t="shared" si="61"/>
        <v>0</v>
      </c>
      <c r="DW36" s="466" t="str">
        <f t="shared" si="62"/>
        <v>D</v>
      </c>
      <c r="DX36" s="393">
        <f t="shared" si="63"/>
        <v>0</v>
      </c>
      <c r="DY36" s="7"/>
      <c r="DZ36" s="4"/>
      <c r="EA36" s="48" t="str">
        <f t="shared" si="95"/>
        <v/>
      </c>
      <c r="EB36" s="45">
        <f t="shared" si="4"/>
        <v>0</v>
      </c>
      <c r="EC36" s="32">
        <f t="shared" si="5"/>
        <v>0</v>
      </c>
      <c r="ED36" s="149">
        <f t="shared" si="65"/>
        <v>0</v>
      </c>
      <c r="EE36" s="78" t="str">
        <f t="shared" si="66"/>
        <v/>
      </c>
      <c r="EF36" s="78" t="str">
        <f t="shared" si="67"/>
        <v/>
      </c>
      <c r="EG36" s="67" t="str">
        <f t="shared" si="68"/>
        <v/>
      </c>
      <c r="EH36" s="46" t="str">
        <f t="shared" si="69"/>
        <v/>
      </c>
      <c r="EI36" s="102">
        <f t="shared" si="70"/>
        <v>0</v>
      </c>
      <c r="EJ36" s="72">
        <f t="shared" si="6"/>
        <v>0</v>
      </c>
      <c r="EK36" s="71">
        <f t="shared" si="7"/>
        <v>0</v>
      </c>
      <c r="EL36" s="71">
        <f t="shared" si="8"/>
        <v>0</v>
      </c>
      <c r="EM36" s="71">
        <f t="shared" si="9"/>
        <v>0</v>
      </c>
      <c r="EN36" s="71">
        <f t="shared" si="10"/>
        <v>0</v>
      </c>
      <c r="EO36" s="73">
        <f t="shared" si="11"/>
        <v>0</v>
      </c>
      <c r="EP36" s="491">
        <f t="shared" si="71"/>
        <v>0</v>
      </c>
      <c r="EQ36" s="492">
        <f t="shared" si="72"/>
        <v>0</v>
      </c>
      <c r="ER36" s="492">
        <f t="shared" si="73"/>
        <v>0</v>
      </c>
      <c r="ES36" s="492">
        <f t="shared" si="74"/>
        <v>0</v>
      </c>
      <c r="ET36" s="492">
        <f t="shared" si="75"/>
        <v>0</v>
      </c>
      <c r="EU36" s="725"/>
      <c r="EV36" s="725"/>
      <c r="EW36" s="137">
        <f t="shared" si="76"/>
        <v>0</v>
      </c>
      <c r="EX36" s="137" t="s">
        <v>177</v>
      </c>
      <c r="EY36" s="137">
        <f t="shared" si="77"/>
        <v>100</v>
      </c>
      <c r="EZ36" s="137" t="str">
        <f t="shared" si="78"/>
        <v>0/100</v>
      </c>
      <c r="FA36" s="137">
        <f t="shared" si="79"/>
        <v>0</v>
      </c>
      <c r="FB36" s="137" t="s">
        <v>177</v>
      </c>
      <c r="FC36" s="137">
        <f t="shared" si="80"/>
        <v>100</v>
      </c>
      <c r="FD36" s="137" t="str">
        <f t="shared" si="81"/>
        <v>0/100</v>
      </c>
      <c r="FE36" s="137">
        <f t="shared" si="82"/>
        <v>0</v>
      </c>
      <c r="FF36" s="137" t="s">
        <v>177</v>
      </c>
      <c r="FG36" s="137">
        <f t="shared" si="83"/>
        <v>100</v>
      </c>
      <c r="FH36" s="137" t="str">
        <f t="shared" si="84"/>
        <v>0/100</v>
      </c>
    </row>
    <row r="37" spans="1:164" ht="21.75" customHeight="1">
      <c r="A37" s="130">
        <f t="shared" si="15"/>
        <v>0</v>
      </c>
      <c r="B37" s="307">
        <v>29</v>
      </c>
      <c r="C37" s="494"/>
      <c r="D37" s="28">
        <f t="shared" si="16"/>
        <v>0</v>
      </c>
      <c r="E37" s="2"/>
      <c r="F37" s="139"/>
      <c r="G37" s="1"/>
      <c r="H37" s="2"/>
      <c r="I37" s="2"/>
      <c r="J37" s="2"/>
      <c r="K37" s="141"/>
      <c r="L37" s="8">
        <v>0</v>
      </c>
      <c r="M37" s="55">
        <v>0</v>
      </c>
      <c r="N37" s="56">
        <f t="shared" si="102"/>
        <v>0</v>
      </c>
      <c r="O37" s="166">
        <v>0</v>
      </c>
      <c r="P37" s="310">
        <v>0</v>
      </c>
      <c r="Q37" s="417">
        <v>0</v>
      </c>
      <c r="R37" s="92">
        <f t="shared" si="17"/>
        <v>0</v>
      </c>
      <c r="S37" s="311">
        <v>0</v>
      </c>
      <c r="T37" s="312">
        <f t="shared" si="86"/>
        <v>0</v>
      </c>
      <c r="U37" s="417">
        <v>0</v>
      </c>
      <c r="V37" s="92">
        <f t="shared" si="18"/>
        <v>0</v>
      </c>
      <c r="W37" s="57">
        <f t="shared" si="103"/>
        <v>0</v>
      </c>
      <c r="X37" s="501">
        <f t="shared" si="19"/>
        <v>0</v>
      </c>
      <c r="Y37" s="438" t="str">
        <f t="shared" si="20"/>
        <v>E</v>
      </c>
      <c r="Z37" s="110">
        <f t="shared" si="21"/>
        <v>0</v>
      </c>
      <c r="AA37" s="120">
        <v>0</v>
      </c>
      <c r="AB37" s="65">
        <v>0</v>
      </c>
      <c r="AC37" s="66">
        <f t="shared" si="92"/>
        <v>0</v>
      </c>
      <c r="AD37" s="176">
        <v>0</v>
      </c>
      <c r="AE37" s="313">
        <v>0</v>
      </c>
      <c r="AF37" s="422">
        <v>0</v>
      </c>
      <c r="AG37" s="93">
        <f t="shared" si="22"/>
        <v>0</v>
      </c>
      <c r="AH37" s="314">
        <v>0</v>
      </c>
      <c r="AI37" s="315">
        <f t="shared" si="93"/>
        <v>0</v>
      </c>
      <c r="AJ37" s="422">
        <v>0</v>
      </c>
      <c r="AK37" s="93">
        <f t="shared" si="23"/>
        <v>0</v>
      </c>
      <c r="AL37" s="177">
        <f t="shared" si="24"/>
        <v>0</v>
      </c>
      <c r="AM37" s="502">
        <f t="shared" si="25"/>
        <v>0</v>
      </c>
      <c r="AN37" s="442" t="str">
        <f t="shared" si="26"/>
        <v>E</v>
      </c>
      <c r="AO37" s="121">
        <f t="shared" si="27"/>
        <v>0</v>
      </c>
      <c r="AP37" s="113">
        <v>0</v>
      </c>
      <c r="AQ37" s="61">
        <v>0</v>
      </c>
      <c r="AR37" s="62">
        <f t="shared" si="96"/>
        <v>0</v>
      </c>
      <c r="AS37" s="217">
        <v>0</v>
      </c>
      <c r="AT37" s="217">
        <v>0</v>
      </c>
      <c r="AU37" s="316">
        <v>0</v>
      </c>
      <c r="AV37" s="218">
        <f t="shared" si="28"/>
        <v>0</v>
      </c>
      <c r="AW37" s="317">
        <v>0</v>
      </c>
      <c r="AX37" s="317">
        <v>0</v>
      </c>
      <c r="AY37" s="318">
        <v>0</v>
      </c>
      <c r="AZ37" s="54">
        <f t="shared" si="29"/>
        <v>0</v>
      </c>
      <c r="BA37" s="219">
        <f t="shared" si="30"/>
        <v>0</v>
      </c>
      <c r="BB37" s="503">
        <f t="shared" si="31"/>
        <v>0</v>
      </c>
      <c r="BC37" s="446" t="str">
        <f t="shared" si="32"/>
        <v>E</v>
      </c>
      <c r="BD37" s="114">
        <f t="shared" si="33"/>
        <v>0</v>
      </c>
      <c r="BE37" s="236">
        <v>0</v>
      </c>
      <c r="BF37" s="69">
        <v>0</v>
      </c>
      <c r="BG37" s="237">
        <f t="shared" si="97"/>
        <v>0</v>
      </c>
      <c r="BH37" s="238">
        <v>0</v>
      </c>
      <c r="BI37" s="238">
        <v>0</v>
      </c>
      <c r="BJ37" s="319">
        <v>0</v>
      </c>
      <c r="BK37" s="239">
        <f t="shared" si="34"/>
        <v>0</v>
      </c>
      <c r="BL37" s="320">
        <v>0</v>
      </c>
      <c r="BM37" s="320">
        <v>0</v>
      </c>
      <c r="BN37" s="321">
        <v>0</v>
      </c>
      <c r="BO37" s="94">
        <f t="shared" si="35"/>
        <v>0</v>
      </c>
      <c r="BP37" s="240">
        <f t="shared" si="36"/>
        <v>0</v>
      </c>
      <c r="BQ37" s="504">
        <f t="shared" si="37"/>
        <v>0</v>
      </c>
      <c r="BR37" s="450" t="str">
        <f t="shared" si="38"/>
        <v>E</v>
      </c>
      <c r="BS37" s="117">
        <f t="shared" si="39"/>
        <v>0</v>
      </c>
      <c r="BT37" s="120">
        <v>0</v>
      </c>
      <c r="BU37" s="65">
        <v>0</v>
      </c>
      <c r="BV37" s="66">
        <f t="shared" si="98"/>
        <v>0</v>
      </c>
      <c r="BW37" s="176">
        <v>0</v>
      </c>
      <c r="BX37" s="176">
        <v>0</v>
      </c>
      <c r="BY37" s="313">
        <v>0</v>
      </c>
      <c r="BZ37" s="93">
        <f t="shared" si="40"/>
        <v>0</v>
      </c>
      <c r="CA37" s="314">
        <v>0</v>
      </c>
      <c r="CB37" s="314">
        <v>0</v>
      </c>
      <c r="CC37" s="315">
        <v>0</v>
      </c>
      <c r="CD37" s="126">
        <f t="shared" si="41"/>
        <v>0</v>
      </c>
      <c r="CE37" s="177">
        <f t="shared" si="42"/>
        <v>0</v>
      </c>
      <c r="CF37" s="502">
        <f t="shared" si="43"/>
        <v>0</v>
      </c>
      <c r="CG37" s="442" t="str">
        <f t="shared" si="44"/>
        <v>E</v>
      </c>
      <c r="CH37" s="121">
        <f t="shared" si="45"/>
        <v>0</v>
      </c>
      <c r="CI37" s="123">
        <v>0</v>
      </c>
      <c r="CJ37" s="124">
        <v>0</v>
      </c>
      <c r="CK37" s="125">
        <f t="shared" si="99"/>
        <v>0</v>
      </c>
      <c r="CL37" s="259">
        <v>0</v>
      </c>
      <c r="CM37" s="322">
        <v>0</v>
      </c>
      <c r="CN37" s="322">
        <v>0</v>
      </c>
      <c r="CO37" s="260">
        <f t="shared" si="46"/>
        <v>0</v>
      </c>
      <c r="CP37" s="323">
        <v>0</v>
      </c>
      <c r="CQ37" s="323">
        <v>0</v>
      </c>
      <c r="CR37" s="324">
        <f t="shared" si="94"/>
        <v>0</v>
      </c>
      <c r="CS37" s="53">
        <f t="shared" si="47"/>
        <v>0</v>
      </c>
      <c r="CT37" s="261">
        <f t="shared" si="48"/>
        <v>0</v>
      </c>
      <c r="CU37" s="505">
        <f t="shared" si="49"/>
        <v>0</v>
      </c>
      <c r="CV37" s="454" t="str">
        <f t="shared" si="50"/>
        <v>E</v>
      </c>
      <c r="CW37" s="47">
        <f t="shared" si="51"/>
        <v>0</v>
      </c>
      <c r="CX37" s="408">
        <v>0</v>
      </c>
      <c r="CY37" s="409">
        <v>0</v>
      </c>
      <c r="CZ37" s="409">
        <v>0</v>
      </c>
      <c r="DA37" s="406"/>
      <c r="DB37" s="406"/>
      <c r="DC37" s="407">
        <f t="shared" si="52"/>
        <v>0</v>
      </c>
      <c r="DD37" s="507">
        <f t="shared" si="53"/>
        <v>0</v>
      </c>
      <c r="DE37" s="458" t="str">
        <f t="shared" si="54"/>
        <v>D</v>
      </c>
      <c r="DF37" s="426">
        <f t="shared" si="55"/>
        <v>0</v>
      </c>
      <c r="DG37" s="379">
        <v>0</v>
      </c>
      <c r="DH37" s="380">
        <v>0</v>
      </c>
      <c r="DI37" s="380">
        <v>0</v>
      </c>
      <c r="DJ37" s="376"/>
      <c r="DK37" s="376"/>
      <c r="DL37" s="377">
        <f t="shared" si="56"/>
        <v>0</v>
      </c>
      <c r="DM37" s="509">
        <f t="shared" si="57"/>
        <v>0</v>
      </c>
      <c r="DN37" s="462" t="str">
        <f t="shared" si="58"/>
        <v>D</v>
      </c>
      <c r="DO37" s="378">
        <f t="shared" si="59"/>
        <v>0</v>
      </c>
      <c r="DP37" s="394">
        <v>0</v>
      </c>
      <c r="DQ37" s="395">
        <v>0</v>
      </c>
      <c r="DR37" s="395">
        <v>0</v>
      </c>
      <c r="DS37" s="391"/>
      <c r="DT37" s="391"/>
      <c r="DU37" s="392">
        <f t="shared" si="60"/>
        <v>0</v>
      </c>
      <c r="DV37" s="510">
        <f t="shared" si="61"/>
        <v>0</v>
      </c>
      <c r="DW37" s="466" t="str">
        <f t="shared" si="62"/>
        <v>D</v>
      </c>
      <c r="DX37" s="393">
        <f t="shared" si="63"/>
        <v>0</v>
      </c>
      <c r="DY37" s="7"/>
      <c r="DZ37" s="4"/>
      <c r="EA37" s="48" t="str">
        <f t="shared" si="95"/>
        <v/>
      </c>
      <c r="EB37" s="45">
        <f t="shared" si="4"/>
        <v>0</v>
      </c>
      <c r="EC37" s="32">
        <f t="shared" si="5"/>
        <v>0</v>
      </c>
      <c r="ED37" s="149">
        <f t="shared" si="65"/>
        <v>0</v>
      </c>
      <c r="EE37" s="78" t="str">
        <f t="shared" si="66"/>
        <v/>
      </c>
      <c r="EF37" s="78" t="str">
        <f t="shared" si="67"/>
        <v/>
      </c>
      <c r="EG37" s="67" t="str">
        <f t="shared" si="68"/>
        <v/>
      </c>
      <c r="EH37" s="46" t="str">
        <f t="shared" si="69"/>
        <v/>
      </c>
      <c r="EI37" s="102">
        <f t="shared" si="70"/>
        <v>0</v>
      </c>
      <c r="EJ37" s="72">
        <f t="shared" si="6"/>
        <v>0</v>
      </c>
      <c r="EK37" s="71">
        <f t="shared" si="7"/>
        <v>0</v>
      </c>
      <c r="EL37" s="71">
        <f t="shared" si="8"/>
        <v>0</v>
      </c>
      <c r="EM37" s="71">
        <f t="shared" si="9"/>
        <v>0</v>
      </c>
      <c r="EN37" s="71">
        <f t="shared" si="10"/>
        <v>0</v>
      </c>
      <c r="EO37" s="73">
        <f t="shared" si="11"/>
        <v>0</v>
      </c>
      <c r="EP37" s="491">
        <f t="shared" si="71"/>
        <v>0</v>
      </c>
      <c r="EQ37" s="492">
        <f t="shared" si="72"/>
        <v>0</v>
      </c>
      <c r="ER37" s="492">
        <f t="shared" si="73"/>
        <v>0</v>
      </c>
      <c r="ES37" s="492">
        <f t="shared" si="74"/>
        <v>0</v>
      </c>
      <c r="ET37" s="492">
        <f t="shared" si="75"/>
        <v>0</v>
      </c>
      <c r="EU37" s="725"/>
      <c r="EV37" s="725"/>
      <c r="EW37" s="137">
        <f t="shared" si="76"/>
        <v>0</v>
      </c>
      <c r="EX37" s="137" t="s">
        <v>177</v>
      </c>
      <c r="EY37" s="137">
        <f t="shared" si="77"/>
        <v>100</v>
      </c>
      <c r="EZ37" s="137" t="str">
        <f t="shared" si="78"/>
        <v>0/100</v>
      </c>
      <c r="FA37" s="137">
        <f t="shared" si="79"/>
        <v>0</v>
      </c>
      <c r="FB37" s="137" t="s">
        <v>177</v>
      </c>
      <c r="FC37" s="137">
        <f t="shared" si="80"/>
        <v>100</v>
      </c>
      <c r="FD37" s="137" t="str">
        <f t="shared" si="81"/>
        <v>0/100</v>
      </c>
      <c r="FE37" s="137">
        <f t="shared" si="82"/>
        <v>0</v>
      </c>
      <c r="FF37" s="137" t="s">
        <v>177</v>
      </c>
      <c r="FG37" s="137">
        <f t="shared" si="83"/>
        <v>100</v>
      </c>
      <c r="FH37" s="137" t="str">
        <f t="shared" si="84"/>
        <v>0/100</v>
      </c>
    </row>
    <row r="38" spans="1:164" ht="21.75" customHeight="1">
      <c r="A38" s="130">
        <f t="shared" si="15"/>
        <v>0</v>
      </c>
      <c r="B38" s="307">
        <v>30</v>
      </c>
      <c r="C38" s="495"/>
      <c r="D38" s="28">
        <f t="shared" si="16"/>
        <v>0</v>
      </c>
      <c r="E38" s="2"/>
      <c r="F38" s="139"/>
      <c r="G38" s="2"/>
      <c r="H38" s="2"/>
      <c r="I38" s="2"/>
      <c r="J38" s="2"/>
      <c r="K38" s="141"/>
      <c r="L38" s="8">
        <v>0</v>
      </c>
      <c r="M38" s="55">
        <v>0</v>
      </c>
      <c r="N38" s="56">
        <f t="shared" si="102"/>
        <v>0</v>
      </c>
      <c r="O38" s="166">
        <v>0</v>
      </c>
      <c r="P38" s="310">
        <v>0</v>
      </c>
      <c r="Q38" s="417">
        <v>0</v>
      </c>
      <c r="R38" s="92">
        <f t="shared" si="17"/>
        <v>0</v>
      </c>
      <c r="S38" s="311">
        <v>0</v>
      </c>
      <c r="T38" s="312">
        <f t="shared" si="86"/>
        <v>0</v>
      </c>
      <c r="U38" s="417">
        <v>0</v>
      </c>
      <c r="V38" s="92">
        <f t="shared" si="18"/>
        <v>0</v>
      </c>
      <c r="W38" s="57">
        <f t="shared" si="103"/>
        <v>0</v>
      </c>
      <c r="X38" s="501">
        <f t="shared" si="19"/>
        <v>0</v>
      </c>
      <c r="Y38" s="438" t="str">
        <f t="shared" si="20"/>
        <v>E</v>
      </c>
      <c r="Z38" s="110">
        <f t="shared" si="21"/>
        <v>0</v>
      </c>
      <c r="AA38" s="120">
        <v>0</v>
      </c>
      <c r="AB38" s="65">
        <v>0</v>
      </c>
      <c r="AC38" s="66">
        <f t="shared" si="92"/>
        <v>0</v>
      </c>
      <c r="AD38" s="176">
        <v>0</v>
      </c>
      <c r="AE38" s="313">
        <v>0</v>
      </c>
      <c r="AF38" s="422">
        <v>0</v>
      </c>
      <c r="AG38" s="93">
        <f t="shared" si="22"/>
        <v>0</v>
      </c>
      <c r="AH38" s="314">
        <v>0</v>
      </c>
      <c r="AI38" s="315">
        <f t="shared" si="93"/>
        <v>0</v>
      </c>
      <c r="AJ38" s="422">
        <v>0</v>
      </c>
      <c r="AK38" s="93">
        <f t="shared" si="23"/>
        <v>0</v>
      </c>
      <c r="AL38" s="177">
        <f t="shared" si="24"/>
        <v>0</v>
      </c>
      <c r="AM38" s="502">
        <f t="shared" si="25"/>
        <v>0</v>
      </c>
      <c r="AN38" s="442" t="str">
        <f t="shared" si="26"/>
        <v>E</v>
      </c>
      <c r="AO38" s="121">
        <f t="shared" si="27"/>
        <v>0</v>
      </c>
      <c r="AP38" s="113">
        <v>0</v>
      </c>
      <c r="AQ38" s="61">
        <v>0</v>
      </c>
      <c r="AR38" s="62">
        <f t="shared" si="96"/>
        <v>0</v>
      </c>
      <c r="AS38" s="217">
        <v>0</v>
      </c>
      <c r="AT38" s="217">
        <v>0</v>
      </c>
      <c r="AU38" s="316">
        <v>0</v>
      </c>
      <c r="AV38" s="218">
        <f t="shared" si="28"/>
        <v>0</v>
      </c>
      <c r="AW38" s="317">
        <v>0</v>
      </c>
      <c r="AX38" s="317">
        <v>0</v>
      </c>
      <c r="AY38" s="318">
        <v>0</v>
      </c>
      <c r="AZ38" s="54">
        <f t="shared" si="29"/>
        <v>0</v>
      </c>
      <c r="BA38" s="219">
        <f t="shared" si="30"/>
        <v>0</v>
      </c>
      <c r="BB38" s="503">
        <f t="shared" si="31"/>
        <v>0</v>
      </c>
      <c r="BC38" s="446" t="str">
        <f t="shared" si="32"/>
        <v>E</v>
      </c>
      <c r="BD38" s="114">
        <f t="shared" si="33"/>
        <v>0</v>
      </c>
      <c r="BE38" s="236">
        <v>0</v>
      </c>
      <c r="BF38" s="69">
        <v>0</v>
      </c>
      <c r="BG38" s="237">
        <f t="shared" si="97"/>
        <v>0</v>
      </c>
      <c r="BH38" s="238">
        <v>0</v>
      </c>
      <c r="BI38" s="238">
        <v>0</v>
      </c>
      <c r="BJ38" s="319">
        <v>0</v>
      </c>
      <c r="BK38" s="239">
        <f t="shared" si="34"/>
        <v>0</v>
      </c>
      <c r="BL38" s="320">
        <v>0</v>
      </c>
      <c r="BM38" s="320">
        <v>0</v>
      </c>
      <c r="BN38" s="321">
        <v>0</v>
      </c>
      <c r="BO38" s="94">
        <f t="shared" si="35"/>
        <v>0</v>
      </c>
      <c r="BP38" s="240">
        <f t="shared" si="36"/>
        <v>0</v>
      </c>
      <c r="BQ38" s="504">
        <f t="shared" si="37"/>
        <v>0</v>
      </c>
      <c r="BR38" s="450" t="str">
        <f t="shared" si="38"/>
        <v>E</v>
      </c>
      <c r="BS38" s="117">
        <f t="shared" si="39"/>
        <v>0</v>
      </c>
      <c r="BT38" s="120">
        <v>0</v>
      </c>
      <c r="BU38" s="65">
        <v>0</v>
      </c>
      <c r="BV38" s="66">
        <f t="shared" si="98"/>
        <v>0</v>
      </c>
      <c r="BW38" s="176">
        <v>0</v>
      </c>
      <c r="BX38" s="176">
        <v>0</v>
      </c>
      <c r="BY38" s="313">
        <v>0</v>
      </c>
      <c r="BZ38" s="93">
        <f t="shared" si="40"/>
        <v>0</v>
      </c>
      <c r="CA38" s="314">
        <v>0</v>
      </c>
      <c r="CB38" s="314">
        <v>0</v>
      </c>
      <c r="CC38" s="315">
        <v>0</v>
      </c>
      <c r="CD38" s="126">
        <f t="shared" si="41"/>
        <v>0</v>
      </c>
      <c r="CE38" s="177">
        <f t="shared" si="42"/>
        <v>0</v>
      </c>
      <c r="CF38" s="502">
        <f t="shared" si="43"/>
        <v>0</v>
      </c>
      <c r="CG38" s="442" t="str">
        <f t="shared" si="44"/>
        <v>E</v>
      </c>
      <c r="CH38" s="121">
        <f t="shared" si="45"/>
        <v>0</v>
      </c>
      <c r="CI38" s="123">
        <v>0</v>
      </c>
      <c r="CJ38" s="124">
        <v>0</v>
      </c>
      <c r="CK38" s="125">
        <f t="shared" si="99"/>
        <v>0</v>
      </c>
      <c r="CL38" s="259">
        <v>0</v>
      </c>
      <c r="CM38" s="322">
        <v>0</v>
      </c>
      <c r="CN38" s="322">
        <v>0</v>
      </c>
      <c r="CO38" s="260">
        <f t="shared" si="46"/>
        <v>0</v>
      </c>
      <c r="CP38" s="323">
        <v>0</v>
      </c>
      <c r="CQ38" s="323">
        <v>0</v>
      </c>
      <c r="CR38" s="324">
        <f t="shared" si="94"/>
        <v>0</v>
      </c>
      <c r="CS38" s="53">
        <f t="shared" si="47"/>
        <v>0</v>
      </c>
      <c r="CT38" s="261">
        <f t="shared" si="48"/>
        <v>0</v>
      </c>
      <c r="CU38" s="505">
        <f t="shared" si="49"/>
        <v>0</v>
      </c>
      <c r="CV38" s="454" t="str">
        <f t="shared" si="50"/>
        <v>E</v>
      </c>
      <c r="CW38" s="47">
        <f t="shared" si="51"/>
        <v>0</v>
      </c>
      <c r="CX38" s="408">
        <v>0</v>
      </c>
      <c r="CY38" s="409">
        <v>0</v>
      </c>
      <c r="CZ38" s="409">
        <v>0</v>
      </c>
      <c r="DA38" s="406"/>
      <c r="DB38" s="406"/>
      <c r="DC38" s="407">
        <f t="shared" si="52"/>
        <v>0</v>
      </c>
      <c r="DD38" s="507">
        <f t="shared" si="53"/>
        <v>0</v>
      </c>
      <c r="DE38" s="458" t="str">
        <f t="shared" si="54"/>
        <v>D</v>
      </c>
      <c r="DF38" s="426">
        <f t="shared" si="55"/>
        <v>0</v>
      </c>
      <c r="DG38" s="379">
        <v>0</v>
      </c>
      <c r="DH38" s="380">
        <v>0</v>
      </c>
      <c r="DI38" s="380">
        <v>0</v>
      </c>
      <c r="DJ38" s="376"/>
      <c r="DK38" s="376"/>
      <c r="DL38" s="377">
        <f t="shared" si="56"/>
        <v>0</v>
      </c>
      <c r="DM38" s="509">
        <f t="shared" si="57"/>
        <v>0</v>
      </c>
      <c r="DN38" s="462" t="str">
        <f t="shared" si="58"/>
        <v>D</v>
      </c>
      <c r="DO38" s="378">
        <f t="shared" si="59"/>
        <v>0</v>
      </c>
      <c r="DP38" s="394">
        <v>0</v>
      </c>
      <c r="DQ38" s="395">
        <v>0</v>
      </c>
      <c r="DR38" s="395">
        <v>0</v>
      </c>
      <c r="DS38" s="391"/>
      <c r="DT38" s="391"/>
      <c r="DU38" s="392">
        <f t="shared" si="60"/>
        <v>0</v>
      </c>
      <c r="DV38" s="510">
        <f t="shared" si="61"/>
        <v>0</v>
      </c>
      <c r="DW38" s="466" t="str">
        <f t="shared" si="62"/>
        <v>D</v>
      </c>
      <c r="DX38" s="393">
        <f t="shared" si="63"/>
        <v>0</v>
      </c>
      <c r="DY38" s="7"/>
      <c r="DZ38" s="4"/>
      <c r="EA38" s="48" t="str">
        <f t="shared" si="95"/>
        <v/>
      </c>
      <c r="EB38" s="45">
        <f t="shared" si="4"/>
        <v>0</v>
      </c>
      <c r="EC38" s="32">
        <f t="shared" si="5"/>
        <v>0</v>
      </c>
      <c r="ED38" s="149">
        <f t="shared" si="65"/>
        <v>0</v>
      </c>
      <c r="EE38" s="78" t="str">
        <f t="shared" si="66"/>
        <v/>
      </c>
      <c r="EF38" s="78" t="str">
        <f t="shared" si="67"/>
        <v/>
      </c>
      <c r="EG38" s="67" t="str">
        <f t="shared" si="68"/>
        <v/>
      </c>
      <c r="EH38" s="46" t="str">
        <f t="shared" si="69"/>
        <v/>
      </c>
      <c r="EI38" s="102">
        <f t="shared" si="70"/>
        <v>0</v>
      </c>
      <c r="EJ38" s="72">
        <f t="shared" si="6"/>
        <v>0</v>
      </c>
      <c r="EK38" s="71">
        <f t="shared" si="7"/>
        <v>0</v>
      </c>
      <c r="EL38" s="71">
        <f t="shared" si="8"/>
        <v>0</v>
      </c>
      <c r="EM38" s="71">
        <f t="shared" si="9"/>
        <v>0</v>
      </c>
      <c r="EN38" s="71">
        <f t="shared" si="10"/>
        <v>0</v>
      </c>
      <c r="EO38" s="73">
        <f t="shared" si="11"/>
        <v>0</v>
      </c>
      <c r="EP38" s="491">
        <f t="shared" si="71"/>
        <v>0</v>
      </c>
      <c r="EQ38" s="492">
        <f t="shared" si="72"/>
        <v>0</v>
      </c>
      <c r="ER38" s="492">
        <f t="shared" si="73"/>
        <v>0</v>
      </c>
      <c r="ES38" s="492">
        <f t="shared" si="74"/>
        <v>0</v>
      </c>
      <c r="ET38" s="492">
        <f t="shared" si="75"/>
        <v>0</v>
      </c>
      <c r="EU38" s="725"/>
      <c r="EV38" s="725"/>
      <c r="EW38" s="137">
        <f t="shared" si="76"/>
        <v>0</v>
      </c>
      <c r="EX38" s="137" t="s">
        <v>177</v>
      </c>
      <c r="EY38" s="137">
        <f t="shared" si="77"/>
        <v>100</v>
      </c>
      <c r="EZ38" s="137" t="str">
        <f t="shared" si="78"/>
        <v>0/100</v>
      </c>
      <c r="FA38" s="137">
        <f t="shared" si="79"/>
        <v>0</v>
      </c>
      <c r="FB38" s="137" t="s">
        <v>177</v>
      </c>
      <c r="FC38" s="137">
        <f t="shared" si="80"/>
        <v>100</v>
      </c>
      <c r="FD38" s="137" t="str">
        <f t="shared" si="81"/>
        <v>0/100</v>
      </c>
      <c r="FE38" s="137">
        <f t="shared" si="82"/>
        <v>0</v>
      </c>
      <c r="FF38" s="137" t="s">
        <v>177</v>
      </c>
      <c r="FG38" s="137">
        <f t="shared" si="83"/>
        <v>100</v>
      </c>
      <c r="FH38" s="137" t="str">
        <f t="shared" si="84"/>
        <v>0/100</v>
      </c>
    </row>
    <row r="39" spans="1:164" ht="21.75" customHeight="1">
      <c r="A39" s="130">
        <f t="shared" si="15"/>
        <v>0</v>
      </c>
      <c r="B39" s="307">
        <v>31</v>
      </c>
      <c r="C39" s="494"/>
      <c r="D39" s="28">
        <f t="shared" si="16"/>
        <v>0</v>
      </c>
      <c r="E39" s="2"/>
      <c r="F39" s="139"/>
      <c r="G39" s="1"/>
      <c r="H39" s="2"/>
      <c r="I39" s="2"/>
      <c r="J39" s="2"/>
      <c r="K39" s="141"/>
      <c r="L39" s="8">
        <v>0</v>
      </c>
      <c r="M39" s="55">
        <v>0</v>
      </c>
      <c r="N39" s="56">
        <f t="shared" si="102"/>
        <v>0</v>
      </c>
      <c r="O39" s="166">
        <v>0</v>
      </c>
      <c r="P39" s="310">
        <v>0</v>
      </c>
      <c r="Q39" s="417">
        <v>0</v>
      </c>
      <c r="R39" s="92">
        <f t="shared" si="17"/>
        <v>0</v>
      </c>
      <c r="S39" s="311">
        <v>0</v>
      </c>
      <c r="T39" s="312">
        <f t="shared" si="86"/>
        <v>0</v>
      </c>
      <c r="U39" s="417">
        <v>0</v>
      </c>
      <c r="V39" s="92">
        <f t="shared" si="18"/>
        <v>0</v>
      </c>
      <c r="W39" s="57">
        <f t="shared" si="103"/>
        <v>0</v>
      </c>
      <c r="X39" s="501">
        <f t="shared" si="19"/>
        <v>0</v>
      </c>
      <c r="Y39" s="438" t="str">
        <f t="shared" si="20"/>
        <v>E</v>
      </c>
      <c r="Z39" s="110">
        <f t="shared" si="21"/>
        <v>0</v>
      </c>
      <c r="AA39" s="120">
        <v>0</v>
      </c>
      <c r="AB39" s="65">
        <v>0</v>
      </c>
      <c r="AC39" s="66">
        <f t="shared" si="92"/>
        <v>0</v>
      </c>
      <c r="AD39" s="176">
        <v>0</v>
      </c>
      <c r="AE39" s="313">
        <v>0</v>
      </c>
      <c r="AF39" s="422">
        <v>0</v>
      </c>
      <c r="AG39" s="93">
        <f t="shared" si="22"/>
        <v>0</v>
      </c>
      <c r="AH39" s="314">
        <v>0</v>
      </c>
      <c r="AI39" s="315">
        <f t="shared" si="93"/>
        <v>0</v>
      </c>
      <c r="AJ39" s="422">
        <v>0</v>
      </c>
      <c r="AK39" s="93">
        <f t="shared" si="23"/>
        <v>0</v>
      </c>
      <c r="AL39" s="177">
        <f t="shared" si="24"/>
        <v>0</v>
      </c>
      <c r="AM39" s="502">
        <f t="shared" si="25"/>
        <v>0</v>
      </c>
      <c r="AN39" s="442" t="str">
        <f t="shared" si="26"/>
        <v>E</v>
      </c>
      <c r="AO39" s="121">
        <f t="shared" si="27"/>
        <v>0</v>
      </c>
      <c r="AP39" s="113">
        <v>0</v>
      </c>
      <c r="AQ39" s="61">
        <v>0</v>
      </c>
      <c r="AR39" s="62">
        <f t="shared" si="96"/>
        <v>0</v>
      </c>
      <c r="AS39" s="217">
        <v>0</v>
      </c>
      <c r="AT39" s="217">
        <v>0</v>
      </c>
      <c r="AU39" s="316">
        <v>0</v>
      </c>
      <c r="AV39" s="218">
        <f t="shared" si="28"/>
        <v>0</v>
      </c>
      <c r="AW39" s="317">
        <v>0</v>
      </c>
      <c r="AX39" s="317">
        <v>0</v>
      </c>
      <c r="AY39" s="318">
        <v>0</v>
      </c>
      <c r="AZ39" s="54">
        <f t="shared" si="29"/>
        <v>0</v>
      </c>
      <c r="BA39" s="219">
        <f t="shared" si="30"/>
        <v>0</v>
      </c>
      <c r="BB39" s="503">
        <f t="shared" si="31"/>
        <v>0</v>
      </c>
      <c r="BC39" s="446" t="str">
        <f t="shared" si="32"/>
        <v>E</v>
      </c>
      <c r="BD39" s="114">
        <f t="shared" si="33"/>
        <v>0</v>
      </c>
      <c r="BE39" s="236">
        <v>0</v>
      </c>
      <c r="BF39" s="69">
        <v>0</v>
      </c>
      <c r="BG39" s="237">
        <f t="shared" si="97"/>
        <v>0</v>
      </c>
      <c r="BH39" s="238">
        <v>0</v>
      </c>
      <c r="BI39" s="238">
        <v>0</v>
      </c>
      <c r="BJ39" s="319">
        <v>0</v>
      </c>
      <c r="BK39" s="239">
        <f t="shared" si="34"/>
        <v>0</v>
      </c>
      <c r="BL39" s="320">
        <v>0</v>
      </c>
      <c r="BM39" s="320">
        <v>0</v>
      </c>
      <c r="BN39" s="321">
        <v>0</v>
      </c>
      <c r="BO39" s="94">
        <f t="shared" si="35"/>
        <v>0</v>
      </c>
      <c r="BP39" s="240">
        <f t="shared" si="36"/>
        <v>0</v>
      </c>
      <c r="BQ39" s="504">
        <f t="shared" si="37"/>
        <v>0</v>
      </c>
      <c r="BR39" s="450" t="str">
        <f t="shared" si="38"/>
        <v>E</v>
      </c>
      <c r="BS39" s="117">
        <f t="shared" si="39"/>
        <v>0</v>
      </c>
      <c r="BT39" s="120">
        <v>0</v>
      </c>
      <c r="BU39" s="65">
        <v>0</v>
      </c>
      <c r="BV39" s="66">
        <f t="shared" si="98"/>
        <v>0</v>
      </c>
      <c r="BW39" s="176">
        <v>0</v>
      </c>
      <c r="BX39" s="176">
        <v>0</v>
      </c>
      <c r="BY39" s="313">
        <v>0</v>
      </c>
      <c r="BZ39" s="93">
        <f t="shared" si="40"/>
        <v>0</v>
      </c>
      <c r="CA39" s="314">
        <v>0</v>
      </c>
      <c r="CB39" s="314">
        <v>0</v>
      </c>
      <c r="CC39" s="315">
        <v>0</v>
      </c>
      <c r="CD39" s="126">
        <f t="shared" si="41"/>
        <v>0</v>
      </c>
      <c r="CE39" s="177">
        <f t="shared" si="42"/>
        <v>0</v>
      </c>
      <c r="CF39" s="502">
        <f t="shared" si="43"/>
        <v>0</v>
      </c>
      <c r="CG39" s="442" t="str">
        <f t="shared" si="44"/>
        <v>E</v>
      </c>
      <c r="CH39" s="121">
        <f t="shared" si="45"/>
        <v>0</v>
      </c>
      <c r="CI39" s="123">
        <v>0</v>
      </c>
      <c r="CJ39" s="124">
        <v>0</v>
      </c>
      <c r="CK39" s="125">
        <f t="shared" si="99"/>
        <v>0</v>
      </c>
      <c r="CL39" s="259">
        <v>0</v>
      </c>
      <c r="CM39" s="322">
        <v>0</v>
      </c>
      <c r="CN39" s="322">
        <v>0</v>
      </c>
      <c r="CO39" s="260">
        <f t="shared" si="46"/>
        <v>0</v>
      </c>
      <c r="CP39" s="323">
        <v>0</v>
      </c>
      <c r="CQ39" s="323">
        <v>0</v>
      </c>
      <c r="CR39" s="324">
        <f t="shared" si="94"/>
        <v>0</v>
      </c>
      <c r="CS39" s="53">
        <f t="shared" si="47"/>
        <v>0</v>
      </c>
      <c r="CT39" s="261">
        <f t="shared" si="48"/>
        <v>0</v>
      </c>
      <c r="CU39" s="505">
        <f t="shared" si="49"/>
        <v>0</v>
      </c>
      <c r="CV39" s="454" t="str">
        <f t="shared" si="50"/>
        <v>E</v>
      </c>
      <c r="CW39" s="47">
        <f t="shared" si="51"/>
        <v>0</v>
      </c>
      <c r="CX39" s="408">
        <v>0</v>
      </c>
      <c r="CY39" s="409">
        <v>0</v>
      </c>
      <c r="CZ39" s="409">
        <v>0</v>
      </c>
      <c r="DA39" s="406"/>
      <c r="DB39" s="406"/>
      <c r="DC39" s="407">
        <f t="shared" si="52"/>
        <v>0</v>
      </c>
      <c r="DD39" s="507">
        <f t="shared" si="53"/>
        <v>0</v>
      </c>
      <c r="DE39" s="458" t="str">
        <f t="shared" si="54"/>
        <v>D</v>
      </c>
      <c r="DF39" s="426">
        <f t="shared" si="55"/>
        <v>0</v>
      </c>
      <c r="DG39" s="379">
        <v>0</v>
      </c>
      <c r="DH39" s="380">
        <v>0</v>
      </c>
      <c r="DI39" s="380">
        <v>0</v>
      </c>
      <c r="DJ39" s="376"/>
      <c r="DK39" s="376"/>
      <c r="DL39" s="377">
        <f t="shared" si="56"/>
        <v>0</v>
      </c>
      <c r="DM39" s="509">
        <f t="shared" si="57"/>
        <v>0</v>
      </c>
      <c r="DN39" s="462" t="str">
        <f t="shared" si="58"/>
        <v>D</v>
      </c>
      <c r="DO39" s="378">
        <f t="shared" si="59"/>
        <v>0</v>
      </c>
      <c r="DP39" s="394">
        <v>0</v>
      </c>
      <c r="DQ39" s="395">
        <v>0</v>
      </c>
      <c r="DR39" s="395">
        <v>0</v>
      </c>
      <c r="DS39" s="391"/>
      <c r="DT39" s="391"/>
      <c r="DU39" s="392">
        <f t="shared" si="60"/>
        <v>0</v>
      </c>
      <c r="DV39" s="510">
        <f t="shared" si="61"/>
        <v>0</v>
      </c>
      <c r="DW39" s="466" t="str">
        <f t="shared" si="62"/>
        <v>D</v>
      </c>
      <c r="DX39" s="393">
        <f t="shared" si="63"/>
        <v>0</v>
      </c>
      <c r="DY39" s="7"/>
      <c r="DZ39" s="4"/>
      <c r="EA39" s="48" t="str">
        <f t="shared" si="95"/>
        <v/>
      </c>
      <c r="EB39" s="45">
        <f t="shared" si="4"/>
        <v>0</v>
      </c>
      <c r="EC39" s="32">
        <f t="shared" si="5"/>
        <v>0</v>
      </c>
      <c r="ED39" s="149">
        <f t="shared" si="65"/>
        <v>0</v>
      </c>
      <c r="EE39" s="78" t="str">
        <f t="shared" si="66"/>
        <v/>
      </c>
      <c r="EF39" s="78" t="str">
        <f t="shared" si="67"/>
        <v/>
      </c>
      <c r="EG39" s="67" t="str">
        <f t="shared" si="68"/>
        <v/>
      </c>
      <c r="EH39" s="46" t="str">
        <f t="shared" si="69"/>
        <v/>
      </c>
      <c r="EI39" s="102">
        <f t="shared" si="70"/>
        <v>0</v>
      </c>
      <c r="EJ39" s="72">
        <f t="shared" si="6"/>
        <v>0</v>
      </c>
      <c r="EK39" s="71">
        <f t="shared" si="7"/>
        <v>0</v>
      </c>
      <c r="EL39" s="71">
        <f t="shared" si="8"/>
        <v>0</v>
      </c>
      <c r="EM39" s="71">
        <f t="shared" si="9"/>
        <v>0</v>
      </c>
      <c r="EN39" s="71">
        <f t="shared" si="10"/>
        <v>0</v>
      </c>
      <c r="EO39" s="73">
        <f t="shared" si="11"/>
        <v>0</v>
      </c>
      <c r="EP39" s="491">
        <f t="shared" si="71"/>
        <v>0</v>
      </c>
      <c r="EQ39" s="492">
        <f t="shared" si="72"/>
        <v>0</v>
      </c>
      <c r="ER39" s="492">
        <f t="shared" si="73"/>
        <v>0</v>
      </c>
      <c r="ES39" s="492">
        <f t="shared" si="74"/>
        <v>0</v>
      </c>
      <c r="ET39" s="492">
        <f t="shared" si="75"/>
        <v>0</v>
      </c>
      <c r="EU39" s="725"/>
      <c r="EV39" s="725"/>
      <c r="EW39" s="137">
        <f t="shared" si="76"/>
        <v>0</v>
      </c>
      <c r="EX39" s="137" t="s">
        <v>177</v>
      </c>
      <c r="EY39" s="137">
        <f t="shared" si="77"/>
        <v>100</v>
      </c>
      <c r="EZ39" s="137" t="str">
        <f t="shared" si="78"/>
        <v>0/100</v>
      </c>
      <c r="FA39" s="137">
        <f t="shared" si="79"/>
        <v>0</v>
      </c>
      <c r="FB39" s="137" t="s">
        <v>177</v>
      </c>
      <c r="FC39" s="137">
        <f t="shared" si="80"/>
        <v>100</v>
      </c>
      <c r="FD39" s="137" t="str">
        <f t="shared" si="81"/>
        <v>0/100</v>
      </c>
      <c r="FE39" s="137">
        <f t="shared" si="82"/>
        <v>0</v>
      </c>
      <c r="FF39" s="137" t="s">
        <v>177</v>
      </c>
      <c r="FG39" s="137">
        <f t="shared" si="83"/>
        <v>100</v>
      </c>
      <c r="FH39" s="137" t="str">
        <f t="shared" si="84"/>
        <v>0/100</v>
      </c>
    </row>
    <row r="40" spans="1:164" ht="21.75" customHeight="1">
      <c r="A40" s="130">
        <f t="shared" si="15"/>
        <v>0</v>
      </c>
      <c r="B40" s="307">
        <v>32</v>
      </c>
      <c r="C40" s="495"/>
      <c r="D40" s="28">
        <f t="shared" si="16"/>
        <v>0</v>
      </c>
      <c r="E40" s="2"/>
      <c r="F40" s="139"/>
      <c r="G40" s="2"/>
      <c r="H40" s="2"/>
      <c r="I40" s="2"/>
      <c r="J40" s="2"/>
      <c r="K40" s="141"/>
      <c r="L40" s="8">
        <v>0</v>
      </c>
      <c r="M40" s="55">
        <v>0</v>
      </c>
      <c r="N40" s="56">
        <f t="shared" si="102"/>
        <v>0</v>
      </c>
      <c r="O40" s="166">
        <v>0</v>
      </c>
      <c r="P40" s="310">
        <v>0</v>
      </c>
      <c r="Q40" s="417">
        <v>0</v>
      </c>
      <c r="R40" s="92">
        <f t="shared" si="17"/>
        <v>0</v>
      </c>
      <c r="S40" s="311">
        <v>0</v>
      </c>
      <c r="T40" s="312">
        <f t="shared" si="86"/>
        <v>0</v>
      </c>
      <c r="U40" s="417">
        <v>0</v>
      </c>
      <c r="V40" s="92">
        <f t="shared" si="18"/>
        <v>0</v>
      </c>
      <c r="W40" s="57">
        <f t="shared" si="103"/>
        <v>0</v>
      </c>
      <c r="X40" s="501">
        <f t="shared" si="19"/>
        <v>0</v>
      </c>
      <c r="Y40" s="438" t="str">
        <f t="shared" si="20"/>
        <v>E</v>
      </c>
      <c r="Z40" s="110">
        <f t="shared" si="21"/>
        <v>0</v>
      </c>
      <c r="AA40" s="120">
        <v>0</v>
      </c>
      <c r="AB40" s="65">
        <v>0</v>
      </c>
      <c r="AC40" s="66">
        <f t="shared" si="92"/>
        <v>0</v>
      </c>
      <c r="AD40" s="176">
        <v>0</v>
      </c>
      <c r="AE40" s="313">
        <v>0</v>
      </c>
      <c r="AF40" s="422">
        <v>0</v>
      </c>
      <c r="AG40" s="93">
        <f t="shared" si="22"/>
        <v>0</v>
      </c>
      <c r="AH40" s="314">
        <v>0</v>
      </c>
      <c r="AI40" s="315">
        <f t="shared" si="93"/>
        <v>0</v>
      </c>
      <c r="AJ40" s="422">
        <v>0</v>
      </c>
      <c r="AK40" s="93">
        <f t="shared" si="23"/>
        <v>0</v>
      </c>
      <c r="AL40" s="177">
        <f t="shared" si="24"/>
        <v>0</v>
      </c>
      <c r="AM40" s="502">
        <f t="shared" si="25"/>
        <v>0</v>
      </c>
      <c r="AN40" s="442" t="str">
        <f t="shared" si="26"/>
        <v>E</v>
      </c>
      <c r="AO40" s="121">
        <f t="shared" si="27"/>
        <v>0</v>
      </c>
      <c r="AP40" s="113">
        <v>0</v>
      </c>
      <c r="AQ40" s="61">
        <v>0</v>
      </c>
      <c r="AR40" s="62">
        <f t="shared" si="96"/>
        <v>0</v>
      </c>
      <c r="AS40" s="217">
        <v>0</v>
      </c>
      <c r="AT40" s="217">
        <v>0</v>
      </c>
      <c r="AU40" s="316">
        <v>0</v>
      </c>
      <c r="AV40" s="218">
        <f t="shared" si="28"/>
        <v>0</v>
      </c>
      <c r="AW40" s="317">
        <v>0</v>
      </c>
      <c r="AX40" s="317">
        <v>0</v>
      </c>
      <c r="AY40" s="318">
        <v>0</v>
      </c>
      <c r="AZ40" s="54">
        <f t="shared" si="29"/>
        <v>0</v>
      </c>
      <c r="BA40" s="219">
        <f t="shared" si="30"/>
        <v>0</v>
      </c>
      <c r="BB40" s="503">
        <f t="shared" si="31"/>
        <v>0</v>
      </c>
      <c r="BC40" s="446" t="str">
        <f t="shared" si="32"/>
        <v>E</v>
      </c>
      <c r="BD40" s="114">
        <f t="shared" si="33"/>
        <v>0</v>
      </c>
      <c r="BE40" s="236">
        <v>0</v>
      </c>
      <c r="BF40" s="69">
        <v>0</v>
      </c>
      <c r="BG40" s="237">
        <f t="shared" si="97"/>
        <v>0</v>
      </c>
      <c r="BH40" s="238">
        <v>0</v>
      </c>
      <c r="BI40" s="238">
        <v>0</v>
      </c>
      <c r="BJ40" s="319">
        <v>0</v>
      </c>
      <c r="BK40" s="239">
        <f t="shared" si="34"/>
        <v>0</v>
      </c>
      <c r="BL40" s="320">
        <v>0</v>
      </c>
      <c r="BM40" s="320">
        <v>0</v>
      </c>
      <c r="BN40" s="321">
        <v>0</v>
      </c>
      <c r="BO40" s="94">
        <f t="shared" si="35"/>
        <v>0</v>
      </c>
      <c r="BP40" s="240">
        <f t="shared" si="36"/>
        <v>0</v>
      </c>
      <c r="BQ40" s="504">
        <f t="shared" si="37"/>
        <v>0</v>
      </c>
      <c r="BR40" s="450" t="str">
        <f t="shared" si="38"/>
        <v>E</v>
      </c>
      <c r="BS40" s="117">
        <f t="shared" si="39"/>
        <v>0</v>
      </c>
      <c r="BT40" s="120">
        <v>0</v>
      </c>
      <c r="BU40" s="65">
        <v>0</v>
      </c>
      <c r="BV40" s="66">
        <f t="shared" si="98"/>
        <v>0</v>
      </c>
      <c r="BW40" s="176">
        <v>0</v>
      </c>
      <c r="BX40" s="176">
        <v>0</v>
      </c>
      <c r="BY40" s="313">
        <v>0</v>
      </c>
      <c r="BZ40" s="93">
        <f t="shared" si="40"/>
        <v>0</v>
      </c>
      <c r="CA40" s="314">
        <v>0</v>
      </c>
      <c r="CB40" s="314">
        <v>0</v>
      </c>
      <c r="CC40" s="315">
        <v>0</v>
      </c>
      <c r="CD40" s="126">
        <f t="shared" si="41"/>
        <v>0</v>
      </c>
      <c r="CE40" s="177">
        <f t="shared" si="42"/>
        <v>0</v>
      </c>
      <c r="CF40" s="502">
        <f t="shared" si="43"/>
        <v>0</v>
      </c>
      <c r="CG40" s="442" t="str">
        <f t="shared" si="44"/>
        <v>E</v>
      </c>
      <c r="CH40" s="121">
        <f t="shared" si="45"/>
        <v>0</v>
      </c>
      <c r="CI40" s="123">
        <v>0</v>
      </c>
      <c r="CJ40" s="124">
        <v>0</v>
      </c>
      <c r="CK40" s="125">
        <f t="shared" si="99"/>
        <v>0</v>
      </c>
      <c r="CL40" s="259">
        <v>0</v>
      </c>
      <c r="CM40" s="322">
        <v>0</v>
      </c>
      <c r="CN40" s="322">
        <v>0</v>
      </c>
      <c r="CO40" s="260">
        <f t="shared" si="46"/>
        <v>0</v>
      </c>
      <c r="CP40" s="323">
        <v>0</v>
      </c>
      <c r="CQ40" s="323">
        <v>0</v>
      </c>
      <c r="CR40" s="324">
        <f t="shared" si="94"/>
        <v>0</v>
      </c>
      <c r="CS40" s="53">
        <f t="shared" si="47"/>
        <v>0</v>
      </c>
      <c r="CT40" s="261">
        <f t="shared" si="48"/>
        <v>0</v>
      </c>
      <c r="CU40" s="505">
        <f t="shared" si="49"/>
        <v>0</v>
      </c>
      <c r="CV40" s="454" t="str">
        <f t="shared" si="50"/>
        <v>E</v>
      </c>
      <c r="CW40" s="47">
        <f t="shared" si="51"/>
        <v>0</v>
      </c>
      <c r="CX40" s="408">
        <v>0</v>
      </c>
      <c r="CY40" s="409">
        <v>0</v>
      </c>
      <c r="CZ40" s="409">
        <v>0</v>
      </c>
      <c r="DA40" s="406"/>
      <c r="DB40" s="406"/>
      <c r="DC40" s="407">
        <f t="shared" si="52"/>
        <v>0</v>
      </c>
      <c r="DD40" s="507">
        <f t="shared" si="53"/>
        <v>0</v>
      </c>
      <c r="DE40" s="458" t="str">
        <f t="shared" si="54"/>
        <v>D</v>
      </c>
      <c r="DF40" s="426">
        <f t="shared" si="55"/>
        <v>0</v>
      </c>
      <c r="DG40" s="379">
        <v>0</v>
      </c>
      <c r="DH40" s="380">
        <v>0</v>
      </c>
      <c r="DI40" s="380">
        <v>0</v>
      </c>
      <c r="DJ40" s="376"/>
      <c r="DK40" s="376"/>
      <c r="DL40" s="377">
        <f t="shared" si="56"/>
        <v>0</v>
      </c>
      <c r="DM40" s="509">
        <f t="shared" si="57"/>
        <v>0</v>
      </c>
      <c r="DN40" s="462" t="str">
        <f t="shared" si="58"/>
        <v>D</v>
      </c>
      <c r="DO40" s="378">
        <f t="shared" si="59"/>
        <v>0</v>
      </c>
      <c r="DP40" s="394">
        <v>0</v>
      </c>
      <c r="DQ40" s="395">
        <v>0</v>
      </c>
      <c r="DR40" s="395">
        <v>0</v>
      </c>
      <c r="DS40" s="391"/>
      <c r="DT40" s="391"/>
      <c r="DU40" s="392">
        <f t="shared" si="60"/>
        <v>0</v>
      </c>
      <c r="DV40" s="510">
        <f t="shared" si="61"/>
        <v>0</v>
      </c>
      <c r="DW40" s="466" t="str">
        <f t="shared" si="62"/>
        <v>D</v>
      </c>
      <c r="DX40" s="393">
        <f t="shared" si="63"/>
        <v>0</v>
      </c>
      <c r="DY40" s="7"/>
      <c r="DZ40" s="4"/>
      <c r="EA40" s="48" t="str">
        <f t="shared" si="95"/>
        <v/>
      </c>
      <c r="EB40" s="45">
        <f t="shared" si="4"/>
        <v>0</v>
      </c>
      <c r="EC40" s="32">
        <f t="shared" si="5"/>
        <v>0</v>
      </c>
      <c r="ED40" s="149">
        <f t="shared" si="65"/>
        <v>0</v>
      </c>
      <c r="EE40" s="78" t="str">
        <f t="shared" si="66"/>
        <v/>
      </c>
      <c r="EF40" s="78" t="str">
        <f t="shared" si="67"/>
        <v/>
      </c>
      <c r="EG40" s="67" t="str">
        <f t="shared" si="68"/>
        <v/>
      </c>
      <c r="EH40" s="46" t="str">
        <f t="shared" si="69"/>
        <v/>
      </c>
      <c r="EI40" s="102">
        <f t="shared" si="70"/>
        <v>0</v>
      </c>
      <c r="EJ40" s="72">
        <f t="shared" si="6"/>
        <v>0</v>
      </c>
      <c r="EK40" s="71">
        <f t="shared" si="7"/>
        <v>0</v>
      </c>
      <c r="EL40" s="71">
        <f t="shared" si="8"/>
        <v>0</v>
      </c>
      <c r="EM40" s="71">
        <f t="shared" si="9"/>
        <v>0</v>
      </c>
      <c r="EN40" s="71">
        <f t="shared" si="10"/>
        <v>0</v>
      </c>
      <c r="EO40" s="73">
        <f t="shared" si="11"/>
        <v>0</v>
      </c>
      <c r="EP40" s="491">
        <f t="shared" si="71"/>
        <v>0</v>
      </c>
      <c r="EQ40" s="492">
        <f t="shared" si="72"/>
        <v>0</v>
      </c>
      <c r="ER40" s="492">
        <f t="shared" si="73"/>
        <v>0</v>
      </c>
      <c r="ES40" s="492">
        <f t="shared" si="74"/>
        <v>0</v>
      </c>
      <c r="ET40" s="492">
        <f t="shared" si="75"/>
        <v>0</v>
      </c>
      <c r="EU40" s="725"/>
      <c r="EV40" s="725"/>
      <c r="EW40" s="137">
        <f t="shared" si="76"/>
        <v>0</v>
      </c>
      <c r="EX40" s="137" t="s">
        <v>177</v>
      </c>
      <c r="EY40" s="137">
        <f t="shared" si="77"/>
        <v>100</v>
      </c>
      <c r="EZ40" s="137" t="str">
        <f t="shared" si="78"/>
        <v>0/100</v>
      </c>
      <c r="FA40" s="137">
        <f t="shared" si="79"/>
        <v>0</v>
      </c>
      <c r="FB40" s="137" t="s">
        <v>177</v>
      </c>
      <c r="FC40" s="137">
        <f t="shared" si="80"/>
        <v>100</v>
      </c>
      <c r="FD40" s="137" t="str">
        <f t="shared" si="81"/>
        <v>0/100</v>
      </c>
      <c r="FE40" s="137">
        <f t="shared" si="82"/>
        <v>0</v>
      </c>
      <c r="FF40" s="137" t="s">
        <v>177</v>
      </c>
      <c r="FG40" s="137">
        <f t="shared" si="83"/>
        <v>100</v>
      </c>
      <c r="FH40" s="137" t="str">
        <f t="shared" si="84"/>
        <v>0/100</v>
      </c>
    </row>
    <row r="41" spans="1:164" ht="21.75" customHeight="1">
      <c r="A41" s="130">
        <f t="shared" si="15"/>
        <v>0</v>
      </c>
      <c r="B41" s="307">
        <v>33</v>
      </c>
      <c r="C41" s="494"/>
      <c r="D41" s="28">
        <f t="shared" si="16"/>
        <v>0</v>
      </c>
      <c r="E41" s="2"/>
      <c r="F41" s="139"/>
      <c r="G41" s="1"/>
      <c r="H41" s="2"/>
      <c r="I41" s="2"/>
      <c r="J41" s="2"/>
      <c r="K41" s="141"/>
      <c r="L41" s="8">
        <v>0</v>
      </c>
      <c r="M41" s="55">
        <v>0</v>
      </c>
      <c r="N41" s="56">
        <f t="shared" si="102"/>
        <v>0</v>
      </c>
      <c r="O41" s="166">
        <v>0</v>
      </c>
      <c r="P41" s="310">
        <v>0</v>
      </c>
      <c r="Q41" s="417">
        <v>0</v>
      </c>
      <c r="R41" s="92">
        <f t="shared" si="17"/>
        <v>0</v>
      </c>
      <c r="S41" s="311">
        <v>0</v>
      </c>
      <c r="T41" s="312">
        <f t="shared" si="86"/>
        <v>0</v>
      </c>
      <c r="U41" s="417">
        <v>0</v>
      </c>
      <c r="V41" s="92">
        <f t="shared" si="18"/>
        <v>0</v>
      </c>
      <c r="W41" s="57">
        <f t="shared" si="103"/>
        <v>0</v>
      </c>
      <c r="X41" s="501">
        <f t="shared" si="19"/>
        <v>0</v>
      </c>
      <c r="Y41" s="438" t="str">
        <f t="shared" si="20"/>
        <v>E</v>
      </c>
      <c r="Z41" s="110">
        <f t="shared" si="21"/>
        <v>0</v>
      </c>
      <c r="AA41" s="120">
        <v>0</v>
      </c>
      <c r="AB41" s="65">
        <v>0</v>
      </c>
      <c r="AC41" s="66">
        <f t="shared" si="92"/>
        <v>0</v>
      </c>
      <c r="AD41" s="176">
        <v>0</v>
      </c>
      <c r="AE41" s="313">
        <v>0</v>
      </c>
      <c r="AF41" s="422">
        <v>0</v>
      </c>
      <c r="AG41" s="93">
        <f t="shared" si="22"/>
        <v>0</v>
      </c>
      <c r="AH41" s="314">
        <v>0</v>
      </c>
      <c r="AI41" s="315">
        <f t="shared" si="93"/>
        <v>0</v>
      </c>
      <c r="AJ41" s="422">
        <v>0</v>
      </c>
      <c r="AK41" s="93">
        <f t="shared" si="23"/>
        <v>0</v>
      </c>
      <c r="AL41" s="177">
        <f t="shared" ref="AL41:AL72" si="104">SUM(AC41,AG41,AK41)</f>
        <v>0</v>
      </c>
      <c r="AM41" s="502">
        <f t="shared" si="25"/>
        <v>0</v>
      </c>
      <c r="AN41" s="442" t="str">
        <f t="shared" si="26"/>
        <v>E</v>
      </c>
      <c r="AO41" s="121">
        <f t="shared" si="27"/>
        <v>0</v>
      </c>
      <c r="AP41" s="113">
        <v>0</v>
      </c>
      <c r="AQ41" s="61">
        <v>0</v>
      </c>
      <c r="AR41" s="62">
        <f t="shared" si="96"/>
        <v>0</v>
      </c>
      <c r="AS41" s="217">
        <v>0</v>
      </c>
      <c r="AT41" s="217">
        <v>0</v>
      </c>
      <c r="AU41" s="316">
        <v>0</v>
      </c>
      <c r="AV41" s="218">
        <f t="shared" si="28"/>
        <v>0</v>
      </c>
      <c r="AW41" s="317">
        <v>0</v>
      </c>
      <c r="AX41" s="317">
        <v>0</v>
      </c>
      <c r="AY41" s="318">
        <v>0</v>
      </c>
      <c r="AZ41" s="54">
        <f t="shared" si="29"/>
        <v>0</v>
      </c>
      <c r="BA41" s="219">
        <f t="shared" si="30"/>
        <v>0</v>
      </c>
      <c r="BB41" s="503">
        <f t="shared" si="31"/>
        <v>0</v>
      </c>
      <c r="BC41" s="446" t="str">
        <f t="shared" si="32"/>
        <v>E</v>
      </c>
      <c r="BD41" s="114">
        <f t="shared" si="33"/>
        <v>0</v>
      </c>
      <c r="BE41" s="236">
        <v>0</v>
      </c>
      <c r="BF41" s="69">
        <v>0</v>
      </c>
      <c r="BG41" s="237">
        <f t="shared" si="97"/>
        <v>0</v>
      </c>
      <c r="BH41" s="238">
        <v>0</v>
      </c>
      <c r="BI41" s="238">
        <v>0</v>
      </c>
      <c r="BJ41" s="319">
        <v>0</v>
      </c>
      <c r="BK41" s="239">
        <f t="shared" si="34"/>
        <v>0</v>
      </c>
      <c r="BL41" s="320">
        <v>0</v>
      </c>
      <c r="BM41" s="320">
        <v>0</v>
      </c>
      <c r="BN41" s="321">
        <v>0</v>
      </c>
      <c r="BO41" s="94">
        <f t="shared" si="35"/>
        <v>0</v>
      </c>
      <c r="BP41" s="240">
        <f t="shared" si="36"/>
        <v>0</v>
      </c>
      <c r="BQ41" s="504">
        <f t="shared" si="37"/>
        <v>0</v>
      </c>
      <c r="BR41" s="450" t="str">
        <f t="shared" si="38"/>
        <v>E</v>
      </c>
      <c r="BS41" s="117">
        <f t="shared" si="39"/>
        <v>0</v>
      </c>
      <c r="BT41" s="120">
        <v>0</v>
      </c>
      <c r="BU41" s="65">
        <v>0</v>
      </c>
      <c r="BV41" s="66">
        <f t="shared" si="98"/>
        <v>0</v>
      </c>
      <c r="BW41" s="176">
        <v>0</v>
      </c>
      <c r="BX41" s="176">
        <v>0</v>
      </c>
      <c r="BY41" s="313">
        <v>0</v>
      </c>
      <c r="BZ41" s="93">
        <f t="shared" si="40"/>
        <v>0</v>
      </c>
      <c r="CA41" s="314">
        <v>0</v>
      </c>
      <c r="CB41" s="314">
        <v>0</v>
      </c>
      <c r="CC41" s="315">
        <v>0</v>
      </c>
      <c r="CD41" s="126">
        <f t="shared" si="41"/>
        <v>0</v>
      </c>
      <c r="CE41" s="177">
        <f t="shared" si="42"/>
        <v>0</v>
      </c>
      <c r="CF41" s="502">
        <f t="shared" si="43"/>
        <v>0</v>
      </c>
      <c r="CG41" s="442" t="str">
        <f t="shared" si="44"/>
        <v>E</v>
      </c>
      <c r="CH41" s="121">
        <f t="shared" si="45"/>
        <v>0</v>
      </c>
      <c r="CI41" s="123">
        <v>0</v>
      </c>
      <c r="CJ41" s="124">
        <v>0</v>
      </c>
      <c r="CK41" s="125">
        <f t="shared" si="99"/>
        <v>0</v>
      </c>
      <c r="CL41" s="259">
        <v>0</v>
      </c>
      <c r="CM41" s="322">
        <v>0</v>
      </c>
      <c r="CN41" s="322">
        <v>0</v>
      </c>
      <c r="CO41" s="260">
        <f t="shared" si="46"/>
        <v>0</v>
      </c>
      <c r="CP41" s="323">
        <v>0</v>
      </c>
      <c r="CQ41" s="323">
        <v>0</v>
      </c>
      <c r="CR41" s="324">
        <f t="shared" si="94"/>
        <v>0</v>
      </c>
      <c r="CS41" s="53">
        <f t="shared" si="47"/>
        <v>0</v>
      </c>
      <c r="CT41" s="261">
        <f t="shared" si="48"/>
        <v>0</v>
      </c>
      <c r="CU41" s="505">
        <f t="shared" si="49"/>
        <v>0</v>
      </c>
      <c r="CV41" s="454" t="str">
        <f t="shared" si="50"/>
        <v>E</v>
      </c>
      <c r="CW41" s="47">
        <f t="shared" si="51"/>
        <v>0</v>
      </c>
      <c r="CX41" s="408">
        <v>0</v>
      </c>
      <c r="CY41" s="409">
        <v>0</v>
      </c>
      <c r="CZ41" s="409">
        <v>0</v>
      </c>
      <c r="DA41" s="406"/>
      <c r="DB41" s="406"/>
      <c r="DC41" s="407">
        <f t="shared" si="52"/>
        <v>0</v>
      </c>
      <c r="DD41" s="507">
        <f t="shared" si="53"/>
        <v>0</v>
      </c>
      <c r="DE41" s="458" t="str">
        <f t="shared" si="54"/>
        <v>D</v>
      </c>
      <c r="DF41" s="426">
        <f t="shared" si="55"/>
        <v>0</v>
      </c>
      <c r="DG41" s="379">
        <v>0</v>
      </c>
      <c r="DH41" s="380">
        <v>0</v>
      </c>
      <c r="DI41" s="380">
        <v>0</v>
      </c>
      <c r="DJ41" s="376"/>
      <c r="DK41" s="376"/>
      <c r="DL41" s="377">
        <f t="shared" si="56"/>
        <v>0</v>
      </c>
      <c r="DM41" s="509">
        <f t="shared" si="57"/>
        <v>0</v>
      </c>
      <c r="DN41" s="462" t="str">
        <f t="shared" si="58"/>
        <v>D</v>
      </c>
      <c r="DO41" s="378">
        <f t="shared" si="59"/>
        <v>0</v>
      </c>
      <c r="DP41" s="394">
        <v>0</v>
      </c>
      <c r="DQ41" s="395">
        <v>0</v>
      </c>
      <c r="DR41" s="395">
        <v>0</v>
      </c>
      <c r="DS41" s="391"/>
      <c r="DT41" s="391"/>
      <c r="DU41" s="392">
        <f t="shared" si="60"/>
        <v>0</v>
      </c>
      <c r="DV41" s="510">
        <f t="shared" si="61"/>
        <v>0</v>
      </c>
      <c r="DW41" s="466" t="str">
        <f t="shared" si="62"/>
        <v>D</v>
      </c>
      <c r="DX41" s="393">
        <f t="shared" si="63"/>
        <v>0</v>
      </c>
      <c r="DY41" s="7"/>
      <c r="DZ41" s="4"/>
      <c r="EA41" s="48" t="str">
        <f t="shared" si="95"/>
        <v/>
      </c>
      <c r="EB41" s="45">
        <f t="shared" ref="EB41:EB72" si="105">IF(G41=0,0,SUM($W$7,$AL$7,$BA$7,$BP$7,$CE$7,$CT$7))</f>
        <v>0</v>
      </c>
      <c r="EC41" s="32">
        <f t="shared" ref="EC41:EC72" si="106">SUM(W41,AL41,BA41,BP41,CE41,CT41)</f>
        <v>0</v>
      </c>
      <c r="ED41" s="149">
        <f t="shared" si="65"/>
        <v>0</v>
      </c>
      <c r="EE41" s="78" t="str">
        <f t="shared" si="66"/>
        <v/>
      </c>
      <c r="EF41" s="78" t="str">
        <f t="shared" si="67"/>
        <v/>
      </c>
      <c r="EG41" s="67" t="str">
        <f t="shared" si="68"/>
        <v/>
      </c>
      <c r="EH41" s="46" t="str">
        <f t="shared" si="69"/>
        <v/>
      </c>
      <c r="EI41" s="102">
        <f t="shared" si="70"/>
        <v>0</v>
      </c>
      <c r="EJ41" s="72">
        <f t="shared" si="6"/>
        <v>0</v>
      </c>
      <c r="EK41" s="71">
        <f t="shared" si="7"/>
        <v>0</v>
      </c>
      <c r="EL41" s="71">
        <f t="shared" si="8"/>
        <v>0</v>
      </c>
      <c r="EM41" s="71">
        <f t="shared" si="9"/>
        <v>0</v>
      </c>
      <c r="EN41" s="71">
        <f t="shared" si="10"/>
        <v>0</v>
      </c>
      <c r="EO41" s="73">
        <f t="shared" si="11"/>
        <v>0</v>
      </c>
      <c r="EP41" s="491">
        <f t="shared" si="71"/>
        <v>0</v>
      </c>
      <c r="EQ41" s="492">
        <f t="shared" si="72"/>
        <v>0</v>
      </c>
      <c r="ER41" s="492">
        <f t="shared" si="73"/>
        <v>0</v>
      </c>
      <c r="ES41" s="492">
        <f t="shared" si="74"/>
        <v>0</v>
      </c>
      <c r="ET41" s="492">
        <f t="shared" si="75"/>
        <v>0</v>
      </c>
      <c r="EU41" s="725"/>
      <c r="EV41" s="725"/>
      <c r="EW41" s="137">
        <f t="shared" si="76"/>
        <v>0</v>
      </c>
      <c r="EX41" s="137" t="s">
        <v>177</v>
      </c>
      <c r="EY41" s="137">
        <f t="shared" si="77"/>
        <v>100</v>
      </c>
      <c r="EZ41" s="137" t="str">
        <f t="shared" si="78"/>
        <v>0/100</v>
      </c>
      <c r="FA41" s="137">
        <f t="shared" si="79"/>
        <v>0</v>
      </c>
      <c r="FB41" s="137" t="s">
        <v>177</v>
      </c>
      <c r="FC41" s="137">
        <f t="shared" si="80"/>
        <v>100</v>
      </c>
      <c r="FD41" s="137" t="str">
        <f t="shared" si="81"/>
        <v>0/100</v>
      </c>
      <c r="FE41" s="137">
        <f t="shared" si="82"/>
        <v>0</v>
      </c>
      <c r="FF41" s="137" t="s">
        <v>177</v>
      </c>
      <c r="FG41" s="137">
        <f t="shared" si="83"/>
        <v>100</v>
      </c>
      <c r="FH41" s="137" t="str">
        <f t="shared" si="84"/>
        <v>0/100</v>
      </c>
    </row>
    <row r="42" spans="1:164" ht="21.75" customHeight="1">
      <c r="A42" s="130">
        <f t="shared" si="15"/>
        <v>0</v>
      </c>
      <c r="B42" s="307">
        <v>34</v>
      </c>
      <c r="C42" s="495"/>
      <c r="D42" s="28">
        <f t="shared" si="16"/>
        <v>0</v>
      </c>
      <c r="E42" s="2"/>
      <c r="F42" s="139"/>
      <c r="G42" s="2"/>
      <c r="H42" s="2"/>
      <c r="I42" s="2"/>
      <c r="J42" s="2"/>
      <c r="K42" s="141"/>
      <c r="L42" s="8">
        <v>0</v>
      </c>
      <c r="M42" s="55">
        <v>0</v>
      </c>
      <c r="N42" s="56">
        <f t="shared" si="102"/>
        <v>0</v>
      </c>
      <c r="O42" s="166">
        <v>0</v>
      </c>
      <c r="P42" s="310">
        <v>0</v>
      </c>
      <c r="Q42" s="417">
        <v>0</v>
      </c>
      <c r="R42" s="92">
        <f t="shared" si="17"/>
        <v>0</v>
      </c>
      <c r="S42" s="311">
        <v>0</v>
      </c>
      <c r="T42" s="312">
        <f t="shared" si="86"/>
        <v>0</v>
      </c>
      <c r="U42" s="417">
        <v>0</v>
      </c>
      <c r="V42" s="92">
        <f t="shared" si="18"/>
        <v>0</v>
      </c>
      <c r="W42" s="57">
        <f t="shared" si="103"/>
        <v>0</v>
      </c>
      <c r="X42" s="501">
        <f t="shared" si="19"/>
        <v>0</v>
      </c>
      <c r="Y42" s="438" t="str">
        <f t="shared" si="20"/>
        <v>E</v>
      </c>
      <c r="Z42" s="110">
        <f t="shared" si="21"/>
        <v>0</v>
      </c>
      <c r="AA42" s="120">
        <v>0</v>
      </c>
      <c r="AB42" s="65">
        <v>0</v>
      </c>
      <c r="AC42" s="66">
        <f t="shared" si="92"/>
        <v>0</v>
      </c>
      <c r="AD42" s="176">
        <v>0</v>
      </c>
      <c r="AE42" s="313">
        <v>0</v>
      </c>
      <c r="AF42" s="422">
        <v>0</v>
      </c>
      <c r="AG42" s="93">
        <f t="shared" si="22"/>
        <v>0</v>
      </c>
      <c r="AH42" s="314">
        <v>0</v>
      </c>
      <c r="AI42" s="315">
        <f t="shared" si="93"/>
        <v>0</v>
      </c>
      <c r="AJ42" s="422">
        <v>0</v>
      </c>
      <c r="AK42" s="93">
        <f t="shared" si="23"/>
        <v>0</v>
      </c>
      <c r="AL42" s="177">
        <f t="shared" si="104"/>
        <v>0</v>
      </c>
      <c r="AM42" s="502">
        <f t="shared" si="25"/>
        <v>0</v>
      </c>
      <c r="AN42" s="442" t="str">
        <f t="shared" si="26"/>
        <v>E</v>
      </c>
      <c r="AO42" s="121">
        <f t="shared" si="27"/>
        <v>0</v>
      </c>
      <c r="AP42" s="113">
        <v>0</v>
      </c>
      <c r="AQ42" s="61">
        <v>0</v>
      </c>
      <c r="AR42" s="62">
        <f t="shared" si="96"/>
        <v>0</v>
      </c>
      <c r="AS42" s="217">
        <v>0</v>
      </c>
      <c r="AT42" s="217">
        <v>0</v>
      </c>
      <c r="AU42" s="316">
        <v>0</v>
      </c>
      <c r="AV42" s="218">
        <f t="shared" si="28"/>
        <v>0</v>
      </c>
      <c r="AW42" s="317">
        <v>0</v>
      </c>
      <c r="AX42" s="317">
        <v>0</v>
      </c>
      <c r="AY42" s="318">
        <v>0</v>
      </c>
      <c r="AZ42" s="54">
        <f t="shared" si="29"/>
        <v>0</v>
      </c>
      <c r="BA42" s="219">
        <f t="shared" si="30"/>
        <v>0</v>
      </c>
      <c r="BB42" s="503">
        <f t="shared" si="31"/>
        <v>0</v>
      </c>
      <c r="BC42" s="446" t="str">
        <f t="shared" si="32"/>
        <v>E</v>
      </c>
      <c r="BD42" s="114">
        <f t="shared" si="33"/>
        <v>0</v>
      </c>
      <c r="BE42" s="236">
        <v>0</v>
      </c>
      <c r="BF42" s="69">
        <v>0</v>
      </c>
      <c r="BG42" s="237">
        <f t="shared" si="97"/>
        <v>0</v>
      </c>
      <c r="BH42" s="238">
        <v>0</v>
      </c>
      <c r="BI42" s="238">
        <v>0</v>
      </c>
      <c r="BJ42" s="319">
        <v>0</v>
      </c>
      <c r="BK42" s="239">
        <f t="shared" si="34"/>
        <v>0</v>
      </c>
      <c r="BL42" s="320">
        <v>0</v>
      </c>
      <c r="BM42" s="320">
        <v>0</v>
      </c>
      <c r="BN42" s="321">
        <v>0</v>
      </c>
      <c r="BO42" s="94">
        <f t="shared" si="35"/>
        <v>0</v>
      </c>
      <c r="BP42" s="240">
        <f t="shared" si="36"/>
        <v>0</v>
      </c>
      <c r="BQ42" s="504">
        <f t="shared" si="37"/>
        <v>0</v>
      </c>
      <c r="BR42" s="450" t="str">
        <f t="shared" si="38"/>
        <v>E</v>
      </c>
      <c r="BS42" s="117">
        <f t="shared" si="39"/>
        <v>0</v>
      </c>
      <c r="BT42" s="120">
        <v>0</v>
      </c>
      <c r="BU42" s="65">
        <v>0</v>
      </c>
      <c r="BV42" s="66">
        <f t="shared" si="98"/>
        <v>0</v>
      </c>
      <c r="BW42" s="176">
        <v>0</v>
      </c>
      <c r="BX42" s="176">
        <v>0</v>
      </c>
      <c r="BY42" s="313">
        <v>0</v>
      </c>
      <c r="BZ42" s="93">
        <f t="shared" si="40"/>
        <v>0</v>
      </c>
      <c r="CA42" s="314">
        <v>0</v>
      </c>
      <c r="CB42" s="314">
        <v>0</v>
      </c>
      <c r="CC42" s="315">
        <v>0</v>
      </c>
      <c r="CD42" s="126">
        <f t="shared" si="41"/>
        <v>0</v>
      </c>
      <c r="CE42" s="177">
        <f t="shared" si="42"/>
        <v>0</v>
      </c>
      <c r="CF42" s="502">
        <f t="shared" si="43"/>
        <v>0</v>
      </c>
      <c r="CG42" s="442" t="str">
        <f t="shared" si="44"/>
        <v>E</v>
      </c>
      <c r="CH42" s="121">
        <f t="shared" si="45"/>
        <v>0</v>
      </c>
      <c r="CI42" s="123">
        <v>0</v>
      </c>
      <c r="CJ42" s="124">
        <v>0</v>
      </c>
      <c r="CK42" s="125">
        <f t="shared" si="99"/>
        <v>0</v>
      </c>
      <c r="CL42" s="259">
        <v>0</v>
      </c>
      <c r="CM42" s="322">
        <v>0</v>
      </c>
      <c r="CN42" s="322">
        <v>0</v>
      </c>
      <c r="CO42" s="260">
        <f t="shared" si="46"/>
        <v>0</v>
      </c>
      <c r="CP42" s="323">
        <v>0</v>
      </c>
      <c r="CQ42" s="323">
        <v>0</v>
      </c>
      <c r="CR42" s="324">
        <f t="shared" si="94"/>
        <v>0</v>
      </c>
      <c r="CS42" s="53">
        <f t="shared" si="47"/>
        <v>0</v>
      </c>
      <c r="CT42" s="261">
        <f t="shared" si="48"/>
        <v>0</v>
      </c>
      <c r="CU42" s="505">
        <f t="shared" si="49"/>
        <v>0</v>
      </c>
      <c r="CV42" s="454" t="str">
        <f t="shared" si="50"/>
        <v>E</v>
      </c>
      <c r="CW42" s="47">
        <f t="shared" si="51"/>
        <v>0</v>
      </c>
      <c r="CX42" s="408">
        <v>0</v>
      </c>
      <c r="CY42" s="409">
        <v>0</v>
      </c>
      <c r="CZ42" s="409">
        <v>0</v>
      </c>
      <c r="DA42" s="406"/>
      <c r="DB42" s="406"/>
      <c r="DC42" s="407">
        <f t="shared" si="52"/>
        <v>0</v>
      </c>
      <c r="DD42" s="507">
        <f t="shared" si="53"/>
        <v>0</v>
      </c>
      <c r="DE42" s="458" t="str">
        <f t="shared" si="54"/>
        <v>D</v>
      </c>
      <c r="DF42" s="426">
        <f t="shared" si="55"/>
        <v>0</v>
      </c>
      <c r="DG42" s="379">
        <v>0</v>
      </c>
      <c r="DH42" s="380">
        <v>0</v>
      </c>
      <c r="DI42" s="380">
        <v>0</v>
      </c>
      <c r="DJ42" s="376"/>
      <c r="DK42" s="376"/>
      <c r="DL42" s="377">
        <f t="shared" si="56"/>
        <v>0</v>
      </c>
      <c r="DM42" s="509">
        <f t="shared" si="57"/>
        <v>0</v>
      </c>
      <c r="DN42" s="462" t="str">
        <f t="shared" si="58"/>
        <v>D</v>
      </c>
      <c r="DO42" s="378">
        <f t="shared" si="59"/>
        <v>0</v>
      </c>
      <c r="DP42" s="394">
        <v>0</v>
      </c>
      <c r="DQ42" s="395">
        <v>0</v>
      </c>
      <c r="DR42" s="395">
        <v>0</v>
      </c>
      <c r="DS42" s="391"/>
      <c r="DT42" s="391"/>
      <c r="DU42" s="392">
        <f t="shared" si="60"/>
        <v>0</v>
      </c>
      <c r="DV42" s="510">
        <f t="shared" si="61"/>
        <v>0</v>
      </c>
      <c r="DW42" s="466" t="str">
        <f t="shared" si="62"/>
        <v>D</v>
      </c>
      <c r="DX42" s="393">
        <f t="shared" si="63"/>
        <v>0</v>
      </c>
      <c r="DY42" s="7"/>
      <c r="DZ42" s="4"/>
      <c r="EA42" s="48" t="str">
        <f t="shared" si="95"/>
        <v/>
      </c>
      <c r="EB42" s="45">
        <f t="shared" si="105"/>
        <v>0</v>
      </c>
      <c r="EC42" s="32">
        <f t="shared" si="106"/>
        <v>0</v>
      </c>
      <c r="ED42" s="149">
        <f t="shared" si="65"/>
        <v>0</v>
      </c>
      <c r="EE42" s="78" t="str">
        <f t="shared" si="66"/>
        <v/>
      </c>
      <c r="EF42" s="78" t="str">
        <f t="shared" si="67"/>
        <v/>
      </c>
      <c r="EG42" s="67" t="str">
        <f t="shared" si="68"/>
        <v/>
      </c>
      <c r="EH42" s="46" t="str">
        <f t="shared" si="69"/>
        <v/>
      </c>
      <c r="EI42" s="102">
        <f t="shared" si="70"/>
        <v>0</v>
      </c>
      <c r="EJ42" s="72">
        <f t="shared" si="6"/>
        <v>0</v>
      </c>
      <c r="EK42" s="71">
        <f t="shared" si="7"/>
        <v>0</v>
      </c>
      <c r="EL42" s="71">
        <f t="shared" si="8"/>
        <v>0</v>
      </c>
      <c r="EM42" s="71">
        <f t="shared" si="9"/>
        <v>0</v>
      </c>
      <c r="EN42" s="71">
        <f t="shared" si="10"/>
        <v>0</v>
      </c>
      <c r="EO42" s="73">
        <f t="shared" si="11"/>
        <v>0</v>
      </c>
      <c r="EP42" s="491">
        <f t="shared" si="71"/>
        <v>0</v>
      </c>
      <c r="EQ42" s="492">
        <f t="shared" si="72"/>
        <v>0</v>
      </c>
      <c r="ER42" s="492">
        <f t="shared" si="73"/>
        <v>0</v>
      </c>
      <c r="ES42" s="492">
        <f t="shared" si="74"/>
        <v>0</v>
      </c>
      <c r="ET42" s="492">
        <f t="shared" si="75"/>
        <v>0</v>
      </c>
      <c r="EU42" s="725"/>
      <c r="EV42" s="725"/>
      <c r="EW42" s="137">
        <f t="shared" si="76"/>
        <v>0</v>
      </c>
      <c r="EX42" s="137" t="s">
        <v>177</v>
      </c>
      <c r="EY42" s="137">
        <f t="shared" si="77"/>
        <v>100</v>
      </c>
      <c r="EZ42" s="137" t="str">
        <f t="shared" si="78"/>
        <v>0/100</v>
      </c>
      <c r="FA42" s="137">
        <f t="shared" si="79"/>
        <v>0</v>
      </c>
      <c r="FB42" s="137" t="s">
        <v>177</v>
      </c>
      <c r="FC42" s="137">
        <f t="shared" si="80"/>
        <v>100</v>
      </c>
      <c r="FD42" s="137" t="str">
        <f t="shared" si="81"/>
        <v>0/100</v>
      </c>
      <c r="FE42" s="137">
        <f t="shared" si="82"/>
        <v>0</v>
      </c>
      <c r="FF42" s="137" t="s">
        <v>177</v>
      </c>
      <c r="FG42" s="137">
        <f t="shared" si="83"/>
        <v>100</v>
      </c>
      <c r="FH42" s="137" t="str">
        <f t="shared" si="84"/>
        <v>0/100</v>
      </c>
    </row>
    <row r="43" spans="1:164" ht="21.75" customHeight="1">
      <c r="A43" s="130">
        <f t="shared" si="15"/>
        <v>0</v>
      </c>
      <c r="B43" s="307">
        <v>35</v>
      </c>
      <c r="C43" s="494"/>
      <c r="D43" s="28">
        <f t="shared" si="16"/>
        <v>0</v>
      </c>
      <c r="E43" s="2"/>
      <c r="F43" s="139"/>
      <c r="G43" s="1"/>
      <c r="H43" s="2"/>
      <c r="I43" s="2"/>
      <c r="J43" s="2"/>
      <c r="K43" s="141"/>
      <c r="L43" s="8">
        <v>0</v>
      </c>
      <c r="M43" s="55">
        <v>0</v>
      </c>
      <c r="N43" s="56">
        <f t="shared" si="102"/>
        <v>0</v>
      </c>
      <c r="O43" s="166">
        <v>0</v>
      </c>
      <c r="P43" s="310">
        <v>0</v>
      </c>
      <c r="Q43" s="417">
        <v>0</v>
      </c>
      <c r="R43" s="92">
        <f t="shared" si="17"/>
        <v>0</v>
      </c>
      <c r="S43" s="311">
        <v>0</v>
      </c>
      <c r="T43" s="312">
        <f t="shared" si="86"/>
        <v>0</v>
      </c>
      <c r="U43" s="417">
        <v>0</v>
      </c>
      <c r="V43" s="92">
        <f t="shared" si="18"/>
        <v>0</v>
      </c>
      <c r="W43" s="57">
        <f t="shared" si="103"/>
        <v>0</v>
      </c>
      <c r="X43" s="501">
        <f t="shared" si="19"/>
        <v>0</v>
      </c>
      <c r="Y43" s="438" t="str">
        <f t="shared" si="20"/>
        <v>E</v>
      </c>
      <c r="Z43" s="110">
        <f t="shared" si="21"/>
        <v>0</v>
      </c>
      <c r="AA43" s="120">
        <v>0</v>
      </c>
      <c r="AB43" s="65">
        <v>0</v>
      </c>
      <c r="AC43" s="66">
        <f t="shared" si="92"/>
        <v>0</v>
      </c>
      <c r="AD43" s="176">
        <v>0</v>
      </c>
      <c r="AE43" s="313">
        <v>0</v>
      </c>
      <c r="AF43" s="422">
        <v>0</v>
      </c>
      <c r="AG43" s="93">
        <f t="shared" si="22"/>
        <v>0</v>
      </c>
      <c r="AH43" s="314">
        <v>0</v>
      </c>
      <c r="AI43" s="315">
        <f t="shared" si="93"/>
        <v>0</v>
      </c>
      <c r="AJ43" s="422">
        <v>0</v>
      </c>
      <c r="AK43" s="93">
        <f t="shared" si="23"/>
        <v>0</v>
      </c>
      <c r="AL43" s="177">
        <f t="shared" si="104"/>
        <v>0</v>
      </c>
      <c r="AM43" s="502">
        <f t="shared" si="25"/>
        <v>0</v>
      </c>
      <c r="AN43" s="442" t="str">
        <f t="shared" si="26"/>
        <v>E</v>
      </c>
      <c r="AO43" s="121">
        <f t="shared" si="27"/>
        <v>0</v>
      </c>
      <c r="AP43" s="113">
        <v>0</v>
      </c>
      <c r="AQ43" s="61">
        <v>0</v>
      </c>
      <c r="AR43" s="62">
        <f t="shared" si="96"/>
        <v>0</v>
      </c>
      <c r="AS43" s="217">
        <v>0</v>
      </c>
      <c r="AT43" s="217">
        <v>0</v>
      </c>
      <c r="AU43" s="316">
        <v>0</v>
      </c>
      <c r="AV43" s="218">
        <f t="shared" si="28"/>
        <v>0</v>
      </c>
      <c r="AW43" s="317">
        <v>0</v>
      </c>
      <c r="AX43" s="317">
        <v>0</v>
      </c>
      <c r="AY43" s="318">
        <v>0</v>
      </c>
      <c r="AZ43" s="54">
        <f t="shared" si="29"/>
        <v>0</v>
      </c>
      <c r="BA43" s="219">
        <f t="shared" si="30"/>
        <v>0</v>
      </c>
      <c r="BB43" s="503">
        <f t="shared" si="31"/>
        <v>0</v>
      </c>
      <c r="BC43" s="446" t="str">
        <f t="shared" si="32"/>
        <v>E</v>
      </c>
      <c r="BD43" s="114">
        <f t="shared" si="33"/>
        <v>0</v>
      </c>
      <c r="BE43" s="236">
        <v>0</v>
      </c>
      <c r="BF43" s="69">
        <v>0</v>
      </c>
      <c r="BG43" s="237">
        <f t="shared" si="97"/>
        <v>0</v>
      </c>
      <c r="BH43" s="238">
        <v>0</v>
      </c>
      <c r="BI43" s="238">
        <v>0</v>
      </c>
      <c r="BJ43" s="319">
        <v>0</v>
      </c>
      <c r="BK43" s="239">
        <f t="shared" si="34"/>
        <v>0</v>
      </c>
      <c r="BL43" s="320">
        <v>0</v>
      </c>
      <c r="BM43" s="320">
        <v>0</v>
      </c>
      <c r="BN43" s="321">
        <v>0</v>
      </c>
      <c r="BO43" s="94">
        <f t="shared" si="35"/>
        <v>0</v>
      </c>
      <c r="BP43" s="240">
        <f t="shared" si="36"/>
        <v>0</v>
      </c>
      <c r="BQ43" s="504">
        <f t="shared" si="37"/>
        <v>0</v>
      </c>
      <c r="BR43" s="450" t="str">
        <f t="shared" si="38"/>
        <v>E</v>
      </c>
      <c r="BS43" s="117">
        <f t="shared" si="39"/>
        <v>0</v>
      </c>
      <c r="BT43" s="120">
        <v>0</v>
      </c>
      <c r="BU43" s="65">
        <v>0</v>
      </c>
      <c r="BV43" s="66">
        <f t="shared" si="98"/>
        <v>0</v>
      </c>
      <c r="BW43" s="176">
        <v>0</v>
      </c>
      <c r="BX43" s="176">
        <v>0</v>
      </c>
      <c r="BY43" s="313">
        <v>0</v>
      </c>
      <c r="BZ43" s="93">
        <f t="shared" si="40"/>
        <v>0</v>
      </c>
      <c r="CA43" s="314">
        <v>0</v>
      </c>
      <c r="CB43" s="314">
        <v>0</v>
      </c>
      <c r="CC43" s="315">
        <v>0</v>
      </c>
      <c r="CD43" s="126">
        <f t="shared" si="41"/>
        <v>0</v>
      </c>
      <c r="CE43" s="177">
        <f t="shared" si="42"/>
        <v>0</v>
      </c>
      <c r="CF43" s="502">
        <f t="shared" si="43"/>
        <v>0</v>
      </c>
      <c r="CG43" s="442" t="str">
        <f t="shared" si="44"/>
        <v>E</v>
      </c>
      <c r="CH43" s="121">
        <f t="shared" si="45"/>
        <v>0</v>
      </c>
      <c r="CI43" s="123">
        <v>0</v>
      </c>
      <c r="CJ43" s="124">
        <v>0</v>
      </c>
      <c r="CK43" s="125">
        <f t="shared" si="99"/>
        <v>0</v>
      </c>
      <c r="CL43" s="259">
        <v>0</v>
      </c>
      <c r="CM43" s="322">
        <v>0</v>
      </c>
      <c r="CN43" s="322">
        <v>0</v>
      </c>
      <c r="CO43" s="260">
        <f t="shared" si="46"/>
        <v>0</v>
      </c>
      <c r="CP43" s="323">
        <v>0</v>
      </c>
      <c r="CQ43" s="323">
        <v>0</v>
      </c>
      <c r="CR43" s="324">
        <f t="shared" si="94"/>
        <v>0</v>
      </c>
      <c r="CS43" s="53">
        <f t="shared" si="47"/>
        <v>0</v>
      </c>
      <c r="CT43" s="261">
        <f t="shared" si="48"/>
        <v>0</v>
      </c>
      <c r="CU43" s="505">
        <f t="shared" si="49"/>
        <v>0</v>
      </c>
      <c r="CV43" s="454" t="str">
        <f t="shared" si="50"/>
        <v>E</v>
      </c>
      <c r="CW43" s="47">
        <f t="shared" si="51"/>
        <v>0</v>
      </c>
      <c r="CX43" s="408">
        <v>0</v>
      </c>
      <c r="CY43" s="409">
        <v>0</v>
      </c>
      <c r="CZ43" s="409">
        <v>0</v>
      </c>
      <c r="DA43" s="406"/>
      <c r="DB43" s="406"/>
      <c r="DC43" s="407">
        <f t="shared" si="52"/>
        <v>0</v>
      </c>
      <c r="DD43" s="507">
        <f t="shared" si="53"/>
        <v>0</v>
      </c>
      <c r="DE43" s="458" t="str">
        <f t="shared" si="54"/>
        <v>D</v>
      </c>
      <c r="DF43" s="426">
        <f t="shared" si="55"/>
        <v>0</v>
      </c>
      <c r="DG43" s="379">
        <v>0</v>
      </c>
      <c r="DH43" s="380">
        <v>0</v>
      </c>
      <c r="DI43" s="380">
        <v>0</v>
      </c>
      <c r="DJ43" s="376"/>
      <c r="DK43" s="376"/>
      <c r="DL43" s="377">
        <f t="shared" si="56"/>
        <v>0</v>
      </c>
      <c r="DM43" s="509">
        <f t="shared" si="57"/>
        <v>0</v>
      </c>
      <c r="DN43" s="462" t="str">
        <f t="shared" si="58"/>
        <v>D</v>
      </c>
      <c r="DO43" s="378">
        <f t="shared" si="59"/>
        <v>0</v>
      </c>
      <c r="DP43" s="394">
        <v>0</v>
      </c>
      <c r="DQ43" s="395">
        <v>0</v>
      </c>
      <c r="DR43" s="395">
        <v>0</v>
      </c>
      <c r="DS43" s="391"/>
      <c r="DT43" s="391"/>
      <c r="DU43" s="392">
        <f t="shared" si="60"/>
        <v>0</v>
      </c>
      <c r="DV43" s="510">
        <f t="shared" si="61"/>
        <v>0</v>
      </c>
      <c r="DW43" s="466" t="str">
        <f t="shared" si="62"/>
        <v>D</v>
      </c>
      <c r="DX43" s="393">
        <f t="shared" si="63"/>
        <v>0</v>
      </c>
      <c r="DY43" s="7"/>
      <c r="DZ43" s="4"/>
      <c r="EA43" s="48" t="str">
        <f t="shared" si="95"/>
        <v/>
      </c>
      <c r="EB43" s="45">
        <f t="shared" si="105"/>
        <v>0</v>
      </c>
      <c r="EC43" s="32">
        <f t="shared" si="106"/>
        <v>0</v>
      </c>
      <c r="ED43" s="149">
        <f t="shared" si="65"/>
        <v>0</v>
      </c>
      <c r="EE43" s="78" t="str">
        <f t="shared" si="66"/>
        <v/>
      </c>
      <c r="EF43" s="78" t="str">
        <f t="shared" si="67"/>
        <v/>
      </c>
      <c r="EG43" s="67" t="str">
        <f t="shared" si="68"/>
        <v/>
      </c>
      <c r="EH43" s="46" t="str">
        <f t="shared" si="69"/>
        <v/>
      </c>
      <c r="EI43" s="102">
        <f t="shared" si="70"/>
        <v>0</v>
      </c>
      <c r="EJ43" s="72">
        <f t="shared" si="6"/>
        <v>0</v>
      </c>
      <c r="EK43" s="71">
        <f t="shared" si="7"/>
        <v>0</v>
      </c>
      <c r="EL43" s="71">
        <f t="shared" si="8"/>
        <v>0</v>
      </c>
      <c r="EM43" s="71">
        <f t="shared" si="9"/>
        <v>0</v>
      </c>
      <c r="EN43" s="71">
        <f t="shared" si="10"/>
        <v>0</v>
      </c>
      <c r="EO43" s="73">
        <f t="shared" si="11"/>
        <v>0</v>
      </c>
      <c r="EP43" s="491">
        <f t="shared" si="71"/>
        <v>0</v>
      </c>
      <c r="EQ43" s="492">
        <f t="shared" si="72"/>
        <v>0</v>
      </c>
      <c r="ER43" s="492">
        <f t="shared" si="73"/>
        <v>0</v>
      </c>
      <c r="ES43" s="492">
        <f t="shared" si="74"/>
        <v>0</v>
      </c>
      <c r="ET43" s="492">
        <f t="shared" si="75"/>
        <v>0</v>
      </c>
      <c r="EU43" s="725"/>
      <c r="EV43" s="725"/>
      <c r="EW43" s="137">
        <f t="shared" si="76"/>
        <v>0</v>
      </c>
      <c r="EX43" s="137" t="s">
        <v>177</v>
      </c>
      <c r="EY43" s="137">
        <f t="shared" si="77"/>
        <v>100</v>
      </c>
      <c r="EZ43" s="137" t="str">
        <f t="shared" si="78"/>
        <v>0/100</v>
      </c>
      <c r="FA43" s="137">
        <f t="shared" si="79"/>
        <v>0</v>
      </c>
      <c r="FB43" s="137" t="s">
        <v>177</v>
      </c>
      <c r="FC43" s="137">
        <f t="shared" si="80"/>
        <v>100</v>
      </c>
      <c r="FD43" s="137" t="str">
        <f t="shared" si="81"/>
        <v>0/100</v>
      </c>
      <c r="FE43" s="137">
        <f t="shared" si="82"/>
        <v>0</v>
      </c>
      <c r="FF43" s="137" t="s">
        <v>177</v>
      </c>
      <c r="FG43" s="137">
        <f t="shared" si="83"/>
        <v>100</v>
      </c>
      <c r="FH43" s="137" t="str">
        <f t="shared" si="84"/>
        <v>0/100</v>
      </c>
    </row>
    <row r="44" spans="1:164" ht="21.75" customHeight="1">
      <c r="A44" s="130">
        <f t="shared" si="15"/>
        <v>0</v>
      </c>
      <c r="B44" s="307">
        <v>36</v>
      </c>
      <c r="C44" s="495"/>
      <c r="D44" s="28">
        <f t="shared" si="16"/>
        <v>0</v>
      </c>
      <c r="E44" s="2"/>
      <c r="F44" s="139"/>
      <c r="G44" s="2"/>
      <c r="H44" s="2"/>
      <c r="I44" s="2"/>
      <c r="J44" s="2"/>
      <c r="K44" s="141"/>
      <c r="L44" s="8">
        <v>0</v>
      </c>
      <c r="M44" s="55">
        <v>0</v>
      </c>
      <c r="N44" s="56">
        <f t="shared" si="102"/>
        <v>0</v>
      </c>
      <c r="O44" s="166">
        <v>0</v>
      </c>
      <c r="P44" s="310">
        <v>0</v>
      </c>
      <c r="Q44" s="417">
        <v>0</v>
      </c>
      <c r="R44" s="92">
        <f t="shared" si="17"/>
        <v>0</v>
      </c>
      <c r="S44" s="311">
        <v>0</v>
      </c>
      <c r="T44" s="312">
        <f t="shared" si="86"/>
        <v>0</v>
      </c>
      <c r="U44" s="417">
        <v>0</v>
      </c>
      <c r="V44" s="92">
        <f t="shared" si="18"/>
        <v>0</v>
      </c>
      <c r="W44" s="57">
        <f t="shared" si="103"/>
        <v>0</v>
      </c>
      <c r="X44" s="501">
        <f t="shared" si="19"/>
        <v>0</v>
      </c>
      <c r="Y44" s="438" t="str">
        <f t="shared" si="20"/>
        <v>E</v>
      </c>
      <c r="Z44" s="110">
        <f t="shared" si="21"/>
        <v>0</v>
      </c>
      <c r="AA44" s="120">
        <v>0</v>
      </c>
      <c r="AB44" s="65">
        <v>0</v>
      </c>
      <c r="AC44" s="66">
        <f t="shared" si="92"/>
        <v>0</v>
      </c>
      <c r="AD44" s="176">
        <v>0</v>
      </c>
      <c r="AE44" s="313">
        <v>0</v>
      </c>
      <c r="AF44" s="422">
        <v>0</v>
      </c>
      <c r="AG44" s="93">
        <f t="shared" si="22"/>
        <v>0</v>
      </c>
      <c r="AH44" s="314">
        <v>0</v>
      </c>
      <c r="AI44" s="315">
        <f t="shared" si="93"/>
        <v>0</v>
      </c>
      <c r="AJ44" s="422">
        <v>0</v>
      </c>
      <c r="AK44" s="93">
        <f t="shared" si="23"/>
        <v>0</v>
      </c>
      <c r="AL44" s="177">
        <f t="shared" si="104"/>
        <v>0</v>
      </c>
      <c r="AM44" s="502">
        <f t="shared" si="25"/>
        <v>0</v>
      </c>
      <c r="AN44" s="442" t="str">
        <f t="shared" si="26"/>
        <v>E</v>
      </c>
      <c r="AO44" s="121">
        <f t="shared" si="27"/>
        <v>0</v>
      </c>
      <c r="AP44" s="113">
        <v>0</v>
      </c>
      <c r="AQ44" s="61">
        <v>0</v>
      </c>
      <c r="AR44" s="62">
        <f t="shared" si="96"/>
        <v>0</v>
      </c>
      <c r="AS44" s="217">
        <v>0</v>
      </c>
      <c r="AT44" s="217">
        <v>0</v>
      </c>
      <c r="AU44" s="316">
        <v>0</v>
      </c>
      <c r="AV44" s="218">
        <f t="shared" si="28"/>
        <v>0</v>
      </c>
      <c r="AW44" s="317">
        <v>0</v>
      </c>
      <c r="AX44" s="317">
        <v>0</v>
      </c>
      <c r="AY44" s="318">
        <v>0</v>
      </c>
      <c r="AZ44" s="54">
        <f t="shared" si="29"/>
        <v>0</v>
      </c>
      <c r="BA44" s="219">
        <f t="shared" si="30"/>
        <v>0</v>
      </c>
      <c r="BB44" s="503">
        <f t="shared" si="31"/>
        <v>0</v>
      </c>
      <c r="BC44" s="446" t="str">
        <f t="shared" si="32"/>
        <v>E</v>
      </c>
      <c r="BD44" s="114">
        <f t="shared" si="33"/>
        <v>0</v>
      </c>
      <c r="BE44" s="236">
        <v>0</v>
      </c>
      <c r="BF44" s="69">
        <v>0</v>
      </c>
      <c r="BG44" s="237">
        <f t="shared" si="97"/>
        <v>0</v>
      </c>
      <c r="BH44" s="238">
        <v>0</v>
      </c>
      <c r="BI44" s="238">
        <v>0</v>
      </c>
      <c r="BJ44" s="319">
        <v>0</v>
      </c>
      <c r="BK44" s="239">
        <f t="shared" si="34"/>
        <v>0</v>
      </c>
      <c r="BL44" s="320">
        <v>0</v>
      </c>
      <c r="BM44" s="320">
        <v>0</v>
      </c>
      <c r="BN44" s="321">
        <v>0</v>
      </c>
      <c r="BO44" s="94">
        <f t="shared" si="35"/>
        <v>0</v>
      </c>
      <c r="BP44" s="240">
        <f t="shared" si="36"/>
        <v>0</v>
      </c>
      <c r="BQ44" s="504">
        <f t="shared" si="37"/>
        <v>0</v>
      </c>
      <c r="BR44" s="450" t="str">
        <f t="shared" si="38"/>
        <v>E</v>
      </c>
      <c r="BS44" s="117">
        <f t="shared" si="39"/>
        <v>0</v>
      </c>
      <c r="BT44" s="120">
        <v>0</v>
      </c>
      <c r="BU44" s="65">
        <v>0</v>
      </c>
      <c r="BV44" s="66">
        <f t="shared" si="98"/>
        <v>0</v>
      </c>
      <c r="BW44" s="176">
        <v>0</v>
      </c>
      <c r="BX44" s="176">
        <v>0</v>
      </c>
      <c r="BY44" s="313">
        <v>0</v>
      </c>
      <c r="BZ44" s="93">
        <f t="shared" si="40"/>
        <v>0</v>
      </c>
      <c r="CA44" s="314">
        <v>0</v>
      </c>
      <c r="CB44" s="314">
        <v>0</v>
      </c>
      <c r="CC44" s="315">
        <v>0</v>
      </c>
      <c r="CD44" s="126">
        <f t="shared" si="41"/>
        <v>0</v>
      </c>
      <c r="CE44" s="177">
        <f t="shared" si="42"/>
        <v>0</v>
      </c>
      <c r="CF44" s="502">
        <f t="shared" si="43"/>
        <v>0</v>
      </c>
      <c r="CG44" s="442" t="str">
        <f t="shared" si="44"/>
        <v>E</v>
      </c>
      <c r="CH44" s="121">
        <f t="shared" si="45"/>
        <v>0</v>
      </c>
      <c r="CI44" s="123">
        <v>0</v>
      </c>
      <c r="CJ44" s="124">
        <v>0</v>
      </c>
      <c r="CK44" s="125">
        <f t="shared" si="99"/>
        <v>0</v>
      </c>
      <c r="CL44" s="259">
        <v>0</v>
      </c>
      <c r="CM44" s="322">
        <v>0</v>
      </c>
      <c r="CN44" s="322">
        <v>0</v>
      </c>
      <c r="CO44" s="260">
        <f t="shared" si="46"/>
        <v>0</v>
      </c>
      <c r="CP44" s="323">
        <v>0</v>
      </c>
      <c r="CQ44" s="323">
        <v>0</v>
      </c>
      <c r="CR44" s="324">
        <f t="shared" si="94"/>
        <v>0</v>
      </c>
      <c r="CS44" s="53">
        <f t="shared" si="47"/>
        <v>0</v>
      </c>
      <c r="CT44" s="261">
        <f t="shared" si="48"/>
        <v>0</v>
      </c>
      <c r="CU44" s="505">
        <f t="shared" si="49"/>
        <v>0</v>
      </c>
      <c r="CV44" s="454" t="str">
        <f t="shared" si="50"/>
        <v>E</v>
      </c>
      <c r="CW44" s="47">
        <f t="shared" si="51"/>
        <v>0</v>
      </c>
      <c r="CX44" s="408">
        <v>0</v>
      </c>
      <c r="CY44" s="409">
        <v>0</v>
      </c>
      <c r="CZ44" s="409">
        <v>0</v>
      </c>
      <c r="DA44" s="406"/>
      <c r="DB44" s="406"/>
      <c r="DC44" s="407">
        <f t="shared" si="52"/>
        <v>0</v>
      </c>
      <c r="DD44" s="507">
        <f t="shared" si="53"/>
        <v>0</v>
      </c>
      <c r="DE44" s="458" t="str">
        <f t="shared" si="54"/>
        <v>D</v>
      </c>
      <c r="DF44" s="426">
        <f t="shared" si="55"/>
        <v>0</v>
      </c>
      <c r="DG44" s="379">
        <v>0</v>
      </c>
      <c r="DH44" s="380">
        <v>0</v>
      </c>
      <c r="DI44" s="380">
        <v>0</v>
      </c>
      <c r="DJ44" s="376"/>
      <c r="DK44" s="376"/>
      <c r="DL44" s="377">
        <f t="shared" si="56"/>
        <v>0</v>
      </c>
      <c r="DM44" s="509">
        <f t="shared" si="57"/>
        <v>0</v>
      </c>
      <c r="DN44" s="462" t="str">
        <f t="shared" si="58"/>
        <v>D</v>
      </c>
      <c r="DO44" s="378">
        <f t="shared" si="59"/>
        <v>0</v>
      </c>
      <c r="DP44" s="394">
        <v>0</v>
      </c>
      <c r="DQ44" s="395">
        <v>0</v>
      </c>
      <c r="DR44" s="395">
        <v>0</v>
      </c>
      <c r="DS44" s="391"/>
      <c r="DT44" s="391"/>
      <c r="DU44" s="392">
        <f t="shared" si="60"/>
        <v>0</v>
      </c>
      <c r="DV44" s="510">
        <f t="shared" si="61"/>
        <v>0</v>
      </c>
      <c r="DW44" s="466" t="str">
        <f t="shared" si="62"/>
        <v>D</v>
      </c>
      <c r="DX44" s="393">
        <f t="shared" si="63"/>
        <v>0</v>
      </c>
      <c r="DY44" s="7"/>
      <c r="DZ44" s="4"/>
      <c r="EA44" s="48" t="str">
        <f t="shared" si="95"/>
        <v/>
      </c>
      <c r="EB44" s="45">
        <f t="shared" si="105"/>
        <v>0</v>
      </c>
      <c r="EC44" s="32">
        <f t="shared" si="106"/>
        <v>0</v>
      </c>
      <c r="ED44" s="149">
        <f t="shared" si="65"/>
        <v>0</v>
      </c>
      <c r="EE44" s="78" t="str">
        <f t="shared" si="66"/>
        <v/>
      </c>
      <c r="EF44" s="78" t="str">
        <f t="shared" si="67"/>
        <v/>
      </c>
      <c r="EG44" s="67" t="str">
        <f t="shared" si="68"/>
        <v/>
      </c>
      <c r="EH44" s="46" t="str">
        <f t="shared" si="69"/>
        <v/>
      </c>
      <c r="EI44" s="102">
        <f t="shared" si="70"/>
        <v>0</v>
      </c>
      <c r="EJ44" s="72">
        <f t="shared" si="6"/>
        <v>0</v>
      </c>
      <c r="EK44" s="71">
        <f t="shared" si="7"/>
        <v>0</v>
      </c>
      <c r="EL44" s="71">
        <f t="shared" si="8"/>
        <v>0</v>
      </c>
      <c r="EM44" s="71">
        <f t="shared" si="9"/>
        <v>0</v>
      </c>
      <c r="EN44" s="71">
        <f t="shared" si="10"/>
        <v>0</v>
      </c>
      <c r="EO44" s="73">
        <f t="shared" si="11"/>
        <v>0</v>
      </c>
      <c r="EP44" s="491">
        <f t="shared" si="71"/>
        <v>0</v>
      </c>
      <c r="EQ44" s="492">
        <f t="shared" si="72"/>
        <v>0</v>
      </c>
      <c r="ER44" s="492">
        <f t="shared" si="73"/>
        <v>0</v>
      </c>
      <c r="ES44" s="492">
        <f t="shared" si="74"/>
        <v>0</v>
      </c>
      <c r="ET44" s="492">
        <f t="shared" si="75"/>
        <v>0</v>
      </c>
      <c r="EU44" s="725"/>
      <c r="EV44" s="725"/>
      <c r="EW44" s="137">
        <f t="shared" si="76"/>
        <v>0</v>
      </c>
      <c r="EX44" s="137" t="s">
        <v>177</v>
      </c>
      <c r="EY44" s="137">
        <f t="shared" si="77"/>
        <v>100</v>
      </c>
      <c r="EZ44" s="137" t="str">
        <f t="shared" si="78"/>
        <v>0/100</v>
      </c>
      <c r="FA44" s="137">
        <f t="shared" si="79"/>
        <v>0</v>
      </c>
      <c r="FB44" s="137" t="s">
        <v>177</v>
      </c>
      <c r="FC44" s="137">
        <f t="shared" si="80"/>
        <v>100</v>
      </c>
      <c r="FD44" s="137" t="str">
        <f t="shared" si="81"/>
        <v>0/100</v>
      </c>
      <c r="FE44" s="137">
        <f t="shared" si="82"/>
        <v>0</v>
      </c>
      <c r="FF44" s="137" t="s">
        <v>177</v>
      </c>
      <c r="FG44" s="137">
        <f t="shared" si="83"/>
        <v>100</v>
      </c>
      <c r="FH44" s="137" t="str">
        <f t="shared" si="84"/>
        <v>0/100</v>
      </c>
    </row>
    <row r="45" spans="1:164" ht="21.75" customHeight="1">
      <c r="A45" s="130">
        <f t="shared" si="15"/>
        <v>0</v>
      </c>
      <c r="B45" s="307">
        <v>37</v>
      </c>
      <c r="C45" s="494"/>
      <c r="D45" s="28">
        <f t="shared" si="16"/>
        <v>0</v>
      </c>
      <c r="E45" s="2"/>
      <c r="F45" s="139"/>
      <c r="G45" s="1"/>
      <c r="H45" s="2"/>
      <c r="I45" s="2"/>
      <c r="J45" s="2"/>
      <c r="K45" s="141"/>
      <c r="L45" s="8">
        <v>0</v>
      </c>
      <c r="M45" s="55">
        <v>0</v>
      </c>
      <c r="N45" s="56">
        <f t="shared" si="102"/>
        <v>0</v>
      </c>
      <c r="O45" s="166">
        <v>0</v>
      </c>
      <c r="P45" s="310">
        <v>0</v>
      </c>
      <c r="Q45" s="417">
        <v>0</v>
      </c>
      <c r="R45" s="92">
        <f t="shared" si="17"/>
        <v>0</v>
      </c>
      <c r="S45" s="311">
        <v>0</v>
      </c>
      <c r="T45" s="312">
        <f t="shared" si="86"/>
        <v>0</v>
      </c>
      <c r="U45" s="417">
        <v>0</v>
      </c>
      <c r="V45" s="92">
        <f t="shared" si="18"/>
        <v>0</v>
      </c>
      <c r="W45" s="57">
        <f t="shared" si="103"/>
        <v>0</v>
      </c>
      <c r="X45" s="501">
        <f t="shared" si="19"/>
        <v>0</v>
      </c>
      <c r="Y45" s="438" t="str">
        <f t="shared" si="20"/>
        <v>E</v>
      </c>
      <c r="Z45" s="110">
        <f t="shared" si="21"/>
        <v>0</v>
      </c>
      <c r="AA45" s="120">
        <v>0</v>
      </c>
      <c r="AB45" s="65">
        <v>0</v>
      </c>
      <c r="AC45" s="66">
        <f t="shared" si="92"/>
        <v>0</v>
      </c>
      <c r="AD45" s="176">
        <v>0</v>
      </c>
      <c r="AE45" s="313">
        <v>0</v>
      </c>
      <c r="AF45" s="422">
        <v>0</v>
      </c>
      <c r="AG45" s="93">
        <f t="shared" si="22"/>
        <v>0</v>
      </c>
      <c r="AH45" s="314">
        <v>0</v>
      </c>
      <c r="AI45" s="315">
        <f t="shared" si="93"/>
        <v>0</v>
      </c>
      <c r="AJ45" s="422">
        <v>0</v>
      </c>
      <c r="AK45" s="93">
        <f t="shared" si="23"/>
        <v>0</v>
      </c>
      <c r="AL45" s="177">
        <f t="shared" si="104"/>
        <v>0</v>
      </c>
      <c r="AM45" s="502">
        <f t="shared" si="25"/>
        <v>0</v>
      </c>
      <c r="AN45" s="442" t="str">
        <f t="shared" si="26"/>
        <v>E</v>
      </c>
      <c r="AO45" s="121">
        <f t="shared" si="27"/>
        <v>0</v>
      </c>
      <c r="AP45" s="113">
        <v>0</v>
      </c>
      <c r="AQ45" s="61">
        <v>0</v>
      </c>
      <c r="AR45" s="62">
        <f t="shared" si="96"/>
        <v>0</v>
      </c>
      <c r="AS45" s="217">
        <v>0</v>
      </c>
      <c r="AT45" s="217">
        <v>0</v>
      </c>
      <c r="AU45" s="316">
        <v>0</v>
      </c>
      <c r="AV45" s="218">
        <f t="shared" si="28"/>
        <v>0</v>
      </c>
      <c r="AW45" s="317">
        <v>0</v>
      </c>
      <c r="AX45" s="317">
        <v>0</v>
      </c>
      <c r="AY45" s="318">
        <v>0</v>
      </c>
      <c r="AZ45" s="54">
        <f t="shared" si="29"/>
        <v>0</v>
      </c>
      <c r="BA45" s="219">
        <f t="shared" si="30"/>
        <v>0</v>
      </c>
      <c r="BB45" s="503">
        <f t="shared" si="31"/>
        <v>0</v>
      </c>
      <c r="BC45" s="446" t="str">
        <f t="shared" si="32"/>
        <v>E</v>
      </c>
      <c r="BD45" s="114">
        <f t="shared" si="33"/>
        <v>0</v>
      </c>
      <c r="BE45" s="236">
        <v>0</v>
      </c>
      <c r="BF45" s="69">
        <v>0</v>
      </c>
      <c r="BG45" s="237">
        <f t="shared" si="97"/>
        <v>0</v>
      </c>
      <c r="BH45" s="238">
        <v>0</v>
      </c>
      <c r="BI45" s="238">
        <v>0</v>
      </c>
      <c r="BJ45" s="319">
        <v>0</v>
      </c>
      <c r="BK45" s="239">
        <f t="shared" si="34"/>
        <v>0</v>
      </c>
      <c r="BL45" s="320">
        <v>0</v>
      </c>
      <c r="BM45" s="320">
        <v>0</v>
      </c>
      <c r="BN45" s="321">
        <v>0</v>
      </c>
      <c r="BO45" s="94">
        <f t="shared" si="35"/>
        <v>0</v>
      </c>
      <c r="BP45" s="240">
        <f t="shared" si="36"/>
        <v>0</v>
      </c>
      <c r="BQ45" s="504">
        <f t="shared" si="37"/>
        <v>0</v>
      </c>
      <c r="BR45" s="450" t="str">
        <f t="shared" si="38"/>
        <v>E</v>
      </c>
      <c r="BS45" s="117">
        <f t="shared" si="39"/>
        <v>0</v>
      </c>
      <c r="BT45" s="120">
        <v>0</v>
      </c>
      <c r="BU45" s="65">
        <v>0</v>
      </c>
      <c r="BV45" s="66">
        <f t="shared" si="98"/>
        <v>0</v>
      </c>
      <c r="BW45" s="176">
        <v>0</v>
      </c>
      <c r="BX45" s="176">
        <v>0</v>
      </c>
      <c r="BY45" s="313">
        <v>0</v>
      </c>
      <c r="BZ45" s="93">
        <f t="shared" si="40"/>
        <v>0</v>
      </c>
      <c r="CA45" s="314">
        <v>0</v>
      </c>
      <c r="CB45" s="314">
        <v>0</v>
      </c>
      <c r="CC45" s="315">
        <v>0</v>
      </c>
      <c r="CD45" s="126">
        <f t="shared" si="41"/>
        <v>0</v>
      </c>
      <c r="CE45" s="177">
        <f t="shared" si="42"/>
        <v>0</v>
      </c>
      <c r="CF45" s="502">
        <f t="shared" si="43"/>
        <v>0</v>
      </c>
      <c r="CG45" s="442" t="str">
        <f t="shared" si="44"/>
        <v>E</v>
      </c>
      <c r="CH45" s="121">
        <f t="shared" si="45"/>
        <v>0</v>
      </c>
      <c r="CI45" s="123">
        <v>0</v>
      </c>
      <c r="CJ45" s="124">
        <v>0</v>
      </c>
      <c r="CK45" s="125">
        <f t="shared" si="99"/>
        <v>0</v>
      </c>
      <c r="CL45" s="259">
        <v>0</v>
      </c>
      <c r="CM45" s="322">
        <v>0</v>
      </c>
      <c r="CN45" s="322">
        <v>0</v>
      </c>
      <c r="CO45" s="260">
        <f t="shared" si="46"/>
        <v>0</v>
      </c>
      <c r="CP45" s="323">
        <v>0</v>
      </c>
      <c r="CQ45" s="323">
        <v>0</v>
      </c>
      <c r="CR45" s="324">
        <f t="shared" si="94"/>
        <v>0</v>
      </c>
      <c r="CS45" s="53">
        <f t="shared" si="47"/>
        <v>0</v>
      </c>
      <c r="CT45" s="261">
        <f t="shared" si="48"/>
        <v>0</v>
      </c>
      <c r="CU45" s="505">
        <f t="shared" si="49"/>
        <v>0</v>
      </c>
      <c r="CV45" s="454" t="str">
        <f t="shared" si="50"/>
        <v>E</v>
      </c>
      <c r="CW45" s="47">
        <f t="shared" si="51"/>
        <v>0</v>
      </c>
      <c r="CX45" s="408">
        <v>0</v>
      </c>
      <c r="CY45" s="409">
        <v>0</v>
      </c>
      <c r="CZ45" s="409">
        <v>0</v>
      </c>
      <c r="DA45" s="406"/>
      <c r="DB45" s="406"/>
      <c r="DC45" s="407">
        <f t="shared" si="52"/>
        <v>0</v>
      </c>
      <c r="DD45" s="507">
        <f t="shared" si="53"/>
        <v>0</v>
      </c>
      <c r="DE45" s="458" t="str">
        <f t="shared" si="54"/>
        <v>D</v>
      </c>
      <c r="DF45" s="426">
        <f t="shared" si="55"/>
        <v>0</v>
      </c>
      <c r="DG45" s="379">
        <v>0</v>
      </c>
      <c r="DH45" s="380">
        <v>0</v>
      </c>
      <c r="DI45" s="380">
        <v>0</v>
      </c>
      <c r="DJ45" s="376"/>
      <c r="DK45" s="376"/>
      <c r="DL45" s="377">
        <f t="shared" si="56"/>
        <v>0</v>
      </c>
      <c r="DM45" s="509">
        <f t="shared" si="57"/>
        <v>0</v>
      </c>
      <c r="DN45" s="462" t="str">
        <f t="shared" si="58"/>
        <v>D</v>
      </c>
      <c r="DO45" s="378">
        <f t="shared" si="59"/>
        <v>0</v>
      </c>
      <c r="DP45" s="394">
        <v>0</v>
      </c>
      <c r="DQ45" s="395">
        <v>0</v>
      </c>
      <c r="DR45" s="395">
        <v>0</v>
      </c>
      <c r="DS45" s="391"/>
      <c r="DT45" s="391"/>
      <c r="DU45" s="392">
        <f t="shared" si="60"/>
        <v>0</v>
      </c>
      <c r="DV45" s="510">
        <f t="shared" si="61"/>
        <v>0</v>
      </c>
      <c r="DW45" s="466" t="str">
        <f t="shared" si="62"/>
        <v>D</v>
      </c>
      <c r="DX45" s="393">
        <f t="shared" si="63"/>
        <v>0</v>
      </c>
      <c r="DY45" s="7"/>
      <c r="DZ45" s="4"/>
      <c r="EA45" s="48" t="str">
        <f t="shared" si="95"/>
        <v/>
      </c>
      <c r="EB45" s="45">
        <f t="shared" si="105"/>
        <v>0</v>
      </c>
      <c r="EC45" s="32">
        <f t="shared" si="106"/>
        <v>0</v>
      </c>
      <c r="ED45" s="149">
        <f t="shared" si="65"/>
        <v>0</v>
      </c>
      <c r="EE45" s="78" t="str">
        <f t="shared" si="66"/>
        <v/>
      </c>
      <c r="EF45" s="78" t="str">
        <f t="shared" si="67"/>
        <v/>
      </c>
      <c r="EG45" s="67" t="str">
        <f t="shared" si="68"/>
        <v/>
      </c>
      <c r="EH45" s="46" t="str">
        <f t="shared" si="69"/>
        <v/>
      </c>
      <c r="EI45" s="102">
        <f t="shared" si="70"/>
        <v>0</v>
      </c>
      <c r="EJ45" s="72">
        <f t="shared" si="6"/>
        <v>0</v>
      </c>
      <c r="EK45" s="71">
        <f t="shared" si="7"/>
        <v>0</v>
      </c>
      <c r="EL45" s="71">
        <f t="shared" si="8"/>
        <v>0</v>
      </c>
      <c r="EM45" s="71">
        <f t="shared" si="9"/>
        <v>0</v>
      </c>
      <c r="EN45" s="71">
        <f t="shared" si="10"/>
        <v>0</v>
      </c>
      <c r="EO45" s="73">
        <f t="shared" si="11"/>
        <v>0</v>
      </c>
      <c r="EP45" s="491">
        <f t="shared" si="71"/>
        <v>0</v>
      </c>
      <c r="EQ45" s="492">
        <f t="shared" si="72"/>
        <v>0</v>
      </c>
      <c r="ER45" s="492">
        <f t="shared" si="73"/>
        <v>0</v>
      </c>
      <c r="ES45" s="492">
        <f t="shared" si="74"/>
        <v>0</v>
      </c>
      <c r="ET45" s="492">
        <f t="shared" si="75"/>
        <v>0</v>
      </c>
      <c r="EU45" s="725"/>
      <c r="EV45" s="725"/>
      <c r="EW45" s="137">
        <f t="shared" si="76"/>
        <v>0</v>
      </c>
      <c r="EX45" s="137" t="s">
        <v>177</v>
      </c>
      <c r="EY45" s="137">
        <f t="shared" si="77"/>
        <v>100</v>
      </c>
      <c r="EZ45" s="137" t="str">
        <f t="shared" si="78"/>
        <v>0/100</v>
      </c>
      <c r="FA45" s="137">
        <f t="shared" si="79"/>
        <v>0</v>
      </c>
      <c r="FB45" s="137" t="s">
        <v>177</v>
      </c>
      <c r="FC45" s="137">
        <f t="shared" si="80"/>
        <v>100</v>
      </c>
      <c r="FD45" s="137" t="str">
        <f t="shared" si="81"/>
        <v>0/100</v>
      </c>
      <c r="FE45" s="137">
        <f t="shared" si="82"/>
        <v>0</v>
      </c>
      <c r="FF45" s="137" t="s">
        <v>177</v>
      </c>
      <c r="FG45" s="137">
        <f t="shared" si="83"/>
        <v>100</v>
      </c>
      <c r="FH45" s="137" t="str">
        <f t="shared" si="84"/>
        <v>0/100</v>
      </c>
    </row>
    <row r="46" spans="1:164" ht="21.75" customHeight="1">
      <c r="A46" s="130">
        <f t="shared" si="15"/>
        <v>0</v>
      </c>
      <c r="B46" s="307">
        <v>38</v>
      </c>
      <c r="C46" s="495"/>
      <c r="D46" s="28">
        <f t="shared" si="16"/>
        <v>0</v>
      </c>
      <c r="E46" s="2"/>
      <c r="F46" s="139"/>
      <c r="G46" s="2"/>
      <c r="H46" s="2"/>
      <c r="I46" s="2"/>
      <c r="J46" s="2"/>
      <c r="K46" s="141"/>
      <c r="L46" s="8">
        <v>0</v>
      </c>
      <c r="M46" s="55">
        <v>0</v>
      </c>
      <c r="N46" s="56">
        <f t="shared" si="102"/>
        <v>0</v>
      </c>
      <c r="O46" s="166">
        <v>0</v>
      </c>
      <c r="P46" s="310">
        <v>0</v>
      </c>
      <c r="Q46" s="417">
        <v>0</v>
      </c>
      <c r="R46" s="92">
        <f t="shared" si="17"/>
        <v>0</v>
      </c>
      <c r="S46" s="311">
        <v>0</v>
      </c>
      <c r="T46" s="312">
        <f t="shared" si="86"/>
        <v>0</v>
      </c>
      <c r="U46" s="417">
        <v>0</v>
      </c>
      <c r="V46" s="92">
        <f t="shared" si="18"/>
        <v>0</v>
      </c>
      <c r="W46" s="57">
        <f t="shared" si="103"/>
        <v>0</v>
      </c>
      <c r="X46" s="501">
        <f t="shared" si="19"/>
        <v>0</v>
      </c>
      <c r="Y46" s="438" t="str">
        <f t="shared" si="20"/>
        <v>E</v>
      </c>
      <c r="Z46" s="110">
        <f t="shared" si="21"/>
        <v>0</v>
      </c>
      <c r="AA46" s="120">
        <v>0</v>
      </c>
      <c r="AB46" s="65">
        <v>0</v>
      </c>
      <c r="AC46" s="66">
        <f t="shared" si="92"/>
        <v>0</v>
      </c>
      <c r="AD46" s="176">
        <v>0</v>
      </c>
      <c r="AE46" s="313">
        <v>0</v>
      </c>
      <c r="AF46" s="422">
        <v>0</v>
      </c>
      <c r="AG46" s="93">
        <f t="shared" si="22"/>
        <v>0</v>
      </c>
      <c r="AH46" s="314">
        <v>0</v>
      </c>
      <c r="AI46" s="315">
        <f t="shared" si="93"/>
        <v>0</v>
      </c>
      <c r="AJ46" s="422">
        <v>0</v>
      </c>
      <c r="AK46" s="93">
        <f t="shared" si="23"/>
        <v>0</v>
      </c>
      <c r="AL46" s="177">
        <f t="shared" si="104"/>
        <v>0</v>
      </c>
      <c r="AM46" s="502">
        <f t="shared" si="25"/>
        <v>0</v>
      </c>
      <c r="AN46" s="442" t="str">
        <f t="shared" si="26"/>
        <v>E</v>
      </c>
      <c r="AO46" s="121">
        <f t="shared" si="27"/>
        <v>0</v>
      </c>
      <c r="AP46" s="113">
        <v>0</v>
      </c>
      <c r="AQ46" s="61">
        <v>0</v>
      </c>
      <c r="AR46" s="62">
        <f t="shared" si="96"/>
        <v>0</v>
      </c>
      <c r="AS46" s="217">
        <v>0</v>
      </c>
      <c r="AT46" s="217">
        <v>0</v>
      </c>
      <c r="AU46" s="316">
        <v>0</v>
      </c>
      <c r="AV46" s="218">
        <f t="shared" si="28"/>
        <v>0</v>
      </c>
      <c r="AW46" s="317">
        <v>0</v>
      </c>
      <c r="AX46" s="317">
        <v>0</v>
      </c>
      <c r="AY46" s="318">
        <v>0</v>
      </c>
      <c r="AZ46" s="54">
        <f t="shared" si="29"/>
        <v>0</v>
      </c>
      <c r="BA46" s="219">
        <f t="shared" si="30"/>
        <v>0</v>
      </c>
      <c r="BB46" s="503">
        <f t="shared" si="31"/>
        <v>0</v>
      </c>
      <c r="BC46" s="446" t="str">
        <f t="shared" si="32"/>
        <v>E</v>
      </c>
      <c r="BD46" s="114">
        <f t="shared" si="33"/>
        <v>0</v>
      </c>
      <c r="BE46" s="236">
        <v>0</v>
      </c>
      <c r="BF46" s="69">
        <v>0</v>
      </c>
      <c r="BG46" s="237">
        <f t="shared" si="97"/>
        <v>0</v>
      </c>
      <c r="BH46" s="238">
        <v>0</v>
      </c>
      <c r="BI46" s="238">
        <v>0</v>
      </c>
      <c r="BJ46" s="319">
        <v>0</v>
      </c>
      <c r="BK46" s="239">
        <f t="shared" si="34"/>
        <v>0</v>
      </c>
      <c r="BL46" s="320">
        <v>0</v>
      </c>
      <c r="BM46" s="320">
        <v>0</v>
      </c>
      <c r="BN46" s="321">
        <v>0</v>
      </c>
      <c r="BO46" s="94">
        <f t="shared" si="35"/>
        <v>0</v>
      </c>
      <c r="BP46" s="240">
        <f t="shared" si="36"/>
        <v>0</v>
      </c>
      <c r="BQ46" s="504">
        <f t="shared" si="37"/>
        <v>0</v>
      </c>
      <c r="BR46" s="450" t="str">
        <f t="shared" si="38"/>
        <v>E</v>
      </c>
      <c r="BS46" s="117">
        <f t="shared" si="39"/>
        <v>0</v>
      </c>
      <c r="BT46" s="120">
        <v>0</v>
      </c>
      <c r="BU46" s="65">
        <v>0</v>
      </c>
      <c r="BV46" s="66">
        <f t="shared" si="98"/>
        <v>0</v>
      </c>
      <c r="BW46" s="176">
        <v>0</v>
      </c>
      <c r="BX46" s="176">
        <v>0</v>
      </c>
      <c r="BY46" s="313">
        <v>0</v>
      </c>
      <c r="BZ46" s="93">
        <f t="shared" si="40"/>
        <v>0</v>
      </c>
      <c r="CA46" s="314">
        <v>0</v>
      </c>
      <c r="CB46" s="314">
        <v>0</v>
      </c>
      <c r="CC46" s="315">
        <v>0</v>
      </c>
      <c r="CD46" s="126">
        <f t="shared" si="41"/>
        <v>0</v>
      </c>
      <c r="CE46" s="177">
        <f t="shared" si="42"/>
        <v>0</v>
      </c>
      <c r="CF46" s="502">
        <f t="shared" si="43"/>
        <v>0</v>
      </c>
      <c r="CG46" s="442" t="str">
        <f t="shared" si="44"/>
        <v>E</v>
      </c>
      <c r="CH46" s="121">
        <f t="shared" si="45"/>
        <v>0</v>
      </c>
      <c r="CI46" s="123">
        <v>0</v>
      </c>
      <c r="CJ46" s="124">
        <v>0</v>
      </c>
      <c r="CK46" s="125">
        <f t="shared" si="99"/>
        <v>0</v>
      </c>
      <c r="CL46" s="259">
        <v>0</v>
      </c>
      <c r="CM46" s="322">
        <v>0</v>
      </c>
      <c r="CN46" s="322">
        <v>0</v>
      </c>
      <c r="CO46" s="260">
        <f t="shared" si="46"/>
        <v>0</v>
      </c>
      <c r="CP46" s="323">
        <v>0</v>
      </c>
      <c r="CQ46" s="323">
        <v>0</v>
      </c>
      <c r="CR46" s="324">
        <f t="shared" si="94"/>
        <v>0</v>
      </c>
      <c r="CS46" s="53">
        <f t="shared" si="47"/>
        <v>0</v>
      </c>
      <c r="CT46" s="261">
        <f t="shared" si="48"/>
        <v>0</v>
      </c>
      <c r="CU46" s="505">
        <f t="shared" si="49"/>
        <v>0</v>
      </c>
      <c r="CV46" s="454" t="str">
        <f t="shared" si="50"/>
        <v>E</v>
      </c>
      <c r="CW46" s="47">
        <f t="shared" si="51"/>
        <v>0</v>
      </c>
      <c r="CX46" s="408">
        <v>0</v>
      </c>
      <c r="CY46" s="409">
        <v>0</v>
      </c>
      <c r="CZ46" s="409">
        <v>0</v>
      </c>
      <c r="DA46" s="406"/>
      <c r="DB46" s="406"/>
      <c r="DC46" s="407">
        <f t="shared" si="52"/>
        <v>0</v>
      </c>
      <c r="DD46" s="507">
        <f t="shared" si="53"/>
        <v>0</v>
      </c>
      <c r="DE46" s="458" t="str">
        <f t="shared" si="54"/>
        <v>D</v>
      </c>
      <c r="DF46" s="426">
        <f t="shared" si="55"/>
        <v>0</v>
      </c>
      <c r="DG46" s="379">
        <v>0</v>
      </c>
      <c r="DH46" s="380">
        <v>0</v>
      </c>
      <c r="DI46" s="380">
        <v>0</v>
      </c>
      <c r="DJ46" s="376"/>
      <c r="DK46" s="376"/>
      <c r="DL46" s="377">
        <f t="shared" si="56"/>
        <v>0</v>
      </c>
      <c r="DM46" s="509">
        <f t="shared" si="57"/>
        <v>0</v>
      </c>
      <c r="DN46" s="462" t="str">
        <f t="shared" si="58"/>
        <v>D</v>
      </c>
      <c r="DO46" s="378">
        <f t="shared" si="59"/>
        <v>0</v>
      </c>
      <c r="DP46" s="394">
        <v>0</v>
      </c>
      <c r="DQ46" s="395">
        <v>0</v>
      </c>
      <c r="DR46" s="395">
        <v>0</v>
      </c>
      <c r="DS46" s="391"/>
      <c r="DT46" s="391"/>
      <c r="DU46" s="392">
        <f t="shared" si="60"/>
        <v>0</v>
      </c>
      <c r="DV46" s="510">
        <f t="shared" si="61"/>
        <v>0</v>
      </c>
      <c r="DW46" s="466" t="str">
        <f t="shared" si="62"/>
        <v>D</v>
      </c>
      <c r="DX46" s="393">
        <f t="shared" si="63"/>
        <v>0</v>
      </c>
      <c r="DY46" s="7"/>
      <c r="DZ46" s="4"/>
      <c r="EA46" s="48" t="str">
        <f t="shared" si="95"/>
        <v/>
      </c>
      <c r="EB46" s="45">
        <f t="shared" si="105"/>
        <v>0</v>
      </c>
      <c r="EC46" s="32">
        <f t="shared" si="106"/>
        <v>0</v>
      </c>
      <c r="ED46" s="149">
        <f t="shared" si="65"/>
        <v>0</v>
      </c>
      <c r="EE46" s="78" t="str">
        <f t="shared" si="66"/>
        <v/>
      </c>
      <c r="EF46" s="78" t="str">
        <f t="shared" si="67"/>
        <v/>
      </c>
      <c r="EG46" s="67" t="str">
        <f t="shared" si="68"/>
        <v/>
      </c>
      <c r="EH46" s="46" t="str">
        <f t="shared" si="69"/>
        <v/>
      </c>
      <c r="EI46" s="102">
        <f t="shared" si="70"/>
        <v>0</v>
      </c>
      <c r="EJ46" s="72">
        <f t="shared" si="6"/>
        <v>0</v>
      </c>
      <c r="EK46" s="71">
        <f t="shared" si="7"/>
        <v>0</v>
      </c>
      <c r="EL46" s="71">
        <f t="shared" si="8"/>
        <v>0</v>
      </c>
      <c r="EM46" s="71">
        <f t="shared" si="9"/>
        <v>0</v>
      </c>
      <c r="EN46" s="71">
        <f t="shared" si="10"/>
        <v>0</v>
      </c>
      <c r="EO46" s="73">
        <f t="shared" si="11"/>
        <v>0</v>
      </c>
      <c r="EP46" s="491">
        <f t="shared" si="71"/>
        <v>0</v>
      </c>
      <c r="EQ46" s="492">
        <f t="shared" si="72"/>
        <v>0</v>
      </c>
      <c r="ER46" s="492">
        <f t="shared" si="73"/>
        <v>0</v>
      </c>
      <c r="ES46" s="492">
        <f t="shared" si="74"/>
        <v>0</v>
      </c>
      <c r="ET46" s="492">
        <f t="shared" si="75"/>
        <v>0</v>
      </c>
      <c r="EU46" s="725"/>
      <c r="EV46" s="725"/>
      <c r="EW46" s="137">
        <f t="shared" si="76"/>
        <v>0</v>
      </c>
      <c r="EX46" s="137" t="s">
        <v>177</v>
      </c>
      <c r="EY46" s="137">
        <f t="shared" si="77"/>
        <v>100</v>
      </c>
      <c r="EZ46" s="137" t="str">
        <f t="shared" si="78"/>
        <v>0/100</v>
      </c>
      <c r="FA46" s="137">
        <f t="shared" si="79"/>
        <v>0</v>
      </c>
      <c r="FB46" s="137" t="s">
        <v>177</v>
      </c>
      <c r="FC46" s="137">
        <f t="shared" si="80"/>
        <v>100</v>
      </c>
      <c r="FD46" s="137" t="str">
        <f t="shared" si="81"/>
        <v>0/100</v>
      </c>
      <c r="FE46" s="137">
        <f t="shared" si="82"/>
        <v>0</v>
      </c>
      <c r="FF46" s="137" t="s">
        <v>177</v>
      </c>
      <c r="FG46" s="137">
        <f t="shared" si="83"/>
        <v>100</v>
      </c>
      <c r="FH46" s="137" t="str">
        <f t="shared" si="84"/>
        <v>0/100</v>
      </c>
    </row>
    <row r="47" spans="1:164" ht="21.75" customHeight="1">
      <c r="A47" s="130">
        <f t="shared" si="15"/>
        <v>0</v>
      </c>
      <c r="B47" s="307">
        <v>39</v>
      </c>
      <c r="C47" s="494"/>
      <c r="D47" s="28">
        <f t="shared" si="16"/>
        <v>0</v>
      </c>
      <c r="E47" s="2"/>
      <c r="F47" s="139"/>
      <c r="G47" s="1"/>
      <c r="H47" s="2"/>
      <c r="I47" s="2"/>
      <c r="J47" s="2"/>
      <c r="K47" s="141"/>
      <c r="L47" s="8">
        <v>0</v>
      </c>
      <c r="M47" s="55">
        <v>0</v>
      </c>
      <c r="N47" s="56">
        <f t="shared" si="102"/>
        <v>0</v>
      </c>
      <c r="O47" s="166">
        <v>0</v>
      </c>
      <c r="P47" s="310">
        <v>0</v>
      </c>
      <c r="Q47" s="417">
        <v>0</v>
      </c>
      <c r="R47" s="92">
        <f t="shared" si="17"/>
        <v>0</v>
      </c>
      <c r="S47" s="311">
        <v>0</v>
      </c>
      <c r="T47" s="312">
        <f t="shared" si="86"/>
        <v>0</v>
      </c>
      <c r="U47" s="417">
        <v>0</v>
      </c>
      <c r="V47" s="92">
        <f t="shared" si="18"/>
        <v>0</v>
      </c>
      <c r="W47" s="57">
        <f t="shared" si="103"/>
        <v>0</v>
      </c>
      <c r="X47" s="501">
        <f t="shared" si="19"/>
        <v>0</v>
      </c>
      <c r="Y47" s="438" t="str">
        <f t="shared" si="20"/>
        <v>E</v>
      </c>
      <c r="Z47" s="110">
        <f t="shared" si="21"/>
        <v>0</v>
      </c>
      <c r="AA47" s="120">
        <v>0</v>
      </c>
      <c r="AB47" s="65">
        <v>0</v>
      </c>
      <c r="AC47" s="66">
        <f t="shared" si="92"/>
        <v>0</v>
      </c>
      <c r="AD47" s="176">
        <v>0</v>
      </c>
      <c r="AE47" s="313">
        <v>0</v>
      </c>
      <c r="AF47" s="422">
        <v>0</v>
      </c>
      <c r="AG47" s="93">
        <f t="shared" si="22"/>
        <v>0</v>
      </c>
      <c r="AH47" s="314">
        <v>0</v>
      </c>
      <c r="AI47" s="315">
        <f t="shared" si="93"/>
        <v>0</v>
      </c>
      <c r="AJ47" s="422">
        <v>0</v>
      </c>
      <c r="AK47" s="93">
        <f t="shared" si="23"/>
        <v>0</v>
      </c>
      <c r="AL47" s="177">
        <f t="shared" si="104"/>
        <v>0</v>
      </c>
      <c r="AM47" s="502">
        <f t="shared" si="25"/>
        <v>0</v>
      </c>
      <c r="AN47" s="442" t="str">
        <f t="shared" si="26"/>
        <v>E</v>
      </c>
      <c r="AO47" s="121">
        <f t="shared" si="27"/>
        <v>0</v>
      </c>
      <c r="AP47" s="113">
        <v>0</v>
      </c>
      <c r="AQ47" s="61">
        <v>0</v>
      </c>
      <c r="AR47" s="62">
        <f t="shared" si="96"/>
        <v>0</v>
      </c>
      <c r="AS47" s="217">
        <v>0</v>
      </c>
      <c r="AT47" s="217">
        <v>0</v>
      </c>
      <c r="AU47" s="316">
        <v>0</v>
      </c>
      <c r="AV47" s="218">
        <f t="shared" si="28"/>
        <v>0</v>
      </c>
      <c r="AW47" s="317">
        <v>0</v>
      </c>
      <c r="AX47" s="317">
        <v>0</v>
      </c>
      <c r="AY47" s="318">
        <v>0</v>
      </c>
      <c r="AZ47" s="54">
        <f t="shared" si="29"/>
        <v>0</v>
      </c>
      <c r="BA47" s="219">
        <f t="shared" si="30"/>
        <v>0</v>
      </c>
      <c r="BB47" s="503">
        <f t="shared" si="31"/>
        <v>0</v>
      </c>
      <c r="BC47" s="446" t="str">
        <f t="shared" si="32"/>
        <v>E</v>
      </c>
      <c r="BD47" s="114">
        <f t="shared" si="33"/>
        <v>0</v>
      </c>
      <c r="BE47" s="236">
        <v>0</v>
      </c>
      <c r="BF47" s="69">
        <v>0</v>
      </c>
      <c r="BG47" s="237">
        <f t="shared" si="97"/>
        <v>0</v>
      </c>
      <c r="BH47" s="238">
        <v>0</v>
      </c>
      <c r="BI47" s="238">
        <v>0</v>
      </c>
      <c r="BJ47" s="319">
        <v>0</v>
      </c>
      <c r="BK47" s="239">
        <f t="shared" si="34"/>
        <v>0</v>
      </c>
      <c r="BL47" s="320">
        <v>0</v>
      </c>
      <c r="BM47" s="320">
        <v>0</v>
      </c>
      <c r="BN47" s="321">
        <v>0</v>
      </c>
      <c r="BO47" s="94">
        <f t="shared" si="35"/>
        <v>0</v>
      </c>
      <c r="BP47" s="240">
        <f t="shared" si="36"/>
        <v>0</v>
      </c>
      <c r="BQ47" s="504">
        <f t="shared" si="37"/>
        <v>0</v>
      </c>
      <c r="BR47" s="450" t="str">
        <f t="shared" si="38"/>
        <v>E</v>
      </c>
      <c r="BS47" s="117">
        <f t="shared" si="39"/>
        <v>0</v>
      </c>
      <c r="BT47" s="120">
        <v>0</v>
      </c>
      <c r="BU47" s="65">
        <v>0</v>
      </c>
      <c r="BV47" s="66">
        <f t="shared" si="98"/>
        <v>0</v>
      </c>
      <c r="BW47" s="176">
        <v>0</v>
      </c>
      <c r="BX47" s="176">
        <v>0</v>
      </c>
      <c r="BY47" s="313">
        <v>0</v>
      </c>
      <c r="BZ47" s="93">
        <f t="shared" si="40"/>
        <v>0</v>
      </c>
      <c r="CA47" s="314">
        <v>0</v>
      </c>
      <c r="CB47" s="314">
        <v>0</v>
      </c>
      <c r="CC47" s="315">
        <v>0</v>
      </c>
      <c r="CD47" s="126">
        <f t="shared" si="41"/>
        <v>0</v>
      </c>
      <c r="CE47" s="177">
        <f t="shared" si="42"/>
        <v>0</v>
      </c>
      <c r="CF47" s="502">
        <f t="shared" si="43"/>
        <v>0</v>
      </c>
      <c r="CG47" s="442" t="str">
        <f t="shared" si="44"/>
        <v>E</v>
      </c>
      <c r="CH47" s="121">
        <f t="shared" si="45"/>
        <v>0</v>
      </c>
      <c r="CI47" s="123">
        <v>0</v>
      </c>
      <c r="CJ47" s="124">
        <v>0</v>
      </c>
      <c r="CK47" s="125">
        <f t="shared" si="99"/>
        <v>0</v>
      </c>
      <c r="CL47" s="259">
        <v>0</v>
      </c>
      <c r="CM47" s="322">
        <v>0</v>
      </c>
      <c r="CN47" s="322">
        <v>0</v>
      </c>
      <c r="CO47" s="260">
        <f t="shared" si="46"/>
        <v>0</v>
      </c>
      <c r="CP47" s="323">
        <v>0</v>
      </c>
      <c r="CQ47" s="323">
        <v>0</v>
      </c>
      <c r="CR47" s="324">
        <f t="shared" si="94"/>
        <v>0</v>
      </c>
      <c r="CS47" s="53">
        <f t="shared" si="47"/>
        <v>0</v>
      </c>
      <c r="CT47" s="261">
        <f t="shared" si="48"/>
        <v>0</v>
      </c>
      <c r="CU47" s="505">
        <f t="shared" si="49"/>
        <v>0</v>
      </c>
      <c r="CV47" s="454" t="str">
        <f t="shared" si="50"/>
        <v>E</v>
      </c>
      <c r="CW47" s="47">
        <f t="shared" si="51"/>
        <v>0</v>
      </c>
      <c r="CX47" s="408">
        <v>0</v>
      </c>
      <c r="CY47" s="409">
        <v>0</v>
      </c>
      <c r="CZ47" s="409">
        <v>0</v>
      </c>
      <c r="DA47" s="406"/>
      <c r="DB47" s="406"/>
      <c r="DC47" s="407">
        <f t="shared" si="52"/>
        <v>0</v>
      </c>
      <c r="DD47" s="507">
        <f t="shared" si="53"/>
        <v>0</v>
      </c>
      <c r="DE47" s="458" t="str">
        <f t="shared" si="54"/>
        <v>D</v>
      </c>
      <c r="DF47" s="426">
        <f t="shared" si="55"/>
        <v>0</v>
      </c>
      <c r="DG47" s="379">
        <v>0</v>
      </c>
      <c r="DH47" s="380">
        <v>0</v>
      </c>
      <c r="DI47" s="380">
        <v>0</v>
      </c>
      <c r="DJ47" s="376"/>
      <c r="DK47" s="376"/>
      <c r="DL47" s="377">
        <f t="shared" si="56"/>
        <v>0</v>
      </c>
      <c r="DM47" s="509">
        <f t="shared" si="57"/>
        <v>0</v>
      </c>
      <c r="DN47" s="462" t="str">
        <f t="shared" si="58"/>
        <v>D</v>
      </c>
      <c r="DO47" s="378">
        <f t="shared" si="59"/>
        <v>0</v>
      </c>
      <c r="DP47" s="394">
        <v>0</v>
      </c>
      <c r="DQ47" s="395">
        <v>0</v>
      </c>
      <c r="DR47" s="395">
        <v>0</v>
      </c>
      <c r="DS47" s="391"/>
      <c r="DT47" s="391"/>
      <c r="DU47" s="392">
        <f t="shared" si="60"/>
        <v>0</v>
      </c>
      <c r="DV47" s="510">
        <f t="shared" si="61"/>
        <v>0</v>
      </c>
      <c r="DW47" s="466" t="str">
        <f t="shared" si="62"/>
        <v>D</v>
      </c>
      <c r="DX47" s="393">
        <f t="shared" si="63"/>
        <v>0</v>
      </c>
      <c r="DY47" s="7"/>
      <c r="DZ47" s="4"/>
      <c r="EA47" s="48" t="str">
        <f t="shared" si="95"/>
        <v/>
      </c>
      <c r="EB47" s="45">
        <f t="shared" si="105"/>
        <v>0</v>
      </c>
      <c r="EC47" s="32">
        <f t="shared" si="106"/>
        <v>0</v>
      </c>
      <c r="ED47" s="149">
        <f t="shared" si="65"/>
        <v>0</v>
      </c>
      <c r="EE47" s="78" t="str">
        <f t="shared" si="66"/>
        <v/>
      </c>
      <c r="EF47" s="78" t="str">
        <f t="shared" si="67"/>
        <v/>
      </c>
      <c r="EG47" s="67" t="str">
        <f t="shared" si="68"/>
        <v/>
      </c>
      <c r="EH47" s="46" t="str">
        <f t="shared" si="69"/>
        <v/>
      </c>
      <c r="EI47" s="102">
        <f t="shared" si="70"/>
        <v>0</v>
      </c>
      <c r="EJ47" s="72">
        <f t="shared" si="6"/>
        <v>0</v>
      </c>
      <c r="EK47" s="71">
        <f t="shared" si="7"/>
        <v>0</v>
      </c>
      <c r="EL47" s="71">
        <f t="shared" si="8"/>
        <v>0</v>
      </c>
      <c r="EM47" s="71">
        <f t="shared" si="9"/>
        <v>0</v>
      </c>
      <c r="EN47" s="71">
        <f t="shared" si="10"/>
        <v>0</v>
      </c>
      <c r="EO47" s="73">
        <f t="shared" si="11"/>
        <v>0</v>
      </c>
      <c r="EP47" s="491">
        <f t="shared" si="71"/>
        <v>0</v>
      </c>
      <c r="EQ47" s="492">
        <f t="shared" si="72"/>
        <v>0</v>
      </c>
      <c r="ER47" s="492">
        <f t="shared" si="73"/>
        <v>0</v>
      </c>
      <c r="ES47" s="492">
        <f t="shared" si="74"/>
        <v>0</v>
      </c>
      <c r="ET47" s="492">
        <f t="shared" si="75"/>
        <v>0</v>
      </c>
      <c r="EU47" s="725"/>
      <c r="EV47" s="725"/>
      <c r="EW47" s="137">
        <f t="shared" si="76"/>
        <v>0</v>
      </c>
      <c r="EX47" s="137" t="s">
        <v>177</v>
      </c>
      <c r="EY47" s="137">
        <f t="shared" si="77"/>
        <v>100</v>
      </c>
      <c r="EZ47" s="137" t="str">
        <f t="shared" si="78"/>
        <v>0/100</v>
      </c>
      <c r="FA47" s="137">
        <f t="shared" si="79"/>
        <v>0</v>
      </c>
      <c r="FB47" s="137" t="s">
        <v>177</v>
      </c>
      <c r="FC47" s="137">
        <f t="shared" si="80"/>
        <v>100</v>
      </c>
      <c r="FD47" s="137" t="str">
        <f t="shared" si="81"/>
        <v>0/100</v>
      </c>
      <c r="FE47" s="137">
        <f t="shared" si="82"/>
        <v>0</v>
      </c>
      <c r="FF47" s="137" t="s">
        <v>177</v>
      </c>
      <c r="FG47" s="137">
        <f t="shared" si="83"/>
        <v>100</v>
      </c>
      <c r="FH47" s="137" t="str">
        <f t="shared" si="84"/>
        <v>0/100</v>
      </c>
    </row>
    <row r="48" spans="1:164" ht="21.75" customHeight="1">
      <c r="A48" s="130">
        <f t="shared" si="15"/>
        <v>0</v>
      </c>
      <c r="B48" s="307">
        <v>40</v>
      </c>
      <c r="C48" s="495"/>
      <c r="D48" s="28">
        <f t="shared" si="16"/>
        <v>0</v>
      </c>
      <c r="E48" s="2"/>
      <c r="F48" s="139"/>
      <c r="G48" s="2"/>
      <c r="H48" s="2"/>
      <c r="I48" s="2"/>
      <c r="J48" s="2"/>
      <c r="K48" s="141"/>
      <c r="L48" s="8">
        <v>0</v>
      </c>
      <c r="M48" s="55">
        <v>0</v>
      </c>
      <c r="N48" s="56">
        <f t="shared" si="102"/>
        <v>0</v>
      </c>
      <c r="O48" s="166">
        <v>0</v>
      </c>
      <c r="P48" s="310">
        <v>0</v>
      </c>
      <c r="Q48" s="417">
        <v>0</v>
      </c>
      <c r="R48" s="92">
        <f t="shared" si="17"/>
        <v>0</v>
      </c>
      <c r="S48" s="311">
        <v>0</v>
      </c>
      <c r="T48" s="312">
        <f t="shared" si="86"/>
        <v>0</v>
      </c>
      <c r="U48" s="417">
        <v>0</v>
      </c>
      <c r="V48" s="92">
        <f t="shared" si="18"/>
        <v>0</v>
      </c>
      <c r="W48" s="57">
        <f t="shared" si="103"/>
        <v>0</v>
      </c>
      <c r="X48" s="501">
        <f t="shared" si="19"/>
        <v>0</v>
      </c>
      <c r="Y48" s="438" t="str">
        <f t="shared" si="20"/>
        <v>E</v>
      </c>
      <c r="Z48" s="110">
        <f t="shared" si="21"/>
        <v>0</v>
      </c>
      <c r="AA48" s="120">
        <v>0</v>
      </c>
      <c r="AB48" s="65">
        <v>0</v>
      </c>
      <c r="AC48" s="66">
        <f>SUM(AA48:AB48)</f>
        <v>0</v>
      </c>
      <c r="AD48" s="176">
        <v>0</v>
      </c>
      <c r="AE48" s="313">
        <v>0</v>
      </c>
      <c r="AF48" s="422">
        <v>0</v>
      </c>
      <c r="AG48" s="93">
        <f t="shared" si="22"/>
        <v>0</v>
      </c>
      <c r="AH48" s="314">
        <v>0</v>
      </c>
      <c r="AI48" s="315">
        <f>IF($T$7="NA","NA",0)</f>
        <v>0</v>
      </c>
      <c r="AJ48" s="422">
        <v>0</v>
      </c>
      <c r="AK48" s="93">
        <f t="shared" si="23"/>
        <v>0</v>
      </c>
      <c r="AL48" s="177">
        <f t="shared" si="104"/>
        <v>0</v>
      </c>
      <c r="AM48" s="502">
        <f t="shared" si="25"/>
        <v>0</v>
      </c>
      <c r="AN48" s="442" t="str">
        <f t="shared" si="26"/>
        <v>E</v>
      </c>
      <c r="AO48" s="121">
        <f t="shared" si="27"/>
        <v>0</v>
      </c>
      <c r="AP48" s="113">
        <v>0</v>
      </c>
      <c r="AQ48" s="61">
        <v>0</v>
      </c>
      <c r="AR48" s="62">
        <f t="shared" si="96"/>
        <v>0</v>
      </c>
      <c r="AS48" s="217">
        <v>0</v>
      </c>
      <c r="AT48" s="217">
        <v>0</v>
      </c>
      <c r="AU48" s="316">
        <v>0</v>
      </c>
      <c r="AV48" s="218">
        <f t="shared" si="28"/>
        <v>0</v>
      </c>
      <c r="AW48" s="317">
        <v>0</v>
      </c>
      <c r="AX48" s="317">
        <v>0</v>
      </c>
      <c r="AY48" s="318">
        <v>0</v>
      </c>
      <c r="AZ48" s="54">
        <f t="shared" si="29"/>
        <v>0</v>
      </c>
      <c r="BA48" s="219">
        <f t="shared" si="30"/>
        <v>0</v>
      </c>
      <c r="BB48" s="503">
        <f t="shared" si="31"/>
        <v>0</v>
      </c>
      <c r="BC48" s="446" t="str">
        <f t="shared" si="32"/>
        <v>E</v>
      </c>
      <c r="BD48" s="114">
        <f t="shared" si="33"/>
        <v>0</v>
      </c>
      <c r="BE48" s="236">
        <v>0</v>
      </c>
      <c r="BF48" s="69">
        <v>0</v>
      </c>
      <c r="BG48" s="237">
        <f t="shared" si="97"/>
        <v>0</v>
      </c>
      <c r="BH48" s="238">
        <v>0</v>
      </c>
      <c r="BI48" s="238">
        <v>0</v>
      </c>
      <c r="BJ48" s="319">
        <v>0</v>
      </c>
      <c r="BK48" s="239">
        <f t="shared" si="34"/>
        <v>0</v>
      </c>
      <c r="BL48" s="320">
        <v>0</v>
      </c>
      <c r="BM48" s="320">
        <v>0</v>
      </c>
      <c r="BN48" s="321">
        <v>0</v>
      </c>
      <c r="BO48" s="94">
        <f t="shared" si="35"/>
        <v>0</v>
      </c>
      <c r="BP48" s="240">
        <f t="shared" si="36"/>
        <v>0</v>
      </c>
      <c r="BQ48" s="504">
        <f t="shared" si="37"/>
        <v>0</v>
      </c>
      <c r="BR48" s="450" t="str">
        <f t="shared" si="38"/>
        <v>E</v>
      </c>
      <c r="BS48" s="117">
        <f t="shared" si="39"/>
        <v>0</v>
      </c>
      <c r="BT48" s="120">
        <v>0</v>
      </c>
      <c r="BU48" s="65">
        <v>0</v>
      </c>
      <c r="BV48" s="66">
        <f t="shared" si="98"/>
        <v>0</v>
      </c>
      <c r="BW48" s="176">
        <v>0</v>
      </c>
      <c r="BX48" s="176">
        <v>0</v>
      </c>
      <c r="BY48" s="313">
        <v>0</v>
      </c>
      <c r="BZ48" s="93">
        <f t="shared" si="40"/>
        <v>0</v>
      </c>
      <c r="CA48" s="314">
        <v>0</v>
      </c>
      <c r="CB48" s="314">
        <v>0</v>
      </c>
      <c r="CC48" s="315">
        <v>0</v>
      </c>
      <c r="CD48" s="126">
        <f t="shared" si="41"/>
        <v>0</v>
      </c>
      <c r="CE48" s="177">
        <f t="shared" si="42"/>
        <v>0</v>
      </c>
      <c r="CF48" s="502">
        <f t="shared" si="43"/>
        <v>0</v>
      </c>
      <c r="CG48" s="442" t="str">
        <f t="shared" si="44"/>
        <v>E</v>
      </c>
      <c r="CH48" s="121">
        <f t="shared" si="45"/>
        <v>0</v>
      </c>
      <c r="CI48" s="123">
        <v>0</v>
      </c>
      <c r="CJ48" s="124">
        <v>0</v>
      </c>
      <c r="CK48" s="125">
        <f t="shared" si="99"/>
        <v>0</v>
      </c>
      <c r="CL48" s="259">
        <v>0</v>
      </c>
      <c r="CM48" s="322">
        <v>0</v>
      </c>
      <c r="CN48" s="322">
        <v>0</v>
      </c>
      <c r="CO48" s="260">
        <f t="shared" si="46"/>
        <v>0</v>
      </c>
      <c r="CP48" s="323">
        <v>0</v>
      </c>
      <c r="CQ48" s="323">
        <v>0</v>
      </c>
      <c r="CR48" s="324">
        <f>IF($T$7="NA","NA",0)</f>
        <v>0</v>
      </c>
      <c r="CS48" s="53">
        <f t="shared" si="47"/>
        <v>0</v>
      </c>
      <c r="CT48" s="261">
        <f t="shared" si="48"/>
        <v>0</v>
      </c>
      <c r="CU48" s="505">
        <f t="shared" si="49"/>
        <v>0</v>
      </c>
      <c r="CV48" s="454" t="str">
        <f t="shared" si="50"/>
        <v>E</v>
      </c>
      <c r="CW48" s="47">
        <f t="shared" si="51"/>
        <v>0</v>
      </c>
      <c r="CX48" s="408">
        <v>0</v>
      </c>
      <c r="CY48" s="409">
        <v>0</v>
      </c>
      <c r="CZ48" s="409">
        <v>0</v>
      </c>
      <c r="DA48" s="406"/>
      <c r="DB48" s="406"/>
      <c r="DC48" s="407">
        <f t="shared" si="52"/>
        <v>0</v>
      </c>
      <c r="DD48" s="507">
        <f t="shared" si="53"/>
        <v>0</v>
      </c>
      <c r="DE48" s="458" t="str">
        <f t="shared" si="54"/>
        <v>D</v>
      </c>
      <c r="DF48" s="426">
        <f t="shared" si="55"/>
        <v>0</v>
      </c>
      <c r="DG48" s="379">
        <v>0</v>
      </c>
      <c r="DH48" s="380">
        <v>0</v>
      </c>
      <c r="DI48" s="380">
        <v>0</v>
      </c>
      <c r="DJ48" s="376"/>
      <c r="DK48" s="376"/>
      <c r="DL48" s="377">
        <f t="shared" si="56"/>
        <v>0</v>
      </c>
      <c r="DM48" s="509">
        <f t="shared" si="57"/>
        <v>0</v>
      </c>
      <c r="DN48" s="462" t="str">
        <f t="shared" si="58"/>
        <v>D</v>
      </c>
      <c r="DO48" s="378">
        <f t="shared" si="59"/>
        <v>0</v>
      </c>
      <c r="DP48" s="394">
        <v>0</v>
      </c>
      <c r="DQ48" s="395">
        <v>0</v>
      </c>
      <c r="DR48" s="395">
        <v>0</v>
      </c>
      <c r="DS48" s="391"/>
      <c r="DT48" s="391"/>
      <c r="DU48" s="392">
        <f t="shared" si="60"/>
        <v>0</v>
      </c>
      <c r="DV48" s="510">
        <f t="shared" si="61"/>
        <v>0</v>
      </c>
      <c r="DW48" s="466" t="str">
        <f t="shared" si="62"/>
        <v>D</v>
      </c>
      <c r="DX48" s="393">
        <f t="shared" si="63"/>
        <v>0</v>
      </c>
      <c r="DY48" s="7"/>
      <c r="DZ48" s="4"/>
      <c r="EA48" s="48" t="str">
        <f t="shared" si="95"/>
        <v/>
      </c>
      <c r="EB48" s="45">
        <f t="shared" si="105"/>
        <v>0</v>
      </c>
      <c r="EC48" s="32">
        <f t="shared" si="106"/>
        <v>0</v>
      </c>
      <c r="ED48" s="149">
        <f t="shared" si="65"/>
        <v>0</v>
      </c>
      <c r="EE48" s="78" t="str">
        <f t="shared" si="66"/>
        <v/>
      </c>
      <c r="EF48" s="78" t="str">
        <f t="shared" si="67"/>
        <v/>
      </c>
      <c r="EG48" s="67" t="str">
        <f t="shared" si="68"/>
        <v/>
      </c>
      <c r="EH48" s="46" t="str">
        <f t="shared" si="69"/>
        <v/>
      </c>
      <c r="EI48" s="102">
        <f t="shared" si="70"/>
        <v>0</v>
      </c>
      <c r="EJ48" s="72">
        <f t="shared" si="6"/>
        <v>0</v>
      </c>
      <c r="EK48" s="71">
        <f t="shared" si="7"/>
        <v>0</v>
      </c>
      <c r="EL48" s="71">
        <f t="shared" si="8"/>
        <v>0</v>
      </c>
      <c r="EM48" s="71">
        <f t="shared" si="9"/>
        <v>0</v>
      </c>
      <c r="EN48" s="71">
        <f t="shared" si="10"/>
        <v>0</v>
      </c>
      <c r="EO48" s="73">
        <f t="shared" si="11"/>
        <v>0</v>
      </c>
      <c r="EP48" s="491">
        <f t="shared" si="71"/>
        <v>0</v>
      </c>
      <c r="EQ48" s="492">
        <f t="shared" si="72"/>
        <v>0</v>
      </c>
      <c r="ER48" s="492">
        <f t="shared" si="73"/>
        <v>0</v>
      </c>
      <c r="ES48" s="492">
        <f t="shared" si="74"/>
        <v>0</v>
      </c>
      <c r="ET48" s="492">
        <f t="shared" si="75"/>
        <v>0</v>
      </c>
      <c r="EU48" s="725"/>
      <c r="EV48" s="725"/>
      <c r="EW48" s="137">
        <f t="shared" si="76"/>
        <v>0</v>
      </c>
      <c r="EX48" s="137" t="s">
        <v>177</v>
      </c>
      <c r="EY48" s="137">
        <f t="shared" si="77"/>
        <v>100</v>
      </c>
      <c r="EZ48" s="137" t="str">
        <f t="shared" si="78"/>
        <v>0/100</v>
      </c>
      <c r="FA48" s="137">
        <f t="shared" si="79"/>
        <v>0</v>
      </c>
      <c r="FB48" s="137" t="s">
        <v>177</v>
      </c>
      <c r="FC48" s="137">
        <f t="shared" si="80"/>
        <v>100</v>
      </c>
      <c r="FD48" s="137" t="str">
        <f t="shared" si="81"/>
        <v>0/100</v>
      </c>
      <c r="FE48" s="137">
        <f t="shared" si="82"/>
        <v>0</v>
      </c>
      <c r="FF48" s="137" t="s">
        <v>177</v>
      </c>
      <c r="FG48" s="137">
        <f t="shared" si="83"/>
        <v>100</v>
      </c>
      <c r="FH48" s="137" t="str">
        <f t="shared" si="84"/>
        <v>0/100</v>
      </c>
    </row>
    <row r="49" spans="1:164" ht="21.75" customHeight="1">
      <c r="A49" s="130">
        <f t="shared" si="15"/>
        <v>0</v>
      </c>
      <c r="B49" s="307">
        <v>41</v>
      </c>
      <c r="C49" s="494"/>
      <c r="D49" s="28">
        <f t="shared" si="16"/>
        <v>0</v>
      </c>
      <c r="E49" s="2"/>
      <c r="F49" s="139"/>
      <c r="G49" s="1"/>
      <c r="H49" s="2"/>
      <c r="I49" s="2"/>
      <c r="J49" s="2"/>
      <c r="K49" s="141"/>
      <c r="L49" s="8">
        <v>0</v>
      </c>
      <c r="M49" s="55">
        <v>0</v>
      </c>
      <c r="N49" s="56">
        <f t="shared" si="102"/>
        <v>0</v>
      </c>
      <c r="O49" s="166">
        <v>0</v>
      </c>
      <c r="P49" s="310">
        <v>0</v>
      </c>
      <c r="Q49" s="417">
        <v>0</v>
      </c>
      <c r="R49" s="92">
        <f t="shared" si="17"/>
        <v>0</v>
      </c>
      <c r="S49" s="311">
        <v>0</v>
      </c>
      <c r="T49" s="312">
        <f t="shared" si="86"/>
        <v>0</v>
      </c>
      <c r="U49" s="417">
        <v>0</v>
      </c>
      <c r="V49" s="92">
        <f t="shared" si="18"/>
        <v>0</v>
      </c>
      <c r="W49" s="57">
        <f t="shared" si="103"/>
        <v>0</v>
      </c>
      <c r="X49" s="501">
        <f t="shared" si="19"/>
        <v>0</v>
      </c>
      <c r="Y49" s="438" t="str">
        <f t="shared" si="20"/>
        <v>E</v>
      </c>
      <c r="Z49" s="110">
        <f t="shared" si="21"/>
        <v>0</v>
      </c>
      <c r="AA49" s="120">
        <v>0</v>
      </c>
      <c r="AB49" s="65">
        <v>0</v>
      </c>
      <c r="AC49" s="66">
        <f>SUM(AA49:AB49)</f>
        <v>0</v>
      </c>
      <c r="AD49" s="176">
        <v>0</v>
      </c>
      <c r="AE49" s="313">
        <v>0</v>
      </c>
      <c r="AF49" s="422">
        <v>0</v>
      </c>
      <c r="AG49" s="93">
        <f t="shared" si="22"/>
        <v>0</v>
      </c>
      <c r="AH49" s="314">
        <v>0</v>
      </c>
      <c r="AI49" s="315">
        <f>IF($T$7="NA","NA",0)</f>
        <v>0</v>
      </c>
      <c r="AJ49" s="422">
        <v>0</v>
      </c>
      <c r="AK49" s="93">
        <f t="shared" si="23"/>
        <v>0</v>
      </c>
      <c r="AL49" s="177">
        <f t="shared" si="104"/>
        <v>0</v>
      </c>
      <c r="AM49" s="502">
        <f t="shared" si="25"/>
        <v>0</v>
      </c>
      <c r="AN49" s="442" t="str">
        <f t="shared" si="26"/>
        <v>E</v>
      </c>
      <c r="AO49" s="121">
        <f t="shared" si="27"/>
        <v>0</v>
      </c>
      <c r="AP49" s="113">
        <v>0</v>
      </c>
      <c r="AQ49" s="61">
        <v>0</v>
      </c>
      <c r="AR49" s="62">
        <f t="shared" si="96"/>
        <v>0</v>
      </c>
      <c r="AS49" s="217">
        <v>0</v>
      </c>
      <c r="AT49" s="217">
        <v>0</v>
      </c>
      <c r="AU49" s="316">
        <v>0</v>
      </c>
      <c r="AV49" s="218">
        <f t="shared" si="28"/>
        <v>0</v>
      </c>
      <c r="AW49" s="317">
        <v>0</v>
      </c>
      <c r="AX49" s="317">
        <v>0</v>
      </c>
      <c r="AY49" s="318">
        <v>0</v>
      </c>
      <c r="AZ49" s="54">
        <f t="shared" si="29"/>
        <v>0</v>
      </c>
      <c r="BA49" s="219">
        <f t="shared" si="30"/>
        <v>0</v>
      </c>
      <c r="BB49" s="503">
        <f t="shared" si="31"/>
        <v>0</v>
      </c>
      <c r="BC49" s="446" t="str">
        <f t="shared" si="32"/>
        <v>E</v>
      </c>
      <c r="BD49" s="114">
        <f t="shared" si="33"/>
        <v>0</v>
      </c>
      <c r="BE49" s="236">
        <v>0</v>
      </c>
      <c r="BF49" s="69">
        <v>0</v>
      </c>
      <c r="BG49" s="237">
        <f t="shared" si="97"/>
        <v>0</v>
      </c>
      <c r="BH49" s="238">
        <v>0</v>
      </c>
      <c r="BI49" s="238">
        <v>0</v>
      </c>
      <c r="BJ49" s="319">
        <v>0</v>
      </c>
      <c r="BK49" s="239">
        <f t="shared" si="34"/>
        <v>0</v>
      </c>
      <c r="BL49" s="320">
        <v>0</v>
      </c>
      <c r="BM49" s="320">
        <v>0</v>
      </c>
      <c r="BN49" s="321">
        <v>0</v>
      </c>
      <c r="BO49" s="94">
        <f t="shared" si="35"/>
        <v>0</v>
      </c>
      <c r="BP49" s="240">
        <f t="shared" si="36"/>
        <v>0</v>
      </c>
      <c r="BQ49" s="504">
        <f t="shared" si="37"/>
        <v>0</v>
      </c>
      <c r="BR49" s="450" t="str">
        <f t="shared" si="38"/>
        <v>E</v>
      </c>
      <c r="BS49" s="117">
        <f t="shared" si="39"/>
        <v>0</v>
      </c>
      <c r="BT49" s="120">
        <v>0</v>
      </c>
      <c r="BU49" s="65">
        <v>0</v>
      </c>
      <c r="BV49" s="66">
        <f t="shared" si="98"/>
        <v>0</v>
      </c>
      <c r="BW49" s="176">
        <v>0</v>
      </c>
      <c r="BX49" s="176">
        <v>0</v>
      </c>
      <c r="BY49" s="313">
        <v>0</v>
      </c>
      <c r="BZ49" s="93">
        <f t="shared" si="40"/>
        <v>0</v>
      </c>
      <c r="CA49" s="314">
        <v>0</v>
      </c>
      <c r="CB49" s="314">
        <v>0</v>
      </c>
      <c r="CC49" s="315">
        <v>0</v>
      </c>
      <c r="CD49" s="126">
        <f t="shared" si="41"/>
        <v>0</v>
      </c>
      <c r="CE49" s="177">
        <f t="shared" si="42"/>
        <v>0</v>
      </c>
      <c r="CF49" s="502">
        <f t="shared" si="43"/>
        <v>0</v>
      </c>
      <c r="CG49" s="442" t="str">
        <f t="shared" si="44"/>
        <v>E</v>
      </c>
      <c r="CH49" s="121">
        <f t="shared" si="45"/>
        <v>0</v>
      </c>
      <c r="CI49" s="123">
        <v>0</v>
      </c>
      <c r="CJ49" s="124">
        <v>0</v>
      </c>
      <c r="CK49" s="125">
        <f t="shared" si="99"/>
        <v>0</v>
      </c>
      <c r="CL49" s="259">
        <v>0</v>
      </c>
      <c r="CM49" s="322">
        <v>0</v>
      </c>
      <c r="CN49" s="322">
        <v>0</v>
      </c>
      <c r="CO49" s="260">
        <f t="shared" si="46"/>
        <v>0</v>
      </c>
      <c r="CP49" s="323">
        <v>0</v>
      </c>
      <c r="CQ49" s="323">
        <v>0</v>
      </c>
      <c r="CR49" s="324">
        <f>IF($T$7="NA","NA",0)</f>
        <v>0</v>
      </c>
      <c r="CS49" s="53">
        <f t="shared" si="47"/>
        <v>0</v>
      </c>
      <c r="CT49" s="261">
        <f t="shared" si="48"/>
        <v>0</v>
      </c>
      <c r="CU49" s="505">
        <f t="shared" si="49"/>
        <v>0</v>
      </c>
      <c r="CV49" s="454" t="str">
        <f t="shared" si="50"/>
        <v>E</v>
      </c>
      <c r="CW49" s="47">
        <f t="shared" si="51"/>
        <v>0</v>
      </c>
      <c r="CX49" s="408">
        <v>0</v>
      </c>
      <c r="CY49" s="409">
        <v>0</v>
      </c>
      <c r="CZ49" s="409">
        <v>0</v>
      </c>
      <c r="DA49" s="406"/>
      <c r="DB49" s="406"/>
      <c r="DC49" s="407">
        <f t="shared" si="52"/>
        <v>0</v>
      </c>
      <c r="DD49" s="507">
        <f t="shared" si="53"/>
        <v>0</v>
      </c>
      <c r="DE49" s="458" t="str">
        <f t="shared" si="54"/>
        <v>D</v>
      </c>
      <c r="DF49" s="426">
        <f t="shared" si="55"/>
        <v>0</v>
      </c>
      <c r="DG49" s="379">
        <v>0</v>
      </c>
      <c r="DH49" s="380">
        <v>0</v>
      </c>
      <c r="DI49" s="380">
        <v>0</v>
      </c>
      <c r="DJ49" s="376"/>
      <c r="DK49" s="376"/>
      <c r="DL49" s="377">
        <f t="shared" si="56"/>
        <v>0</v>
      </c>
      <c r="DM49" s="509">
        <f t="shared" si="57"/>
        <v>0</v>
      </c>
      <c r="DN49" s="462" t="str">
        <f t="shared" si="58"/>
        <v>D</v>
      </c>
      <c r="DO49" s="378">
        <f t="shared" si="59"/>
        <v>0</v>
      </c>
      <c r="DP49" s="394">
        <v>0</v>
      </c>
      <c r="DQ49" s="395">
        <v>0</v>
      </c>
      <c r="DR49" s="395">
        <v>0</v>
      </c>
      <c r="DS49" s="391"/>
      <c r="DT49" s="391"/>
      <c r="DU49" s="392">
        <f t="shared" si="60"/>
        <v>0</v>
      </c>
      <c r="DV49" s="510">
        <f t="shared" si="61"/>
        <v>0</v>
      </c>
      <c r="DW49" s="466" t="str">
        <f t="shared" si="62"/>
        <v>D</v>
      </c>
      <c r="DX49" s="393">
        <f t="shared" si="63"/>
        <v>0</v>
      </c>
      <c r="DY49" s="7"/>
      <c r="DZ49" s="4"/>
      <c r="EA49" s="48" t="str">
        <f t="shared" si="95"/>
        <v/>
      </c>
      <c r="EB49" s="45">
        <f t="shared" si="105"/>
        <v>0</v>
      </c>
      <c r="EC49" s="32">
        <f t="shared" si="106"/>
        <v>0</v>
      </c>
      <c r="ED49" s="149">
        <f t="shared" si="65"/>
        <v>0</v>
      </c>
      <c r="EE49" s="78" t="str">
        <f t="shared" si="66"/>
        <v/>
      </c>
      <c r="EF49" s="78" t="str">
        <f t="shared" si="67"/>
        <v/>
      </c>
      <c r="EG49" s="67" t="str">
        <f t="shared" si="68"/>
        <v/>
      </c>
      <c r="EH49" s="46" t="str">
        <f t="shared" si="69"/>
        <v/>
      </c>
      <c r="EI49" s="102">
        <f t="shared" si="70"/>
        <v>0</v>
      </c>
      <c r="EJ49" s="72">
        <f t="shared" si="6"/>
        <v>0</v>
      </c>
      <c r="EK49" s="71">
        <f t="shared" si="7"/>
        <v>0</v>
      </c>
      <c r="EL49" s="71">
        <f t="shared" si="8"/>
        <v>0</v>
      </c>
      <c r="EM49" s="71">
        <f t="shared" si="9"/>
        <v>0</v>
      </c>
      <c r="EN49" s="71">
        <f t="shared" si="10"/>
        <v>0</v>
      </c>
      <c r="EO49" s="73">
        <f t="shared" si="11"/>
        <v>0</v>
      </c>
      <c r="EP49" s="491">
        <f t="shared" si="71"/>
        <v>0</v>
      </c>
      <c r="EQ49" s="492">
        <f t="shared" si="72"/>
        <v>0</v>
      </c>
      <c r="ER49" s="492">
        <f t="shared" si="73"/>
        <v>0</v>
      </c>
      <c r="ES49" s="492">
        <f t="shared" si="74"/>
        <v>0</v>
      </c>
      <c r="ET49" s="492">
        <f t="shared" si="75"/>
        <v>0</v>
      </c>
      <c r="EU49" s="725"/>
      <c r="EV49" s="725"/>
      <c r="EW49" s="137">
        <f t="shared" si="76"/>
        <v>0</v>
      </c>
      <c r="EX49" s="137" t="s">
        <v>177</v>
      </c>
      <c r="EY49" s="137">
        <f t="shared" si="77"/>
        <v>100</v>
      </c>
      <c r="EZ49" s="137" t="str">
        <f t="shared" si="78"/>
        <v>0/100</v>
      </c>
      <c r="FA49" s="137">
        <f t="shared" si="79"/>
        <v>0</v>
      </c>
      <c r="FB49" s="137" t="s">
        <v>177</v>
      </c>
      <c r="FC49" s="137">
        <f t="shared" si="80"/>
        <v>100</v>
      </c>
      <c r="FD49" s="137" t="str">
        <f t="shared" si="81"/>
        <v>0/100</v>
      </c>
      <c r="FE49" s="137">
        <f t="shared" si="82"/>
        <v>0</v>
      </c>
      <c r="FF49" s="137" t="s">
        <v>177</v>
      </c>
      <c r="FG49" s="137">
        <f t="shared" si="83"/>
        <v>100</v>
      </c>
      <c r="FH49" s="137" t="str">
        <f t="shared" si="84"/>
        <v>0/100</v>
      </c>
    </row>
    <row r="50" spans="1:164" ht="21.75" customHeight="1">
      <c r="A50" s="130">
        <f t="shared" si="15"/>
        <v>0</v>
      </c>
      <c r="B50" s="307">
        <v>42</v>
      </c>
      <c r="C50" s="495"/>
      <c r="D50" s="28">
        <f t="shared" si="16"/>
        <v>0</v>
      </c>
      <c r="E50" s="2"/>
      <c r="F50" s="139"/>
      <c r="G50" s="2"/>
      <c r="H50" s="2"/>
      <c r="I50" s="2"/>
      <c r="J50" s="2"/>
      <c r="K50" s="141"/>
      <c r="L50" s="8">
        <v>0</v>
      </c>
      <c r="M50" s="55">
        <v>0</v>
      </c>
      <c r="N50" s="56">
        <f t="shared" si="102"/>
        <v>0</v>
      </c>
      <c r="O50" s="166">
        <v>0</v>
      </c>
      <c r="P50" s="310">
        <v>0</v>
      </c>
      <c r="Q50" s="417">
        <v>0</v>
      </c>
      <c r="R50" s="92">
        <f t="shared" si="17"/>
        <v>0</v>
      </c>
      <c r="S50" s="311">
        <v>0</v>
      </c>
      <c r="T50" s="312">
        <f t="shared" si="86"/>
        <v>0</v>
      </c>
      <c r="U50" s="417">
        <v>0</v>
      </c>
      <c r="V50" s="92">
        <f t="shared" si="18"/>
        <v>0</v>
      </c>
      <c r="W50" s="57">
        <f t="shared" si="103"/>
        <v>0</v>
      </c>
      <c r="X50" s="501">
        <f t="shared" si="19"/>
        <v>0</v>
      </c>
      <c r="Y50" s="438" t="str">
        <f t="shared" si="20"/>
        <v>E</v>
      </c>
      <c r="Z50" s="110">
        <f t="shared" si="21"/>
        <v>0</v>
      </c>
      <c r="AA50" s="120">
        <v>0</v>
      </c>
      <c r="AB50" s="65">
        <v>0</v>
      </c>
      <c r="AC50" s="66">
        <f t="shared" ref="AC50:AC72" si="107">SUM(AA50:AB50)</f>
        <v>0</v>
      </c>
      <c r="AD50" s="176">
        <v>0</v>
      </c>
      <c r="AE50" s="313">
        <v>0</v>
      </c>
      <c r="AF50" s="422">
        <v>0</v>
      </c>
      <c r="AG50" s="93">
        <f t="shared" si="22"/>
        <v>0</v>
      </c>
      <c r="AH50" s="314">
        <v>0</v>
      </c>
      <c r="AI50" s="315">
        <f t="shared" ref="AI50:AI72" si="108">IF($T$7="NA","NA",0)</f>
        <v>0</v>
      </c>
      <c r="AJ50" s="422">
        <v>0</v>
      </c>
      <c r="AK50" s="93">
        <f t="shared" si="23"/>
        <v>0</v>
      </c>
      <c r="AL50" s="177">
        <f t="shared" si="104"/>
        <v>0</v>
      </c>
      <c r="AM50" s="502">
        <f t="shared" si="25"/>
        <v>0</v>
      </c>
      <c r="AN50" s="442" t="str">
        <f t="shared" si="26"/>
        <v>E</v>
      </c>
      <c r="AO50" s="121">
        <f t="shared" si="27"/>
        <v>0</v>
      </c>
      <c r="AP50" s="113">
        <v>0</v>
      </c>
      <c r="AQ50" s="61">
        <v>0</v>
      </c>
      <c r="AR50" s="62">
        <f t="shared" si="96"/>
        <v>0</v>
      </c>
      <c r="AS50" s="217">
        <v>0</v>
      </c>
      <c r="AT50" s="217">
        <v>0</v>
      </c>
      <c r="AU50" s="316">
        <v>0</v>
      </c>
      <c r="AV50" s="218">
        <f t="shared" si="28"/>
        <v>0</v>
      </c>
      <c r="AW50" s="317">
        <v>0</v>
      </c>
      <c r="AX50" s="317">
        <v>0</v>
      </c>
      <c r="AY50" s="318">
        <v>0</v>
      </c>
      <c r="AZ50" s="54">
        <f t="shared" si="29"/>
        <v>0</v>
      </c>
      <c r="BA50" s="219">
        <f t="shared" si="30"/>
        <v>0</v>
      </c>
      <c r="BB50" s="503">
        <f t="shared" si="31"/>
        <v>0</v>
      </c>
      <c r="BC50" s="446" t="str">
        <f t="shared" si="32"/>
        <v>E</v>
      </c>
      <c r="BD50" s="114">
        <f t="shared" si="33"/>
        <v>0</v>
      </c>
      <c r="BE50" s="236">
        <v>0</v>
      </c>
      <c r="BF50" s="69">
        <v>0</v>
      </c>
      <c r="BG50" s="237">
        <f t="shared" si="97"/>
        <v>0</v>
      </c>
      <c r="BH50" s="238">
        <v>0</v>
      </c>
      <c r="BI50" s="238">
        <v>0</v>
      </c>
      <c r="BJ50" s="319">
        <v>0</v>
      </c>
      <c r="BK50" s="239">
        <f t="shared" si="34"/>
        <v>0</v>
      </c>
      <c r="BL50" s="320">
        <v>0</v>
      </c>
      <c r="BM50" s="320">
        <v>0</v>
      </c>
      <c r="BN50" s="321">
        <v>0</v>
      </c>
      <c r="BO50" s="94">
        <f t="shared" si="35"/>
        <v>0</v>
      </c>
      <c r="BP50" s="240">
        <f t="shared" si="36"/>
        <v>0</v>
      </c>
      <c r="BQ50" s="504">
        <f t="shared" si="37"/>
        <v>0</v>
      </c>
      <c r="BR50" s="450" t="str">
        <f t="shared" si="38"/>
        <v>E</v>
      </c>
      <c r="BS50" s="117">
        <f t="shared" si="39"/>
        <v>0</v>
      </c>
      <c r="BT50" s="120">
        <v>0</v>
      </c>
      <c r="BU50" s="65">
        <v>0</v>
      </c>
      <c r="BV50" s="66">
        <f t="shared" si="98"/>
        <v>0</v>
      </c>
      <c r="BW50" s="176">
        <v>0</v>
      </c>
      <c r="BX50" s="176">
        <v>0</v>
      </c>
      <c r="BY50" s="313">
        <v>0</v>
      </c>
      <c r="BZ50" s="93">
        <f t="shared" si="40"/>
        <v>0</v>
      </c>
      <c r="CA50" s="314">
        <v>0</v>
      </c>
      <c r="CB50" s="314">
        <v>0</v>
      </c>
      <c r="CC50" s="315">
        <v>0</v>
      </c>
      <c r="CD50" s="126">
        <f t="shared" si="41"/>
        <v>0</v>
      </c>
      <c r="CE50" s="177">
        <f t="shared" si="42"/>
        <v>0</v>
      </c>
      <c r="CF50" s="502">
        <f t="shared" si="43"/>
        <v>0</v>
      </c>
      <c r="CG50" s="442" t="str">
        <f t="shared" si="44"/>
        <v>E</v>
      </c>
      <c r="CH50" s="121">
        <f t="shared" si="45"/>
        <v>0</v>
      </c>
      <c r="CI50" s="123">
        <v>0</v>
      </c>
      <c r="CJ50" s="124">
        <v>0</v>
      </c>
      <c r="CK50" s="125">
        <f t="shared" si="99"/>
        <v>0</v>
      </c>
      <c r="CL50" s="259">
        <v>0</v>
      </c>
      <c r="CM50" s="322">
        <v>0</v>
      </c>
      <c r="CN50" s="322">
        <v>0</v>
      </c>
      <c r="CO50" s="260">
        <f t="shared" si="46"/>
        <v>0</v>
      </c>
      <c r="CP50" s="323">
        <v>0</v>
      </c>
      <c r="CQ50" s="323">
        <v>0</v>
      </c>
      <c r="CR50" s="324">
        <f t="shared" ref="CR50:CR72" si="109">IF($T$7="NA","NA",0)</f>
        <v>0</v>
      </c>
      <c r="CS50" s="53">
        <f t="shared" si="47"/>
        <v>0</v>
      </c>
      <c r="CT50" s="261">
        <f t="shared" si="48"/>
        <v>0</v>
      </c>
      <c r="CU50" s="505">
        <f t="shared" si="49"/>
        <v>0</v>
      </c>
      <c r="CV50" s="454" t="str">
        <f t="shared" si="50"/>
        <v>E</v>
      </c>
      <c r="CW50" s="47">
        <f t="shared" si="51"/>
        <v>0</v>
      </c>
      <c r="CX50" s="408">
        <v>0</v>
      </c>
      <c r="CY50" s="409">
        <v>0</v>
      </c>
      <c r="CZ50" s="409">
        <v>0</v>
      </c>
      <c r="DA50" s="406"/>
      <c r="DB50" s="406"/>
      <c r="DC50" s="407">
        <f t="shared" si="52"/>
        <v>0</v>
      </c>
      <c r="DD50" s="507">
        <f t="shared" si="53"/>
        <v>0</v>
      </c>
      <c r="DE50" s="458" t="str">
        <f t="shared" si="54"/>
        <v>D</v>
      </c>
      <c r="DF50" s="426">
        <f t="shared" si="55"/>
        <v>0</v>
      </c>
      <c r="DG50" s="379">
        <v>0</v>
      </c>
      <c r="DH50" s="380">
        <v>0</v>
      </c>
      <c r="DI50" s="380">
        <v>0</v>
      </c>
      <c r="DJ50" s="376"/>
      <c r="DK50" s="376"/>
      <c r="DL50" s="377">
        <f t="shared" si="56"/>
        <v>0</v>
      </c>
      <c r="DM50" s="509">
        <f t="shared" si="57"/>
        <v>0</v>
      </c>
      <c r="DN50" s="462" t="str">
        <f t="shared" si="58"/>
        <v>D</v>
      </c>
      <c r="DO50" s="378">
        <f t="shared" si="59"/>
        <v>0</v>
      </c>
      <c r="DP50" s="394">
        <v>0</v>
      </c>
      <c r="DQ50" s="395">
        <v>0</v>
      </c>
      <c r="DR50" s="395">
        <v>0</v>
      </c>
      <c r="DS50" s="391"/>
      <c r="DT50" s="391"/>
      <c r="DU50" s="392">
        <f t="shared" si="60"/>
        <v>0</v>
      </c>
      <c r="DV50" s="510">
        <f t="shared" si="61"/>
        <v>0</v>
      </c>
      <c r="DW50" s="466" t="str">
        <f t="shared" si="62"/>
        <v>D</v>
      </c>
      <c r="DX50" s="393">
        <f t="shared" si="63"/>
        <v>0</v>
      </c>
      <c r="DY50" s="7"/>
      <c r="DZ50" s="4"/>
      <c r="EA50" s="48" t="str">
        <f t="shared" ref="EA50:EA108" si="110">IF(OR(DY50="",DZ50=""),"",DZ50/DY50*100)</f>
        <v/>
      </c>
      <c r="EB50" s="45">
        <f t="shared" si="105"/>
        <v>0</v>
      </c>
      <c r="EC50" s="32">
        <f t="shared" si="106"/>
        <v>0</v>
      </c>
      <c r="ED50" s="149">
        <f t="shared" si="65"/>
        <v>0</v>
      </c>
      <c r="EE50" s="78" t="str">
        <f t="shared" si="66"/>
        <v/>
      </c>
      <c r="EF50" s="78" t="str">
        <f t="shared" si="67"/>
        <v/>
      </c>
      <c r="EG50" s="67" t="str">
        <f t="shared" si="68"/>
        <v/>
      </c>
      <c r="EH50" s="46" t="str">
        <f t="shared" si="69"/>
        <v/>
      </c>
      <c r="EI50" s="102">
        <f t="shared" si="70"/>
        <v>0</v>
      </c>
      <c r="EJ50" s="72">
        <f t="shared" si="6"/>
        <v>0</v>
      </c>
      <c r="EK50" s="71">
        <f t="shared" si="7"/>
        <v>0</v>
      </c>
      <c r="EL50" s="71">
        <f t="shared" si="8"/>
        <v>0</v>
      </c>
      <c r="EM50" s="71">
        <f t="shared" si="9"/>
        <v>0</v>
      </c>
      <c r="EN50" s="71">
        <f t="shared" si="10"/>
        <v>0</v>
      </c>
      <c r="EO50" s="73">
        <f t="shared" si="11"/>
        <v>0</v>
      </c>
      <c r="EP50" s="491">
        <f t="shared" si="71"/>
        <v>0</v>
      </c>
      <c r="EQ50" s="492">
        <f t="shared" si="72"/>
        <v>0</v>
      </c>
      <c r="ER50" s="492">
        <f t="shared" si="73"/>
        <v>0</v>
      </c>
      <c r="ES50" s="492">
        <f t="shared" si="74"/>
        <v>0</v>
      </c>
      <c r="ET50" s="492">
        <f t="shared" si="75"/>
        <v>0</v>
      </c>
      <c r="EU50" s="725"/>
      <c r="EV50" s="725"/>
      <c r="EW50" s="137">
        <f t="shared" si="76"/>
        <v>0</v>
      </c>
      <c r="EX50" s="137" t="s">
        <v>177</v>
      </c>
      <c r="EY50" s="137">
        <f t="shared" si="77"/>
        <v>100</v>
      </c>
      <c r="EZ50" s="137" t="str">
        <f t="shared" si="78"/>
        <v>0/100</v>
      </c>
      <c r="FA50" s="137">
        <f t="shared" si="79"/>
        <v>0</v>
      </c>
      <c r="FB50" s="137" t="s">
        <v>177</v>
      </c>
      <c r="FC50" s="137">
        <f t="shared" si="80"/>
        <v>100</v>
      </c>
      <c r="FD50" s="137" t="str">
        <f t="shared" si="81"/>
        <v>0/100</v>
      </c>
      <c r="FE50" s="137">
        <f t="shared" si="82"/>
        <v>0</v>
      </c>
      <c r="FF50" s="137" t="s">
        <v>177</v>
      </c>
      <c r="FG50" s="137">
        <f t="shared" si="83"/>
        <v>100</v>
      </c>
      <c r="FH50" s="137" t="str">
        <f t="shared" si="84"/>
        <v>0/100</v>
      </c>
    </row>
    <row r="51" spans="1:164" ht="21.75" customHeight="1">
      <c r="A51" s="130">
        <f t="shared" si="15"/>
        <v>0</v>
      </c>
      <c r="B51" s="307">
        <v>43</v>
      </c>
      <c r="C51" s="494"/>
      <c r="D51" s="28">
        <f t="shared" si="16"/>
        <v>0</v>
      </c>
      <c r="E51" s="2"/>
      <c r="F51" s="139"/>
      <c r="G51" s="1"/>
      <c r="H51" s="2"/>
      <c r="I51" s="2"/>
      <c r="J51" s="2"/>
      <c r="K51" s="141"/>
      <c r="L51" s="8">
        <v>0</v>
      </c>
      <c r="M51" s="55">
        <v>0</v>
      </c>
      <c r="N51" s="56">
        <f t="shared" si="102"/>
        <v>0</v>
      </c>
      <c r="O51" s="166">
        <v>0</v>
      </c>
      <c r="P51" s="310">
        <v>0</v>
      </c>
      <c r="Q51" s="417">
        <v>0</v>
      </c>
      <c r="R51" s="92">
        <f t="shared" si="17"/>
        <v>0</v>
      </c>
      <c r="S51" s="311">
        <v>0</v>
      </c>
      <c r="T51" s="312">
        <f t="shared" si="86"/>
        <v>0</v>
      </c>
      <c r="U51" s="417">
        <v>0</v>
      </c>
      <c r="V51" s="92">
        <f t="shared" si="18"/>
        <v>0</v>
      </c>
      <c r="W51" s="57">
        <f t="shared" si="103"/>
        <v>0</v>
      </c>
      <c r="X51" s="501">
        <f t="shared" si="19"/>
        <v>0</v>
      </c>
      <c r="Y51" s="438" t="str">
        <f t="shared" si="20"/>
        <v>E</v>
      </c>
      <c r="Z51" s="110">
        <f t="shared" si="21"/>
        <v>0</v>
      </c>
      <c r="AA51" s="120">
        <v>0</v>
      </c>
      <c r="AB51" s="65">
        <v>0</v>
      </c>
      <c r="AC51" s="66">
        <f t="shared" si="107"/>
        <v>0</v>
      </c>
      <c r="AD51" s="176">
        <v>0</v>
      </c>
      <c r="AE51" s="313">
        <v>0</v>
      </c>
      <c r="AF51" s="422">
        <v>0</v>
      </c>
      <c r="AG51" s="93">
        <f t="shared" si="22"/>
        <v>0</v>
      </c>
      <c r="AH51" s="314">
        <v>0</v>
      </c>
      <c r="AI51" s="315">
        <f t="shared" si="108"/>
        <v>0</v>
      </c>
      <c r="AJ51" s="422">
        <v>0</v>
      </c>
      <c r="AK51" s="93">
        <f t="shared" si="23"/>
        <v>0</v>
      </c>
      <c r="AL51" s="177">
        <f t="shared" si="104"/>
        <v>0</v>
      </c>
      <c r="AM51" s="502">
        <f t="shared" si="25"/>
        <v>0</v>
      </c>
      <c r="AN51" s="442" t="str">
        <f t="shared" si="26"/>
        <v>E</v>
      </c>
      <c r="AO51" s="121">
        <f t="shared" si="27"/>
        <v>0</v>
      </c>
      <c r="AP51" s="113">
        <v>0</v>
      </c>
      <c r="AQ51" s="61">
        <v>0</v>
      </c>
      <c r="AR51" s="62">
        <f t="shared" ref="AR51:AR108" si="111">SUM(AP51:AQ51)</f>
        <v>0</v>
      </c>
      <c r="AS51" s="217">
        <v>0</v>
      </c>
      <c r="AT51" s="217">
        <v>0</v>
      </c>
      <c r="AU51" s="316">
        <v>0</v>
      </c>
      <c r="AV51" s="218">
        <f t="shared" si="28"/>
        <v>0</v>
      </c>
      <c r="AW51" s="317">
        <v>0</v>
      </c>
      <c r="AX51" s="317">
        <v>0</v>
      </c>
      <c r="AY51" s="318">
        <v>0</v>
      </c>
      <c r="AZ51" s="54">
        <f t="shared" si="29"/>
        <v>0</v>
      </c>
      <c r="BA51" s="219">
        <f t="shared" si="30"/>
        <v>0</v>
      </c>
      <c r="BB51" s="503">
        <f t="shared" si="31"/>
        <v>0</v>
      </c>
      <c r="BC51" s="446" t="str">
        <f t="shared" si="32"/>
        <v>E</v>
      </c>
      <c r="BD51" s="114">
        <f t="shared" si="33"/>
        <v>0</v>
      </c>
      <c r="BE51" s="236">
        <v>0</v>
      </c>
      <c r="BF51" s="69">
        <v>0</v>
      </c>
      <c r="BG51" s="237">
        <f t="shared" ref="BG51:BG108" si="112">SUM(BE51:BF51)</f>
        <v>0</v>
      </c>
      <c r="BH51" s="238">
        <v>0</v>
      </c>
      <c r="BI51" s="238">
        <v>0</v>
      </c>
      <c r="BJ51" s="319">
        <v>0</v>
      </c>
      <c r="BK51" s="239">
        <f t="shared" si="34"/>
        <v>0</v>
      </c>
      <c r="BL51" s="320">
        <v>0</v>
      </c>
      <c r="BM51" s="320">
        <v>0</v>
      </c>
      <c r="BN51" s="321">
        <v>0</v>
      </c>
      <c r="BO51" s="94">
        <f t="shared" si="35"/>
        <v>0</v>
      </c>
      <c r="BP51" s="240">
        <f t="shared" si="36"/>
        <v>0</v>
      </c>
      <c r="BQ51" s="504">
        <f t="shared" si="37"/>
        <v>0</v>
      </c>
      <c r="BR51" s="450" t="str">
        <f t="shared" si="38"/>
        <v>E</v>
      </c>
      <c r="BS51" s="117">
        <f t="shared" si="39"/>
        <v>0</v>
      </c>
      <c r="BT51" s="120">
        <v>0</v>
      </c>
      <c r="BU51" s="65">
        <v>0</v>
      </c>
      <c r="BV51" s="66">
        <f t="shared" ref="BV51:BV108" si="113">SUM(BT51:BU51)</f>
        <v>0</v>
      </c>
      <c r="BW51" s="176">
        <v>0</v>
      </c>
      <c r="BX51" s="176">
        <v>0</v>
      </c>
      <c r="BY51" s="313">
        <v>0</v>
      </c>
      <c r="BZ51" s="93">
        <f t="shared" si="40"/>
        <v>0</v>
      </c>
      <c r="CA51" s="314">
        <v>0</v>
      </c>
      <c r="CB51" s="314">
        <v>0</v>
      </c>
      <c r="CC51" s="315">
        <v>0</v>
      </c>
      <c r="CD51" s="126">
        <f t="shared" si="41"/>
        <v>0</v>
      </c>
      <c r="CE51" s="177">
        <f t="shared" si="42"/>
        <v>0</v>
      </c>
      <c r="CF51" s="502">
        <f t="shared" si="43"/>
        <v>0</v>
      </c>
      <c r="CG51" s="442" t="str">
        <f t="shared" si="44"/>
        <v>E</v>
      </c>
      <c r="CH51" s="121">
        <f t="shared" si="45"/>
        <v>0</v>
      </c>
      <c r="CI51" s="123">
        <v>0</v>
      </c>
      <c r="CJ51" s="124">
        <v>0</v>
      </c>
      <c r="CK51" s="125">
        <f t="shared" ref="CK51:CK108" si="114">SUM(CI51:CJ51)</f>
        <v>0</v>
      </c>
      <c r="CL51" s="259">
        <v>0</v>
      </c>
      <c r="CM51" s="322">
        <v>0</v>
      </c>
      <c r="CN51" s="322">
        <v>0</v>
      </c>
      <c r="CO51" s="260">
        <f t="shared" si="46"/>
        <v>0</v>
      </c>
      <c r="CP51" s="323">
        <v>0</v>
      </c>
      <c r="CQ51" s="323">
        <v>0</v>
      </c>
      <c r="CR51" s="324">
        <f t="shared" si="109"/>
        <v>0</v>
      </c>
      <c r="CS51" s="53">
        <f t="shared" si="47"/>
        <v>0</v>
      </c>
      <c r="CT51" s="261">
        <f t="shared" si="48"/>
        <v>0</v>
      </c>
      <c r="CU51" s="505">
        <f t="shared" si="49"/>
        <v>0</v>
      </c>
      <c r="CV51" s="454" t="str">
        <f t="shared" si="50"/>
        <v>E</v>
      </c>
      <c r="CW51" s="47">
        <f t="shared" si="51"/>
        <v>0</v>
      </c>
      <c r="CX51" s="408">
        <v>0</v>
      </c>
      <c r="CY51" s="409">
        <v>0</v>
      </c>
      <c r="CZ51" s="409">
        <v>0</v>
      </c>
      <c r="DA51" s="406"/>
      <c r="DB51" s="406"/>
      <c r="DC51" s="407">
        <f t="shared" si="52"/>
        <v>0</v>
      </c>
      <c r="DD51" s="507">
        <f t="shared" si="53"/>
        <v>0</v>
      </c>
      <c r="DE51" s="458" t="str">
        <f t="shared" si="54"/>
        <v>D</v>
      </c>
      <c r="DF51" s="426">
        <f t="shared" si="55"/>
        <v>0</v>
      </c>
      <c r="DG51" s="379">
        <v>0</v>
      </c>
      <c r="DH51" s="380">
        <v>0</v>
      </c>
      <c r="DI51" s="380">
        <v>0</v>
      </c>
      <c r="DJ51" s="376"/>
      <c r="DK51" s="376"/>
      <c r="DL51" s="377">
        <f t="shared" si="56"/>
        <v>0</v>
      </c>
      <c r="DM51" s="509">
        <f t="shared" si="57"/>
        <v>0</v>
      </c>
      <c r="DN51" s="462" t="str">
        <f t="shared" si="58"/>
        <v>D</v>
      </c>
      <c r="DO51" s="378">
        <f t="shared" si="59"/>
        <v>0</v>
      </c>
      <c r="DP51" s="394">
        <v>0</v>
      </c>
      <c r="DQ51" s="395">
        <v>0</v>
      </c>
      <c r="DR51" s="395">
        <v>0</v>
      </c>
      <c r="DS51" s="391"/>
      <c r="DT51" s="391"/>
      <c r="DU51" s="392">
        <f t="shared" si="60"/>
        <v>0</v>
      </c>
      <c r="DV51" s="510">
        <f t="shared" si="61"/>
        <v>0</v>
      </c>
      <c r="DW51" s="466" t="str">
        <f t="shared" si="62"/>
        <v>D</v>
      </c>
      <c r="DX51" s="393">
        <f t="shared" si="63"/>
        <v>0</v>
      </c>
      <c r="DY51" s="7"/>
      <c r="DZ51" s="4"/>
      <c r="EA51" s="48" t="str">
        <f t="shared" si="110"/>
        <v/>
      </c>
      <c r="EB51" s="45">
        <f t="shared" si="105"/>
        <v>0</v>
      </c>
      <c r="EC51" s="32">
        <f t="shared" si="106"/>
        <v>0</v>
      </c>
      <c r="ED51" s="149">
        <f t="shared" si="65"/>
        <v>0</v>
      </c>
      <c r="EE51" s="78" t="str">
        <f t="shared" si="66"/>
        <v/>
      </c>
      <c r="EF51" s="78" t="str">
        <f t="shared" si="67"/>
        <v/>
      </c>
      <c r="EG51" s="67" t="str">
        <f t="shared" si="68"/>
        <v/>
      </c>
      <c r="EH51" s="46" t="str">
        <f t="shared" si="69"/>
        <v/>
      </c>
      <c r="EI51" s="102">
        <f t="shared" si="70"/>
        <v>0</v>
      </c>
      <c r="EJ51" s="72">
        <f t="shared" si="6"/>
        <v>0</v>
      </c>
      <c r="EK51" s="71">
        <f t="shared" si="7"/>
        <v>0</v>
      </c>
      <c r="EL51" s="71">
        <f t="shared" si="8"/>
        <v>0</v>
      </c>
      <c r="EM51" s="71">
        <f t="shared" si="9"/>
        <v>0</v>
      </c>
      <c r="EN51" s="71">
        <f t="shared" si="10"/>
        <v>0</v>
      </c>
      <c r="EO51" s="73">
        <f t="shared" si="11"/>
        <v>0</v>
      </c>
      <c r="EP51" s="491">
        <f t="shared" si="71"/>
        <v>0</v>
      </c>
      <c r="EQ51" s="492">
        <f t="shared" si="72"/>
        <v>0</v>
      </c>
      <c r="ER51" s="492">
        <f t="shared" si="73"/>
        <v>0</v>
      </c>
      <c r="ES51" s="492">
        <f t="shared" si="74"/>
        <v>0</v>
      </c>
      <c r="ET51" s="492">
        <f t="shared" si="75"/>
        <v>0</v>
      </c>
      <c r="EU51" s="725"/>
      <c r="EV51" s="725"/>
      <c r="EW51" s="137">
        <f t="shared" si="76"/>
        <v>0</v>
      </c>
      <c r="EX51" s="137" t="s">
        <v>177</v>
      </c>
      <c r="EY51" s="137">
        <f t="shared" si="77"/>
        <v>100</v>
      </c>
      <c r="EZ51" s="137" t="str">
        <f t="shared" si="78"/>
        <v>0/100</v>
      </c>
      <c r="FA51" s="137">
        <f t="shared" si="79"/>
        <v>0</v>
      </c>
      <c r="FB51" s="137" t="s">
        <v>177</v>
      </c>
      <c r="FC51" s="137">
        <f t="shared" si="80"/>
        <v>100</v>
      </c>
      <c r="FD51" s="137" t="str">
        <f t="shared" si="81"/>
        <v>0/100</v>
      </c>
      <c r="FE51" s="137">
        <f t="shared" si="82"/>
        <v>0</v>
      </c>
      <c r="FF51" s="137" t="s">
        <v>177</v>
      </c>
      <c r="FG51" s="137">
        <f t="shared" si="83"/>
        <v>100</v>
      </c>
      <c r="FH51" s="137" t="str">
        <f t="shared" si="84"/>
        <v>0/100</v>
      </c>
    </row>
    <row r="52" spans="1:164" ht="21.75" customHeight="1">
      <c r="A52" s="130">
        <f t="shared" si="15"/>
        <v>0</v>
      </c>
      <c r="B52" s="307">
        <v>44</v>
      </c>
      <c r="C52" s="495"/>
      <c r="D52" s="28">
        <f t="shared" si="16"/>
        <v>0</v>
      </c>
      <c r="E52" s="2"/>
      <c r="F52" s="139"/>
      <c r="G52" s="2"/>
      <c r="H52" s="2"/>
      <c r="I52" s="2"/>
      <c r="J52" s="2"/>
      <c r="K52" s="141"/>
      <c r="L52" s="8">
        <v>0</v>
      </c>
      <c r="M52" s="55">
        <v>0</v>
      </c>
      <c r="N52" s="56">
        <f t="shared" si="102"/>
        <v>0</v>
      </c>
      <c r="O52" s="166">
        <v>0</v>
      </c>
      <c r="P52" s="310">
        <v>0</v>
      </c>
      <c r="Q52" s="417">
        <v>0</v>
      </c>
      <c r="R52" s="92">
        <f t="shared" si="17"/>
        <v>0</v>
      </c>
      <c r="S52" s="311">
        <v>0</v>
      </c>
      <c r="T52" s="312">
        <f t="shared" si="86"/>
        <v>0</v>
      </c>
      <c r="U52" s="417">
        <v>0</v>
      </c>
      <c r="V52" s="92">
        <f t="shared" si="18"/>
        <v>0</v>
      </c>
      <c r="W52" s="57">
        <f t="shared" si="103"/>
        <v>0</v>
      </c>
      <c r="X52" s="501">
        <f t="shared" si="19"/>
        <v>0</v>
      </c>
      <c r="Y52" s="438" t="str">
        <f t="shared" si="20"/>
        <v>E</v>
      </c>
      <c r="Z52" s="110">
        <f t="shared" si="21"/>
        <v>0</v>
      </c>
      <c r="AA52" s="120">
        <v>0</v>
      </c>
      <c r="AB52" s="65">
        <v>0</v>
      </c>
      <c r="AC52" s="66">
        <f t="shared" si="107"/>
        <v>0</v>
      </c>
      <c r="AD52" s="176">
        <v>0</v>
      </c>
      <c r="AE52" s="313">
        <v>0</v>
      </c>
      <c r="AF52" s="422">
        <v>0</v>
      </c>
      <c r="AG52" s="93">
        <f t="shared" si="22"/>
        <v>0</v>
      </c>
      <c r="AH52" s="314">
        <v>0</v>
      </c>
      <c r="AI52" s="315">
        <f t="shared" si="108"/>
        <v>0</v>
      </c>
      <c r="AJ52" s="422">
        <v>0</v>
      </c>
      <c r="AK52" s="93">
        <f t="shared" si="23"/>
        <v>0</v>
      </c>
      <c r="AL52" s="177">
        <f t="shared" si="104"/>
        <v>0</v>
      </c>
      <c r="AM52" s="502">
        <f t="shared" si="25"/>
        <v>0</v>
      </c>
      <c r="AN52" s="442" t="str">
        <f t="shared" si="26"/>
        <v>E</v>
      </c>
      <c r="AO52" s="121">
        <f t="shared" si="27"/>
        <v>0</v>
      </c>
      <c r="AP52" s="113">
        <v>0</v>
      </c>
      <c r="AQ52" s="61">
        <v>0</v>
      </c>
      <c r="AR52" s="62">
        <f t="shared" si="111"/>
        <v>0</v>
      </c>
      <c r="AS52" s="217">
        <v>0</v>
      </c>
      <c r="AT52" s="217">
        <v>0</v>
      </c>
      <c r="AU52" s="316">
        <v>0</v>
      </c>
      <c r="AV52" s="218">
        <f t="shared" si="28"/>
        <v>0</v>
      </c>
      <c r="AW52" s="317">
        <v>0</v>
      </c>
      <c r="AX52" s="317">
        <v>0</v>
      </c>
      <c r="AY52" s="318">
        <v>0</v>
      </c>
      <c r="AZ52" s="54">
        <f t="shared" si="29"/>
        <v>0</v>
      </c>
      <c r="BA52" s="219">
        <f t="shared" si="30"/>
        <v>0</v>
      </c>
      <c r="BB52" s="503">
        <f t="shared" si="31"/>
        <v>0</v>
      </c>
      <c r="BC52" s="446" t="str">
        <f t="shared" si="32"/>
        <v>E</v>
      </c>
      <c r="BD52" s="114">
        <f t="shared" si="33"/>
        <v>0</v>
      </c>
      <c r="BE52" s="236">
        <v>0</v>
      </c>
      <c r="BF52" s="69">
        <v>0</v>
      </c>
      <c r="BG52" s="237">
        <f t="shared" si="112"/>
        <v>0</v>
      </c>
      <c r="BH52" s="238">
        <v>0</v>
      </c>
      <c r="BI52" s="238">
        <v>0</v>
      </c>
      <c r="BJ52" s="319">
        <v>0</v>
      </c>
      <c r="BK52" s="239">
        <f t="shared" si="34"/>
        <v>0</v>
      </c>
      <c r="BL52" s="320">
        <v>0</v>
      </c>
      <c r="BM52" s="320">
        <v>0</v>
      </c>
      <c r="BN52" s="321">
        <v>0</v>
      </c>
      <c r="BO52" s="94">
        <f t="shared" si="35"/>
        <v>0</v>
      </c>
      <c r="BP52" s="240">
        <f t="shared" si="36"/>
        <v>0</v>
      </c>
      <c r="BQ52" s="504">
        <f t="shared" si="37"/>
        <v>0</v>
      </c>
      <c r="BR52" s="450" t="str">
        <f t="shared" si="38"/>
        <v>E</v>
      </c>
      <c r="BS52" s="117">
        <f t="shared" si="39"/>
        <v>0</v>
      </c>
      <c r="BT52" s="120">
        <v>0</v>
      </c>
      <c r="BU52" s="65">
        <v>0</v>
      </c>
      <c r="BV52" s="66">
        <f t="shared" si="113"/>
        <v>0</v>
      </c>
      <c r="BW52" s="176">
        <v>0</v>
      </c>
      <c r="BX52" s="176">
        <v>0</v>
      </c>
      <c r="BY52" s="313">
        <v>0</v>
      </c>
      <c r="BZ52" s="93">
        <f t="shared" si="40"/>
        <v>0</v>
      </c>
      <c r="CA52" s="314">
        <v>0</v>
      </c>
      <c r="CB52" s="314">
        <v>0</v>
      </c>
      <c r="CC52" s="315">
        <v>0</v>
      </c>
      <c r="CD52" s="126">
        <f t="shared" si="41"/>
        <v>0</v>
      </c>
      <c r="CE52" s="177">
        <f t="shared" si="42"/>
        <v>0</v>
      </c>
      <c r="CF52" s="502">
        <f t="shared" si="43"/>
        <v>0</v>
      </c>
      <c r="CG52" s="442" t="str">
        <f t="shared" si="44"/>
        <v>E</v>
      </c>
      <c r="CH52" s="121">
        <f t="shared" si="45"/>
        <v>0</v>
      </c>
      <c r="CI52" s="123">
        <v>0</v>
      </c>
      <c r="CJ52" s="124">
        <v>0</v>
      </c>
      <c r="CK52" s="125">
        <f t="shared" si="114"/>
        <v>0</v>
      </c>
      <c r="CL52" s="259">
        <v>0</v>
      </c>
      <c r="CM52" s="322">
        <v>0</v>
      </c>
      <c r="CN52" s="322">
        <v>0</v>
      </c>
      <c r="CO52" s="260">
        <f t="shared" si="46"/>
        <v>0</v>
      </c>
      <c r="CP52" s="323">
        <v>0</v>
      </c>
      <c r="CQ52" s="323">
        <v>0</v>
      </c>
      <c r="CR52" s="324">
        <f t="shared" si="109"/>
        <v>0</v>
      </c>
      <c r="CS52" s="53">
        <f t="shared" si="47"/>
        <v>0</v>
      </c>
      <c r="CT52" s="261">
        <f t="shared" si="48"/>
        <v>0</v>
      </c>
      <c r="CU52" s="505">
        <f t="shared" si="49"/>
        <v>0</v>
      </c>
      <c r="CV52" s="454" t="str">
        <f t="shared" si="50"/>
        <v>E</v>
      </c>
      <c r="CW52" s="47">
        <f t="shared" si="51"/>
        <v>0</v>
      </c>
      <c r="CX52" s="408">
        <v>0</v>
      </c>
      <c r="CY52" s="409">
        <v>0</v>
      </c>
      <c r="CZ52" s="409">
        <v>0</v>
      </c>
      <c r="DA52" s="406"/>
      <c r="DB52" s="406"/>
      <c r="DC52" s="407">
        <f t="shared" si="52"/>
        <v>0</v>
      </c>
      <c r="DD52" s="507">
        <f t="shared" si="53"/>
        <v>0</v>
      </c>
      <c r="DE52" s="458" t="str">
        <f t="shared" si="54"/>
        <v>D</v>
      </c>
      <c r="DF52" s="426">
        <f t="shared" si="55"/>
        <v>0</v>
      </c>
      <c r="DG52" s="379">
        <v>0</v>
      </c>
      <c r="DH52" s="380">
        <v>0</v>
      </c>
      <c r="DI52" s="380">
        <v>0</v>
      </c>
      <c r="DJ52" s="376"/>
      <c r="DK52" s="376"/>
      <c r="DL52" s="377">
        <f t="shared" si="56"/>
        <v>0</v>
      </c>
      <c r="DM52" s="509">
        <f t="shared" si="57"/>
        <v>0</v>
      </c>
      <c r="DN52" s="462" t="str">
        <f t="shared" si="58"/>
        <v>D</v>
      </c>
      <c r="DO52" s="378">
        <f t="shared" si="59"/>
        <v>0</v>
      </c>
      <c r="DP52" s="394">
        <v>0</v>
      </c>
      <c r="DQ52" s="395">
        <v>0</v>
      </c>
      <c r="DR52" s="395">
        <v>0</v>
      </c>
      <c r="DS52" s="391"/>
      <c r="DT52" s="391"/>
      <c r="DU52" s="392">
        <f t="shared" si="60"/>
        <v>0</v>
      </c>
      <c r="DV52" s="510">
        <f t="shared" si="61"/>
        <v>0</v>
      </c>
      <c r="DW52" s="466" t="str">
        <f t="shared" si="62"/>
        <v>D</v>
      </c>
      <c r="DX52" s="393">
        <f t="shared" si="63"/>
        <v>0</v>
      </c>
      <c r="DY52" s="7"/>
      <c r="DZ52" s="4"/>
      <c r="EA52" s="48" t="str">
        <f t="shared" si="110"/>
        <v/>
      </c>
      <c r="EB52" s="45">
        <f t="shared" si="105"/>
        <v>0</v>
      </c>
      <c r="EC52" s="32">
        <f t="shared" si="106"/>
        <v>0</v>
      </c>
      <c r="ED52" s="149">
        <f t="shared" si="65"/>
        <v>0</v>
      </c>
      <c r="EE52" s="78" t="str">
        <f t="shared" si="66"/>
        <v/>
      </c>
      <c r="EF52" s="78" t="str">
        <f t="shared" si="67"/>
        <v/>
      </c>
      <c r="EG52" s="67" t="str">
        <f t="shared" si="68"/>
        <v/>
      </c>
      <c r="EH52" s="46" t="str">
        <f t="shared" si="69"/>
        <v/>
      </c>
      <c r="EI52" s="102">
        <f t="shared" si="70"/>
        <v>0</v>
      </c>
      <c r="EJ52" s="72">
        <f t="shared" si="6"/>
        <v>0</v>
      </c>
      <c r="EK52" s="71">
        <f t="shared" si="7"/>
        <v>0</v>
      </c>
      <c r="EL52" s="71">
        <f t="shared" si="8"/>
        <v>0</v>
      </c>
      <c r="EM52" s="71">
        <f t="shared" si="9"/>
        <v>0</v>
      </c>
      <c r="EN52" s="71">
        <f t="shared" si="10"/>
        <v>0</v>
      </c>
      <c r="EO52" s="73">
        <f t="shared" si="11"/>
        <v>0</v>
      </c>
      <c r="EP52" s="491">
        <f t="shared" si="71"/>
        <v>0</v>
      </c>
      <c r="EQ52" s="492">
        <f t="shared" si="72"/>
        <v>0</v>
      </c>
      <c r="ER52" s="492">
        <f t="shared" si="73"/>
        <v>0</v>
      </c>
      <c r="ES52" s="492">
        <f t="shared" si="74"/>
        <v>0</v>
      </c>
      <c r="ET52" s="492">
        <f t="shared" si="75"/>
        <v>0</v>
      </c>
      <c r="EU52" s="725"/>
      <c r="EV52" s="725"/>
      <c r="EW52" s="137">
        <f t="shared" si="76"/>
        <v>0</v>
      </c>
      <c r="EX52" s="137" t="s">
        <v>177</v>
      </c>
      <c r="EY52" s="137">
        <f t="shared" si="77"/>
        <v>100</v>
      </c>
      <c r="EZ52" s="137" t="str">
        <f t="shared" si="78"/>
        <v>0/100</v>
      </c>
      <c r="FA52" s="137">
        <f t="shared" si="79"/>
        <v>0</v>
      </c>
      <c r="FB52" s="137" t="s">
        <v>177</v>
      </c>
      <c r="FC52" s="137">
        <f t="shared" si="80"/>
        <v>100</v>
      </c>
      <c r="FD52" s="137" t="str">
        <f t="shared" si="81"/>
        <v>0/100</v>
      </c>
      <c r="FE52" s="137">
        <f t="shared" si="82"/>
        <v>0</v>
      </c>
      <c r="FF52" s="137" t="s">
        <v>177</v>
      </c>
      <c r="FG52" s="137">
        <f t="shared" si="83"/>
        <v>100</v>
      </c>
      <c r="FH52" s="137" t="str">
        <f t="shared" si="84"/>
        <v>0/100</v>
      </c>
    </row>
    <row r="53" spans="1:164" ht="21.75" customHeight="1">
      <c r="A53" s="130">
        <f t="shared" si="15"/>
        <v>0</v>
      </c>
      <c r="B53" s="307">
        <v>45</v>
      </c>
      <c r="C53" s="494"/>
      <c r="D53" s="28">
        <f t="shared" si="16"/>
        <v>0</v>
      </c>
      <c r="E53" s="2"/>
      <c r="F53" s="139"/>
      <c r="G53" s="1"/>
      <c r="H53" s="2"/>
      <c r="I53" s="2"/>
      <c r="J53" s="2"/>
      <c r="K53" s="141"/>
      <c r="L53" s="8">
        <v>0</v>
      </c>
      <c r="M53" s="55">
        <v>0</v>
      </c>
      <c r="N53" s="56">
        <f t="shared" si="102"/>
        <v>0</v>
      </c>
      <c r="O53" s="166">
        <v>0</v>
      </c>
      <c r="P53" s="310">
        <v>0</v>
      </c>
      <c r="Q53" s="417">
        <v>0</v>
      </c>
      <c r="R53" s="92">
        <f t="shared" si="17"/>
        <v>0</v>
      </c>
      <c r="S53" s="311">
        <v>0</v>
      </c>
      <c r="T53" s="312">
        <f t="shared" si="86"/>
        <v>0</v>
      </c>
      <c r="U53" s="417">
        <v>0</v>
      </c>
      <c r="V53" s="92">
        <f t="shared" si="18"/>
        <v>0</v>
      </c>
      <c r="W53" s="57">
        <f t="shared" si="103"/>
        <v>0</v>
      </c>
      <c r="X53" s="501">
        <f t="shared" si="19"/>
        <v>0</v>
      </c>
      <c r="Y53" s="438" t="str">
        <f t="shared" si="20"/>
        <v>E</v>
      </c>
      <c r="Z53" s="110">
        <f t="shared" si="21"/>
        <v>0</v>
      </c>
      <c r="AA53" s="120">
        <v>0</v>
      </c>
      <c r="AB53" s="65">
        <v>0</v>
      </c>
      <c r="AC53" s="66">
        <f t="shared" si="107"/>
        <v>0</v>
      </c>
      <c r="AD53" s="176">
        <v>0</v>
      </c>
      <c r="AE53" s="313">
        <v>0</v>
      </c>
      <c r="AF53" s="422">
        <v>0</v>
      </c>
      <c r="AG53" s="93">
        <f t="shared" si="22"/>
        <v>0</v>
      </c>
      <c r="AH53" s="314">
        <v>0</v>
      </c>
      <c r="AI53" s="315">
        <f t="shared" si="108"/>
        <v>0</v>
      </c>
      <c r="AJ53" s="422">
        <v>0</v>
      </c>
      <c r="AK53" s="93">
        <f t="shared" si="23"/>
        <v>0</v>
      </c>
      <c r="AL53" s="177">
        <f t="shared" si="104"/>
        <v>0</v>
      </c>
      <c r="AM53" s="502">
        <f t="shared" si="25"/>
        <v>0</v>
      </c>
      <c r="AN53" s="442" t="str">
        <f t="shared" si="26"/>
        <v>E</v>
      </c>
      <c r="AO53" s="121">
        <f t="shared" si="27"/>
        <v>0</v>
      </c>
      <c r="AP53" s="113">
        <v>0</v>
      </c>
      <c r="AQ53" s="61">
        <v>0</v>
      </c>
      <c r="AR53" s="62">
        <f t="shared" si="111"/>
        <v>0</v>
      </c>
      <c r="AS53" s="217">
        <v>0</v>
      </c>
      <c r="AT53" s="217">
        <v>0</v>
      </c>
      <c r="AU53" s="316">
        <v>0</v>
      </c>
      <c r="AV53" s="218">
        <f t="shared" si="28"/>
        <v>0</v>
      </c>
      <c r="AW53" s="317">
        <v>0</v>
      </c>
      <c r="AX53" s="317">
        <v>0</v>
      </c>
      <c r="AY53" s="318">
        <v>0</v>
      </c>
      <c r="AZ53" s="54">
        <f t="shared" si="29"/>
        <v>0</v>
      </c>
      <c r="BA53" s="219">
        <f t="shared" si="30"/>
        <v>0</v>
      </c>
      <c r="BB53" s="503">
        <f t="shared" si="31"/>
        <v>0</v>
      </c>
      <c r="BC53" s="446" t="str">
        <f t="shared" si="32"/>
        <v>E</v>
      </c>
      <c r="BD53" s="114">
        <f t="shared" si="33"/>
        <v>0</v>
      </c>
      <c r="BE53" s="236">
        <v>0</v>
      </c>
      <c r="BF53" s="69">
        <v>0</v>
      </c>
      <c r="BG53" s="237">
        <f t="shared" si="112"/>
        <v>0</v>
      </c>
      <c r="BH53" s="238">
        <v>0</v>
      </c>
      <c r="BI53" s="238">
        <v>0</v>
      </c>
      <c r="BJ53" s="319">
        <v>0</v>
      </c>
      <c r="BK53" s="239">
        <f t="shared" si="34"/>
        <v>0</v>
      </c>
      <c r="BL53" s="320">
        <v>0</v>
      </c>
      <c r="BM53" s="320">
        <v>0</v>
      </c>
      <c r="BN53" s="321">
        <v>0</v>
      </c>
      <c r="BO53" s="94">
        <f t="shared" si="35"/>
        <v>0</v>
      </c>
      <c r="BP53" s="240">
        <f t="shared" si="36"/>
        <v>0</v>
      </c>
      <c r="BQ53" s="504">
        <f t="shared" si="37"/>
        <v>0</v>
      </c>
      <c r="BR53" s="450" t="str">
        <f t="shared" si="38"/>
        <v>E</v>
      </c>
      <c r="BS53" s="117">
        <f t="shared" si="39"/>
        <v>0</v>
      </c>
      <c r="BT53" s="120">
        <v>0</v>
      </c>
      <c r="BU53" s="65">
        <v>0</v>
      </c>
      <c r="BV53" s="66">
        <f t="shared" si="113"/>
        <v>0</v>
      </c>
      <c r="BW53" s="176">
        <v>0</v>
      </c>
      <c r="BX53" s="176">
        <v>0</v>
      </c>
      <c r="BY53" s="313">
        <v>0</v>
      </c>
      <c r="BZ53" s="93">
        <f t="shared" si="40"/>
        <v>0</v>
      </c>
      <c r="CA53" s="314">
        <v>0</v>
      </c>
      <c r="CB53" s="314">
        <v>0</v>
      </c>
      <c r="CC53" s="315">
        <v>0</v>
      </c>
      <c r="CD53" s="126">
        <f t="shared" si="41"/>
        <v>0</v>
      </c>
      <c r="CE53" s="177">
        <f t="shared" si="42"/>
        <v>0</v>
      </c>
      <c r="CF53" s="502">
        <f t="shared" si="43"/>
        <v>0</v>
      </c>
      <c r="CG53" s="442" t="str">
        <f t="shared" si="44"/>
        <v>E</v>
      </c>
      <c r="CH53" s="121">
        <f t="shared" si="45"/>
        <v>0</v>
      </c>
      <c r="CI53" s="123">
        <v>0</v>
      </c>
      <c r="CJ53" s="124">
        <v>0</v>
      </c>
      <c r="CK53" s="125">
        <f t="shared" si="114"/>
        <v>0</v>
      </c>
      <c r="CL53" s="259">
        <v>0</v>
      </c>
      <c r="CM53" s="322">
        <v>0</v>
      </c>
      <c r="CN53" s="322">
        <v>0</v>
      </c>
      <c r="CO53" s="260">
        <f t="shared" si="46"/>
        <v>0</v>
      </c>
      <c r="CP53" s="323">
        <v>0</v>
      </c>
      <c r="CQ53" s="323">
        <v>0</v>
      </c>
      <c r="CR53" s="324">
        <f t="shared" si="109"/>
        <v>0</v>
      </c>
      <c r="CS53" s="53">
        <f t="shared" si="47"/>
        <v>0</v>
      </c>
      <c r="CT53" s="261">
        <f t="shared" si="48"/>
        <v>0</v>
      </c>
      <c r="CU53" s="505">
        <f t="shared" si="49"/>
        <v>0</v>
      </c>
      <c r="CV53" s="454" t="str">
        <f t="shared" si="50"/>
        <v>E</v>
      </c>
      <c r="CW53" s="47">
        <f t="shared" si="51"/>
        <v>0</v>
      </c>
      <c r="CX53" s="408">
        <v>0</v>
      </c>
      <c r="CY53" s="409">
        <v>0</v>
      </c>
      <c r="CZ53" s="409">
        <v>0</v>
      </c>
      <c r="DA53" s="406"/>
      <c r="DB53" s="406"/>
      <c r="DC53" s="407">
        <f t="shared" si="52"/>
        <v>0</v>
      </c>
      <c r="DD53" s="507">
        <f t="shared" si="53"/>
        <v>0</v>
      </c>
      <c r="DE53" s="458" t="str">
        <f t="shared" si="54"/>
        <v>D</v>
      </c>
      <c r="DF53" s="426">
        <f t="shared" si="55"/>
        <v>0</v>
      </c>
      <c r="DG53" s="379">
        <v>0</v>
      </c>
      <c r="DH53" s="380">
        <v>0</v>
      </c>
      <c r="DI53" s="380">
        <v>0</v>
      </c>
      <c r="DJ53" s="376"/>
      <c r="DK53" s="376"/>
      <c r="DL53" s="377">
        <f t="shared" si="56"/>
        <v>0</v>
      </c>
      <c r="DM53" s="509">
        <f t="shared" si="57"/>
        <v>0</v>
      </c>
      <c r="DN53" s="462" t="str">
        <f t="shared" si="58"/>
        <v>D</v>
      </c>
      <c r="DO53" s="378">
        <f t="shared" si="59"/>
        <v>0</v>
      </c>
      <c r="DP53" s="394">
        <v>0</v>
      </c>
      <c r="DQ53" s="395">
        <v>0</v>
      </c>
      <c r="DR53" s="395">
        <v>0</v>
      </c>
      <c r="DS53" s="391"/>
      <c r="DT53" s="391"/>
      <c r="DU53" s="392">
        <f t="shared" si="60"/>
        <v>0</v>
      </c>
      <c r="DV53" s="510">
        <f t="shared" si="61"/>
        <v>0</v>
      </c>
      <c r="DW53" s="466" t="str">
        <f t="shared" si="62"/>
        <v>D</v>
      </c>
      <c r="DX53" s="393">
        <f t="shared" si="63"/>
        <v>0</v>
      </c>
      <c r="DY53" s="7"/>
      <c r="DZ53" s="4"/>
      <c r="EA53" s="48" t="str">
        <f t="shared" si="110"/>
        <v/>
      </c>
      <c r="EB53" s="45">
        <f t="shared" si="105"/>
        <v>0</v>
      </c>
      <c r="EC53" s="32">
        <f t="shared" si="106"/>
        <v>0</v>
      </c>
      <c r="ED53" s="149">
        <f t="shared" si="65"/>
        <v>0</v>
      </c>
      <c r="EE53" s="78" t="str">
        <f t="shared" si="66"/>
        <v/>
      </c>
      <c r="EF53" s="78" t="str">
        <f t="shared" si="67"/>
        <v/>
      </c>
      <c r="EG53" s="67" t="str">
        <f t="shared" si="68"/>
        <v/>
      </c>
      <c r="EH53" s="46" t="str">
        <f t="shared" si="69"/>
        <v/>
      </c>
      <c r="EI53" s="102">
        <f t="shared" si="70"/>
        <v>0</v>
      </c>
      <c r="EJ53" s="72">
        <f t="shared" si="6"/>
        <v>0</v>
      </c>
      <c r="EK53" s="71">
        <f t="shared" si="7"/>
        <v>0</v>
      </c>
      <c r="EL53" s="71">
        <f t="shared" si="8"/>
        <v>0</v>
      </c>
      <c r="EM53" s="71">
        <f t="shared" si="9"/>
        <v>0</v>
      </c>
      <c r="EN53" s="71">
        <f t="shared" si="10"/>
        <v>0</v>
      </c>
      <c r="EO53" s="73">
        <f t="shared" si="11"/>
        <v>0</v>
      </c>
      <c r="EP53" s="491">
        <f t="shared" si="71"/>
        <v>0</v>
      </c>
      <c r="EQ53" s="492">
        <f t="shared" si="72"/>
        <v>0</v>
      </c>
      <c r="ER53" s="492">
        <f t="shared" si="73"/>
        <v>0</v>
      </c>
      <c r="ES53" s="492">
        <f t="shared" si="74"/>
        <v>0</v>
      </c>
      <c r="ET53" s="492">
        <f t="shared" si="75"/>
        <v>0</v>
      </c>
      <c r="EU53" s="725"/>
      <c r="EV53" s="725"/>
      <c r="EW53" s="137">
        <f t="shared" si="76"/>
        <v>0</v>
      </c>
      <c r="EX53" s="137" t="s">
        <v>177</v>
      </c>
      <c r="EY53" s="137">
        <f t="shared" si="77"/>
        <v>100</v>
      </c>
      <c r="EZ53" s="137" t="str">
        <f t="shared" si="78"/>
        <v>0/100</v>
      </c>
      <c r="FA53" s="137">
        <f t="shared" si="79"/>
        <v>0</v>
      </c>
      <c r="FB53" s="137" t="s">
        <v>177</v>
      </c>
      <c r="FC53" s="137">
        <f t="shared" si="80"/>
        <v>100</v>
      </c>
      <c r="FD53" s="137" t="str">
        <f t="shared" si="81"/>
        <v>0/100</v>
      </c>
      <c r="FE53" s="137">
        <f t="shared" si="82"/>
        <v>0</v>
      </c>
      <c r="FF53" s="137" t="s">
        <v>177</v>
      </c>
      <c r="FG53" s="137">
        <f t="shared" si="83"/>
        <v>100</v>
      </c>
      <c r="FH53" s="137" t="str">
        <f t="shared" si="84"/>
        <v>0/100</v>
      </c>
    </row>
    <row r="54" spans="1:164" ht="21.75" customHeight="1">
      <c r="A54" s="130">
        <f t="shared" si="15"/>
        <v>0</v>
      </c>
      <c r="B54" s="307">
        <v>46</v>
      </c>
      <c r="C54" s="495"/>
      <c r="D54" s="28">
        <f t="shared" si="16"/>
        <v>0</v>
      </c>
      <c r="E54" s="2"/>
      <c r="F54" s="139"/>
      <c r="G54" s="2"/>
      <c r="H54" s="2"/>
      <c r="I54" s="2"/>
      <c r="J54" s="2"/>
      <c r="K54" s="141"/>
      <c r="L54" s="8">
        <v>0</v>
      </c>
      <c r="M54" s="55">
        <v>0</v>
      </c>
      <c r="N54" s="56">
        <f t="shared" si="102"/>
        <v>0</v>
      </c>
      <c r="O54" s="166">
        <v>0</v>
      </c>
      <c r="P54" s="310">
        <v>0</v>
      </c>
      <c r="Q54" s="417">
        <v>0</v>
      </c>
      <c r="R54" s="92">
        <f t="shared" si="17"/>
        <v>0</v>
      </c>
      <c r="S54" s="311">
        <v>0</v>
      </c>
      <c r="T54" s="312">
        <f t="shared" si="86"/>
        <v>0</v>
      </c>
      <c r="U54" s="417">
        <v>0</v>
      </c>
      <c r="V54" s="92">
        <f t="shared" si="18"/>
        <v>0</v>
      </c>
      <c r="W54" s="57">
        <f t="shared" si="103"/>
        <v>0</v>
      </c>
      <c r="X54" s="501">
        <f t="shared" si="19"/>
        <v>0</v>
      </c>
      <c r="Y54" s="438" t="str">
        <f t="shared" si="20"/>
        <v>E</v>
      </c>
      <c r="Z54" s="110">
        <f t="shared" si="21"/>
        <v>0</v>
      </c>
      <c r="AA54" s="120">
        <v>0</v>
      </c>
      <c r="AB54" s="65">
        <v>0</v>
      </c>
      <c r="AC54" s="66">
        <f t="shared" si="107"/>
        <v>0</v>
      </c>
      <c r="AD54" s="176">
        <v>0</v>
      </c>
      <c r="AE54" s="313">
        <v>0</v>
      </c>
      <c r="AF54" s="422">
        <v>0</v>
      </c>
      <c r="AG54" s="93">
        <f t="shared" si="22"/>
        <v>0</v>
      </c>
      <c r="AH54" s="314">
        <v>0</v>
      </c>
      <c r="AI54" s="315">
        <f t="shared" si="108"/>
        <v>0</v>
      </c>
      <c r="AJ54" s="422">
        <v>0</v>
      </c>
      <c r="AK54" s="93">
        <f t="shared" si="23"/>
        <v>0</v>
      </c>
      <c r="AL54" s="177">
        <f t="shared" si="104"/>
        <v>0</v>
      </c>
      <c r="AM54" s="502">
        <f t="shared" si="25"/>
        <v>0</v>
      </c>
      <c r="AN54" s="442" t="str">
        <f t="shared" si="26"/>
        <v>E</v>
      </c>
      <c r="AO54" s="121">
        <f t="shared" si="27"/>
        <v>0</v>
      </c>
      <c r="AP54" s="113">
        <v>0</v>
      </c>
      <c r="AQ54" s="61">
        <v>0</v>
      </c>
      <c r="AR54" s="62">
        <f t="shared" si="111"/>
        <v>0</v>
      </c>
      <c r="AS54" s="217">
        <v>0</v>
      </c>
      <c r="AT54" s="217">
        <v>0</v>
      </c>
      <c r="AU54" s="316">
        <v>0</v>
      </c>
      <c r="AV54" s="218">
        <f t="shared" si="28"/>
        <v>0</v>
      </c>
      <c r="AW54" s="317">
        <v>0</v>
      </c>
      <c r="AX54" s="317">
        <v>0</v>
      </c>
      <c r="AY54" s="318">
        <v>0</v>
      </c>
      <c r="AZ54" s="54">
        <f t="shared" si="29"/>
        <v>0</v>
      </c>
      <c r="BA54" s="219">
        <f t="shared" si="30"/>
        <v>0</v>
      </c>
      <c r="BB54" s="503">
        <f t="shared" si="31"/>
        <v>0</v>
      </c>
      <c r="BC54" s="446" t="str">
        <f t="shared" si="32"/>
        <v>E</v>
      </c>
      <c r="BD54" s="114">
        <f t="shared" si="33"/>
        <v>0</v>
      </c>
      <c r="BE54" s="236">
        <v>0</v>
      </c>
      <c r="BF54" s="69">
        <v>0</v>
      </c>
      <c r="BG54" s="237">
        <f t="shared" si="112"/>
        <v>0</v>
      </c>
      <c r="BH54" s="238">
        <v>0</v>
      </c>
      <c r="BI54" s="238">
        <v>0</v>
      </c>
      <c r="BJ54" s="319">
        <v>0</v>
      </c>
      <c r="BK54" s="239">
        <f t="shared" si="34"/>
        <v>0</v>
      </c>
      <c r="BL54" s="320">
        <v>0</v>
      </c>
      <c r="BM54" s="320">
        <v>0</v>
      </c>
      <c r="BN54" s="321">
        <v>0</v>
      </c>
      <c r="BO54" s="94">
        <f t="shared" si="35"/>
        <v>0</v>
      </c>
      <c r="BP54" s="240">
        <f t="shared" si="36"/>
        <v>0</v>
      </c>
      <c r="BQ54" s="504">
        <f t="shared" si="37"/>
        <v>0</v>
      </c>
      <c r="BR54" s="450" t="str">
        <f t="shared" si="38"/>
        <v>E</v>
      </c>
      <c r="BS54" s="117">
        <f t="shared" si="39"/>
        <v>0</v>
      </c>
      <c r="BT54" s="120">
        <v>0</v>
      </c>
      <c r="BU54" s="65">
        <v>0</v>
      </c>
      <c r="BV54" s="66">
        <f t="shared" si="113"/>
        <v>0</v>
      </c>
      <c r="BW54" s="176">
        <v>0</v>
      </c>
      <c r="BX54" s="176">
        <v>0</v>
      </c>
      <c r="BY54" s="313">
        <v>0</v>
      </c>
      <c r="BZ54" s="93">
        <f t="shared" si="40"/>
        <v>0</v>
      </c>
      <c r="CA54" s="314">
        <v>0</v>
      </c>
      <c r="CB54" s="314">
        <v>0</v>
      </c>
      <c r="CC54" s="315">
        <v>0</v>
      </c>
      <c r="CD54" s="126">
        <f t="shared" si="41"/>
        <v>0</v>
      </c>
      <c r="CE54" s="177">
        <f t="shared" si="42"/>
        <v>0</v>
      </c>
      <c r="CF54" s="502">
        <f t="shared" si="43"/>
        <v>0</v>
      </c>
      <c r="CG54" s="442" t="str">
        <f t="shared" si="44"/>
        <v>E</v>
      </c>
      <c r="CH54" s="121">
        <f t="shared" si="45"/>
        <v>0</v>
      </c>
      <c r="CI54" s="123">
        <v>0</v>
      </c>
      <c r="CJ54" s="124">
        <v>0</v>
      </c>
      <c r="CK54" s="125">
        <f t="shared" si="114"/>
        <v>0</v>
      </c>
      <c r="CL54" s="259">
        <v>0</v>
      </c>
      <c r="CM54" s="322">
        <v>0</v>
      </c>
      <c r="CN54" s="322">
        <v>0</v>
      </c>
      <c r="CO54" s="260">
        <f t="shared" si="46"/>
        <v>0</v>
      </c>
      <c r="CP54" s="323">
        <v>0</v>
      </c>
      <c r="CQ54" s="323">
        <v>0</v>
      </c>
      <c r="CR54" s="324">
        <f t="shared" si="109"/>
        <v>0</v>
      </c>
      <c r="CS54" s="53">
        <f t="shared" si="47"/>
        <v>0</v>
      </c>
      <c r="CT54" s="261">
        <f t="shared" si="48"/>
        <v>0</v>
      </c>
      <c r="CU54" s="505">
        <f t="shared" si="49"/>
        <v>0</v>
      </c>
      <c r="CV54" s="454" t="str">
        <f t="shared" si="50"/>
        <v>E</v>
      </c>
      <c r="CW54" s="47">
        <f t="shared" si="51"/>
        <v>0</v>
      </c>
      <c r="CX54" s="408">
        <v>0</v>
      </c>
      <c r="CY54" s="409">
        <v>0</v>
      </c>
      <c r="CZ54" s="409">
        <v>0</v>
      </c>
      <c r="DA54" s="406"/>
      <c r="DB54" s="406"/>
      <c r="DC54" s="407">
        <f t="shared" si="52"/>
        <v>0</v>
      </c>
      <c r="DD54" s="507">
        <f t="shared" si="53"/>
        <v>0</v>
      </c>
      <c r="DE54" s="458" t="str">
        <f t="shared" si="54"/>
        <v>D</v>
      </c>
      <c r="DF54" s="426">
        <f t="shared" si="55"/>
        <v>0</v>
      </c>
      <c r="DG54" s="379">
        <v>0</v>
      </c>
      <c r="DH54" s="380">
        <v>0</v>
      </c>
      <c r="DI54" s="380">
        <v>0</v>
      </c>
      <c r="DJ54" s="376"/>
      <c r="DK54" s="376"/>
      <c r="DL54" s="377">
        <f t="shared" si="56"/>
        <v>0</v>
      </c>
      <c r="DM54" s="509">
        <f t="shared" si="57"/>
        <v>0</v>
      </c>
      <c r="DN54" s="462" t="str">
        <f t="shared" si="58"/>
        <v>D</v>
      </c>
      <c r="DO54" s="378">
        <f t="shared" si="59"/>
        <v>0</v>
      </c>
      <c r="DP54" s="394">
        <v>0</v>
      </c>
      <c r="DQ54" s="395">
        <v>0</v>
      </c>
      <c r="DR54" s="395">
        <v>0</v>
      </c>
      <c r="DS54" s="391"/>
      <c r="DT54" s="391"/>
      <c r="DU54" s="392">
        <f t="shared" si="60"/>
        <v>0</v>
      </c>
      <c r="DV54" s="510">
        <f t="shared" si="61"/>
        <v>0</v>
      </c>
      <c r="DW54" s="466" t="str">
        <f t="shared" si="62"/>
        <v>D</v>
      </c>
      <c r="DX54" s="393">
        <f t="shared" si="63"/>
        <v>0</v>
      </c>
      <c r="DY54" s="7"/>
      <c r="DZ54" s="4"/>
      <c r="EA54" s="48" t="str">
        <f t="shared" si="110"/>
        <v/>
      </c>
      <c r="EB54" s="45">
        <f t="shared" si="105"/>
        <v>0</v>
      </c>
      <c r="EC54" s="32">
        <f t="shared" si="106"/>
        <v>0</v>
      </c>
      <c r="ED54" s="149">
        <f t="shared" si="65"/>
        <v>0</v>
      </c>
      <c r="EE54" s="78" t="str">
        <f t="shared" si="66"/>
        <v/>
      </c>
      <c r="EF54" s="78" t="str">
        <f t="shared" si="67"/>
        <v/>
      </c>
      <c r="EG54" s="67" t="str">
        <f t="shared" si="68"/>
        <v/>
      </c>
      <c r="EH54" s="46" t="str">
        <f t="shared" si="69"/>
        <v/>
      </c>
      <c r="EI54" s="102">
        <f t="shared" si="70"/>
        <v>0</v>
      </c>
      <c r="EJ54" s="72">
        <f t="shared" si="6"/>
        <v>0</v>
      </c>
      <c r="EK54" s="71">
        <f t="shared" si="7"/>
        <v>0</v>
      </c>
      <c r="EL54" s="71">
        <f t="shared" si="8"/>
        <v>0</v>
      </c>
      <c r="EM54" s="71">
        <f t="shared" si="9"/>
        <v>0</v>
      </c>
      <c r="EN54" s="71">
        <f t="shared" si="10"/>
        <v>0</v>
      </c>
      <c r="EO54" s="73">
        <f t="shared" si="11"/>
        <v>0</v>
      </c>
      <c r="EP54" s="491">
        <f t="shared" si="71"/>
        <v>0</v>
      </c>
      <c r="EQ54" s="492">
        <f t="shared" si="72"/>
        <v>0</v>
      </c>
      <c r="ER54" s="492">
        <f t="shared" si="73"/>
        <v>0</v>
      </c>
      <c r="ES54" s="492">
        <f t="shared" si="74"/>
        <v>0</v>
      </c>
      <c r="ET54" s="492">
        <f t="shared" si="75"/>
        <v>0</v>
      </c>
      <c r="EU54" s="725"/>
      <c r="EV54" s="725"/>
      <c r="EW54" s="137">
        <f t="shared" si="76"/>
        <v>0</v>
      </c>
      <c r="EX54" s="137" t="s">
        <v>177</v>
      </c>
      <c r="EY54" s="137">
        <f t="shared" si="77"/>
        <v>100</v>
      </c>
      <c r="EZ54" s="137" t="str">
        <f t="shared" si="78"/>
        <v>0/100</v>
      </c>
      <c r="FA54" s="137">
        <f t="shared" si="79"/>
        <v>0</v>
      </c>
      <c r="FB54" s="137" t="s">
        <v>177</v>
      </c>
      <c r="FC54" s="137">
        <f t="shared" si="80"/>
        <v>100</v>
      </c>
      <c r="FD54" s="137" t="str">
        <f t="shared" si="81"/>
        <v>0/100</v>
      </c>
      <c r="FE54" s="137">
        <f t="shared" si="82"/>
        <v>0</v>
      </c>
      <c r="FF54" s="137" t="s">
        <v>177</v>
      </c>
      <c r="FG54" s="137">
        <f t="shared" si="83"/>
        <v>100</v>
      </c>
      <c r="FH54" s="137" t="str">
        <f t="shared" si="84"/>
        <v>0/100</v>
      </c>
    </row>
    <row r="55" spans="1:164" ht="21.75" customHeight="1">
      <c r="A55" s="130">
        <f t="shared" si="15"/>
        <v>0</v>
      </c>
      <c r="B55" s="307">
        <v>47</v>
      </c>
      <c r="C55" s="494"/>
      <c r="D55" s="28">
        <f t="shared" si="16"/>
        <v>0</v>
      </c>
      <c r="E55" s="2"/>
      <c r="F55" s="139"/>
      <c r="G55" s="1"/>
      <c r="H55" s="2"/>
      <c r="I55" s="2"/>
      <c r="J55" s="2"/>
      <c r="K55" s="141"/>
      <c r="L55" s="8">
        <v>0</v>
      </c>
      <c r="M55" s="55">
        <v>0</v>
      </c>
      <c r="N55" s="56">
        <f t="shared" si="102"/>
        <v>0</v>
      </c>
      <c r="O55" s="166">
        <v>0</v>
      </c>
      <c r="P55" s="310">
        <v>0</v>
      </c>
      <c r="Q55" s="417">
        <v>0</v>
      </c>
      <c r="R55" s="92">
        <f t="shared" si="17"/>
        <v>0</v>
      </c>
      <c r="S55" s="311">
        <v>0</v>
      </c>
      <c r="T55" s="312">
        <f t="shared" si="86"/>
        <v>0</v>
      </c>
      <c r="U55" s="417">
        <v>0</v>
      </c>
      <c r="V55" s="92">
        <f t="shared" si="18"/>
        <v>0</v>
      </c>
      <c r="W55" s="57">
        <f t="shared" si="103"/>
        <v>0</v>
      </c>
      <c r="X55" s="501">
        <f t="shared" si="19"/>
        <v>0</v>
      </c>
      <c r="Y55" s="438" t="str">
        <f t="shared" si="20"/>
        <v>E</v>
      </c>
      <c r="Z55" s="110">
        <f t="shared" si="21"/>
        <v>0</v>
      </c>
      <c r="AA55" s="120">
        <v>0</v>
      </c>
      <c r="AB55" s="65">
        <v>0</v>
      </c>
      <c r="AC55" s="66">
        <f t="shared" si="107"/>
        <v>0</v>
      </c>
      <c r="AD55" s="176">
        <v>0</v>
      </c>
      <c r="AE55" s="313">
        <v>0</v>
      </c>
      <c r="AF55" s="422">
        <v>0</v>
      </c>
      <c r="AG55" s="93">
        <f t="shared" si="22"/>
        <v>0</v>
      </c>
      <c r="AH55" s="314">
        <v>0</v>
      </c>
      <c r="AI55" s="315">
        <f t="shared" si="108"/>
        <v>0</v>
      </c>
      <c r="AJ55" s="422">
        <v>0</v>
      </c>
      <c r="AK55" s="93">
        <f t="shared" si="23"/>
        <v>0</v>
      </c>
      <c r="AL55" s="177">
        <f t="shared" si="104"/>
        <v>0</v>
      </c>
      <c r="AM55" s="502">
        <f t="shared" si="25"/>
        <v>0</v>
      </c>
      <c r="AN55" s="442" t="str">
        <f t="shared" si="26"/>
        <v>E</v>
      </c>
      <c r="AO55" s="121">
        <f t="shared" si="27"/>
        <v>0</v>
      </c>
      <c r="AP55" s="113">
        <v>0</v>
      </c>
      <c r="AQ55" s="61">
        <v>0</v>
      </c>
      <c r="AR55" s="62">
        <f t="shared" si="111"/>
        <v>0</v>
      </c>
      <c r="AS55" s="217">
        <v>0</v>
      </c>
      <c r="AT55" s="217">
        <v>0</v>
      </c>
      <c r="AU55" s="316">
        <v>0</v>
      </c>
      <c r="AV55" s="218">
        <f t="shared" si="28"/>
        <v>0</v>
      </c>
      <c r="AW55" s="317">
        <v>0</v>
      </c>
      <c r="AX55" s="317">
        <v>0</v>
      </c>
      <c r="AY55" s="318">
        <v>0</v>
      </c>
      <c r="AZ55" s="54">
        <f t="shared" si="29"/>
        <v>0</v>
      </c>
      <c r="BA55" s="219">
        <f t="shared" si="30"/>
        <v>0</v>
      </c>
      <c r="BB55" s="503">
        <f t="shared" si="31"/>
        <v>0</v>
      </c>
      <c r="BC55" s="446" t="str">
        <f t="shared" si="32"/>
        <v>E</v>
      </c>
      <c r="BD55" s="114">
        <f t="shared" si="33"/>
        <v>0</v>
      </c>
      <c r="BE55" s="236">
        <v>0</v>
      </c>
      <c r="BF55" s="69">
        <v>0</v>
      </c>
      <c r="BG55" s="237">
        <f t="shared" si="112"/>
        <v>0</v>
      </c>
      <c r="BH55" s="238">
        <v>0</v>
      </c>
      <c r="BI55" s="238">
        <v>0</v>
      </c>
      <c r="BJ55" s="319">
        <v>0</v>
      </c>
      <c r="BK55" s="239">
        <f t="shared" si="34"/>
        <v>0</v>
      </c>
      <c r="BL55" s="320">
        <v>0</v>
      </c>
      <c r="BM55" s="320">
        <v>0</v>
      </c>
      <c r="BN55" s="321">
        <v>0</v>
      </c>
      <c r="BO55" s="94">
        <f t="shared" si="35"/>
        <v>0</v>
      </c>
      <c r="BP55" s="240">
        <f t="shared" si="36"/>
        <v>0</v>
      </c>
      <c r="BQ55" s="504">
        <f t="shared" si="37"/>
        <v>0</v>
      </c>
      <c r="BR55" s="450" t="str">
        <f t="shared" si="38"/>
        <v>E</v>
      </c>
      <c r="BS55" s="117">
        <f t="shared" si="39"/>
        <v>0</v>
      </c>
      <c r="BT55" s="120">
        <v>0</v>
      </c>
      <c r="BU55" s="65">
        <v>0</v>
      </c>
      <c r="BV55" s="66">
        <f t="shared" si="113"/>
        <v>0</v>
      </c>
      <c r="BW55" s="176">
        <v>0</v>
      </c>
      <c r="BX55" s="176">
        <v>0</v>
      </c>
      <c r="BY55" s="313">
        <v>0</v>
      </c>
      <c r="BZ55" s="93">
        <f t="shared" si="40"/>
        <v>0</v>
      </c>
      <c r="CA55" s="314">
        <v>0</v>
      </c>
      <c r="CB55" s="314">
        <v>0</v>
      </c>
      <c r="CC55" s="315">
        <v>0</v>
      </c>
      <c r="CD55" s="126">
        <f t="shared" si="41"/>
        <v>0</v>
      </c>
      <c r="CE55" s="177">
        <f t="shared" si="42"/>
        <v>0</v>
      </c>
      <c r="CF55" s="502">
        <f t="shared" si="43"/>
        <v>0</v>
      </c>
      <c r="CG55" s="442" t="str">
        <f t="shared" si="44"/>
        <v>E</v>
      </c>
      <c r="CH55" s="121">
        <f t="shared" si="45"/>
        <v>0</v>
      </c>
      <c r="CI55" s="123">
        <v>0</v>
      </c>
      <c r="CJ55" s="124">
        <v>0</v>
      </c>
      <c r="CK55" s="125">
        <f t="shared" si="114"/>
        <v>0</v>
      </c>
      <c r="CL55" s="259">
        <v>0</v>
      </c>
      <c r="CM55" s="322">
        <v>0</v>
      </c>
      <c r="CN55" s="322">
        <v>0</v>
      </c>
      <c r="CO55" s="260">
        <f t="shared" si="46"/>
        <v>0</v>
      </c>
      <c r="CP55" s="323">
        <v>0</v>
      </c>
      <c r="CQ55" s="323">
        <v>0</v>
      </c>
      <c r="CR55" s="324">
        <f t="shared" si="109"/>
        <v>0</v>
      </c>
      <c r="CS55" s="53">
        <f t="shared" si="47"/>
        <v>0</v>
      </c>
      <c r="CT55" s="261">
        <f t="shared" si="48"/>
        <v>0</v>
      </c>
      <c r="CU55" s="505">
        <f t="shared" si="49"/>
        <v>0</v>
      </c>
      <c r="CV55" s="454" t="str">
        <f t="shared" si="50"/>
        <v>E</v>
      </c>
      <c r="CW55" s="47">
        <f t="shared" si="51"/>
        <v>0</v>
      </c>
      <c r="CX55" s="408">
        <v>0</v>
      </c>
      <c r="CY55" s="409">
        <v>0</v>
      </c>
      <c r="CZ55" s="409">
        <v>0</v>
      </c>
      <c r="DA55" s="406"/>
      <c r="DB55" s="406"/>
      <c r="DC55" s="407">
        <f t="shared" si="52"/>
        <v>0</v>
      </c>
      <c r="DD55" s="507">
        <f t="shared" si="53"/>
        <v>0</v>
      </c>
      <c r="DE55" s="458" t="str">
        <f t="shared" si="54"/>
        <v>D</v>
      </c>
      <c r="DF55" s="426">
        <f t="shared" si="55"/>
        <v>0</v>
      </c>
      <c r="DG55" s="379">
        <v>0</v>
      </c>
      <c r="DH55" s="380">
        <v>0</v>
      </c>
      <c r="DI55" s="380">
        <v>0</v>
      </c>
      <c r="DJ55" s="376"/>
      <c r="DK55" s="376"/>
      <c r="DL55" s="377">
        <f t="shared" si="56"/>
        <v>0</v>
      </c>
      <c r="DM55" s="509">
        <f t="shared" si="57"/>
        <v>0</v>
      </c>
      <c r="DN55" s="462" t="str">
        <f t="shared" si="58"/>
        <v>D</v>
      </c>
      <c r="DO55" s="378">
        <f t="shared" si="59"/>
        <v>0</v>
      </c>
      <c r="DP55" s="394">
        <v>0</v>
      </c>
      <c r="DQ55" s="395">
        <v>0</v>
      </c>
      <c r="DR55" s="395">
        <v>0</v>
      </c>
      <c r="DS55" s="391"/>
      <c r="DT55" s="391"/>
      <c r="DU55" s="392">
        <f t="shared" si="60"/>
        <v>0</v>
      </c>
      <c r="DV55" s="510">
        <f t="shared" si="61"/>
        <v>0</v>
      </c>
      <c r="DW55" s="466" t="str">
        <f t="shared" si="62"/>
        <v>D</v>
      </c>
      <c r="DX55" s="393">
        <f t="shared" si="63"/>
        <v>0</v>
      </c>
      <c r="DY55" s="7"/>
      <c r="DZ55" s="4"/>
      <c r="EA55" s="48" t="str">
        <f t="shared" si="110"/>
        <v/>
      </c>
      <c r="EB55" s="45">
        <f t="shared" si="105"/>
        <v>0</v>
      </c>
      <c r="EC55" s="32">
        <f t="shared" si="106"/>
        <v>0</v>
      </c>
      <c r="ED55" s="149">
        <f t="shared" si="65"/>
        <v>0</v>
      </c>
      <c r="EE55" s="78" t="str">
        <f t="shared" si="66"/>
        <v/>
      </c>
      <c r="EF55" s="78" t="str">
        <f t="shared" si="67"/>
        <v/>
      </c>
      <c r="EG55" s="67" t="str">
        <f t="shared" si="68"/>
        <v/>
      </c>
      <c r="EH55" s="46" t="str">
        <f t="shared" si="69"/>
        <v/>
      </c>
      <c r="EI55" s="102">
        <f t="shared" si="70"/>
        <v>0</v>
      </c>
      <c r="EJ55" s="72">
        <f t="shared" si="6"/>
        <v>0</v>
      </c>
      <c r="EK55" s="71">
        <f t="shared" si="7"/>
        <v>0</v>
      </c>
      <c r="EL55" s="71">
        <f t="shared" si="8"/>
        <v>0</v>
      </c>
      <c r="EM55" s="71">
        <f t="shared" si="9"/>
        <v>0</v>
      </c>
      <c r="EN55" s="71">
        <f t="shared" si="10"/>
        <v>0</v>
      </c>
      <c r="EO55" s="73">
        <f t="shared" si="11"/>
        <v>0</v>
      </c>
      <c r="EP55" s="491">
        <f t="shared" si="71"/>
        <v>0</v>
      </c>
      <c r="EQ55" s="492">
        <f t="shared" si="72"/>
        <v>0</v>
      </c>
      <c r="ER55" s="492">
        <f t="shared" si="73"/>
        <v>0</v>
      </c>
      <c r="ES55" s="492">
        <f t="shared" si="74"/>
        <v>0</v>
      </c>
      <c r="ET55" s="492">
        <f t="shared" si="75"/>
        <v>0</v>
      </c>
      <c r="EU55" s="725"/>
      <c r="EV55" s="725"/>
      <c r="EW55" s="137">
        <f t="shared" si="76"/>
        <v>0</v>
      </c>
      <c r="EX55" s="137" t="s">
        <v>177</v>
      </c>
      <c r="EY55" s="137">
        <f t="shared" si="77"/>
        <v>100</v>
      </c>
      <c r="EZ55" s="137" t="str">
        <f t="shared" si="78"/>
        <v>0/100</v>
      </c>
      <c r="FA55" s="137">
        <f t="shared" si="79"/>
        <v>0</v>
      </c>
      <c r="FB55" s="137" t="s">
        <v>177</v>
      </c>
      <c r="FC55" s="137">
        <f t="shared" si="80"/>
        <v>100</v>
      </c>
      <c r="FD55" s="137" t="str">
        <f t="shared" si="81"/>
        <v>0/100</v>
      </c>
      <c r="FE55" s="137">
        <f t="shared" si="82"/>
        <v>0</v>
      </c>
      <c r="FF55" s="137" t="s">
        <v>177</v>
      </c>
      <c r="FG55" s="137">
        <f t="shared" si="83"/>
        <v>100</v>
      </c>
      <c r="FH55" s="137" t="str">
        <f t="shared" si="84"/>
        <v>0/100</v>
      </c>
    </row>
    <row r="56" spans="1:164" ht="21.75" customHeight="1">
      <c r="A56" s="130">
        <f t="shared" si="15"/>
        <v>0</v>
      </c>
      <c r="B56" s="307">
        <v>48</v>
      </c>
      <c r="C56" s="495"/>
      <c r="D56" s="28">
        <f t="shared" si="16"/>
        <v>0</v>
      </c>
      <c r="E56" s="2"/>
      <c r="F56" s="139"/>
      <c r="G56" s="2"/>
      <c r="H56" s="2"/>
      <c r="I56" s="2"/>
      <c r="J56" s="2"/>
      <c r="K56" s="141"/>
      <c r="L56" s="8">
        <v>0</v>
      </c>
      <c r="M56" s="55">
        <v>0</v>
      </c>
      <c r="N56" s="56">
        <f t="shared" si="102"/>
        <v>0</v>
      </c>
      <c r="O56" s="166">
        <v>0</v>
      </c>
      <c r="P56" s="310">
        <v>0</v>
      </c>
      <c r="Q56" s="417">
        <v>0</v>
      </c>
      <c r="R56" s="92">
        <f t="shared" si="17"/>
        <v>0</v>
      </c>
      <c r="S56" s="311">
        <v>0</v>
      </c>
      <c r="T56" s="312">
        <f t="shared" si="86"/>
        <v>0</v>
      </c>
      <c r="U56" s="417">
        <v>0</v>
      </c>
      <c r="V56" s="92">
        <f t="shared" si="18"/>
        <v>0</v>
      </c>
      <c r="W56" s="57">
        <f t="shared" si="103"/>
        <v>0</v>
      </c>
      <c r="X56" s="501">
        <f t="shared" si="19"/>
        <v>0</v>
      </c>
      <c r="Y56" s="438" t="str">
        <f t="shared" si="20"/>
        <v>E</v>
      </c>
      <c r="Z56" s="110">
        <f t="shared" si="21"/>
        <v>0</v>
      </c>
      <c r="AA56" s="120">
        <v>0</v>
      </c>
      <c r="AB56" s="65">
        <v>0</v>
      </c>
      <c r="AC56" s="66">
        <f t="shared" si="107"/>
        <v>0</v>
      </c>
      <c r="AD56" s="176">
        <v>0</v>
      </c>
      <c r="AE56" s="313">
        <v>0</v>
      </c>
      <c r="AF56" s="422">
        <v>0</v>
      </c>
      <c r="AG56" s="93">
        <f t="shared" si="22"/>
        <v>0</v>
      </c>
      <c r="AH56" s="314">
        <v>0</v>
      </c>
      <c r="AI56" s="315">
        <f t="shared" si="108"/>
        <v>0</v>
      </c>
      <c r="AJ56" s="422">
        <v>0</v>
      </c>
      <c r="AK56" s="93">
        <f t="shared" si="23"/>
        <v>0</v>
      </c>
      <c r="AL56" s="177">
        <f t="shared" si="104"/>
        <v>0</v>
      </c>
      <c r="AM56" s="502">
        <f t="shared" si="25"/>
        <v>0</v>
      </c>
      <c r="AN56" s="442" t="str">
        <f t="shared" si="26"/>
        <v>E</v>
      </c>
      <c r="AO56" s="121">
        <f t="shared" si="27"/>
        <v>0</v>
      </c>
      <c r="AP56" s="113">
        <v>0</v>
      </c>
      <c r="AQ56" s="61">
        <v>0</v>
      </c>
      <c r="AR56" s="62">
        <f t="shared" si="111"/>
        <v>0</v>
      </c>
      <c r="AS56" s="217">
        <v>0</v>
      </c>
      <c r="AT56" s="217">
        <v>0</v>
      </c>
      <c r="AU56" s="316">
        <v>0</v>
      </c>
      <c r="AV56" s="218">
        <f t="shared" si="28"/>
        <v>0</v>
      </c>
      <c r="AW56" s="317">
        <v>0</v>
      </c>
      <c r="AX56" s="317">
        <v>0</v>
      </c>
      <c r="AY56" s="318">
        <v>0</v>
      </c>
      <c r="AZ56" s="54">
        <f t="shared" si="29"/>
        <v>0</v>
      </c>
      <c r="BA56" s="219">
        <f t="shared" si="30"/>
        <v>0</v>
      </c>
      <c r="BB56" s="503">
        <f t="shared" si="31"/>
        <v>0</v>
      </c>
      <c r="BC56" s="446" t="str">
        <f t="shared" si="32"/>
        <v>E</v>
      </c>
      <c r="BD56" s="114">
        <f t="shared" si="33"/>
        <v>0</v>
      </c>
      <c r="BE56" s="236">
        <v>0</v>
      </c>
      <c r="BF56" s="69">
        <v>0</v>
      </c>
      <c r="BG56" s="237">
        <f t="shared" si="112"/>
        <v>0</v>
      </c>
      <c r="BH56" s="238">
        <v>0</v>
      </c>
      <c r="BI56" s="238">
        <v>0</v>
      </c>
      <c r="BJ56" s="319">
        <v>0</v>
      </c>
      <c r="BK56" s="239">
        <f t="shared" si="34"/>
        <v>0</v>
      </c>
      <c r="BL56" s="320">
        <v>0</v>
      </c>
      <c r="BM56" s="320">
        <v>0</v>
      </c>
      <c r="BN56" s="321">
        <v>0</v>
      </c>
      <c r="BO56" s="94">
        <f t="shared" si="35"/>
        <v>0</v>
      </c>
      <c r="BP56" s="240">
        <f t="shared" si="36"/>
        <v>0</v>
      </c>
      <c r="BQ56" s="504">
        <f t="shared" si="37"/>
        <v>0</v>
      </c>
      <c r="BR56" s="450" t="str">
        <f t="shared" si="38"/>
        <v>E</v>
      </c>
      <c r="BS56" s="117">
        <f t="shared" si="39"/>
        <v>0</v>
      </c>
      <c r="BT56" s="120">
        <v>0</v>
      </c>
      <c r="BU56" s="65">
        <v>0</v>
      </c>
      <c r="BV56" s="66">
        <f t="shared" si="113"/>
        <v>0</v>
      </c>
      <c r="BW56" s="176">
        <v>0</v>
      </c>
      <c r="BX56" s="176">
        <v>0</v>
      </c>
      <c r="BY56" s="313">
        <v>0</v>
      </c>
      <c r="BZ56" s="93">
        <f t="shared" si="40"/>
        <v>0</v>
      </c>
      <c r="CA56" s="314">
        <v>0</v>
      </c>
      <c r="CB56" s="314">
        <v>0</v>
      </c>
      <c r="CC56" s="315">
        <v>0</v>
      </c>
      <c r="CD56" s="126">
        <f t="shared" si="41"/>
        <v>0</v>
      </c>
      <c r="CE56" s="177">
        <f t="shared" si="42"/>
        <v>0</v>
      </c>
      <c r="CF56" s="502">
        <f t="shared" si="43"/>
        <v>0</v>
      </c>
      <c r="CG56" s="442" t="str">
        <f t="shared" si="44"/>
        <v>E</v>
      </c>
      <c r="CH56" s="121">
        <f t="shared" si="45"/>
        <v>0</v>
      </c>
      <c r="CI56" s="123">
        <v>0</v>
      </c>
      <c r="CJ56" s="124">
        <v>0</v>
      </c>
      <c r="CK56" s="125">
        <f t="shared" si="114"/>
        <v>0</v>
      </c>
      <c r="CL56" s="259">
        <v>0</v>
      </c>
      <c r="CM56" s="322">
        <v>0</v>
      </c>
      <c r="CN56" s="322">
        <v>0</v>
      </c>
      <c r="CO56" s="260">
        <f t="shared" si="46"/>
        <v>0</v>
      </c>
      <c r="CP56" s="323">
        <v>0</v>
      </c>
      <c r="CQ56" s="323">
        <v>0</v>
      </c>
      <c r="CR56" s="324">
        <f t="shared" si="109"/>
        <v>0</v>
      </c>
      <c r="CS56" s="53">
        <f t="shared" si="47"/>
        <v>0</v>
      </c>
      <c r="CT56" s="261">
        <f t="shared" si="48"/>
        <v>0</v>
      </c>
      <c r="CU56" s="505">
        <f t="shared" si="49"/>
        <v>0</v>
      </c>
      <c r="CV56" s="454" t="str">
        <f t="shared" si="50"/>
        <v>E</v>
      </c>
      <c r="CW56" s="47">
        <f t="shared" si="51"/>
        <v>0</v>
      </c>
      <c r="CX56" s="408">
        <v>0</v>
      </c>
      <c r="CY56" s="409">
        <v>0</v>
      </c>
      <c r="CZ56" s="409">
        <v>0</v>
      </c>
      <c r="DA56" s="406"/>
      <c r="DB56" s="406"/>
      <c r="DC56" s="407">
        <f t="shared" si="52"/>
        <v>0</v>
      </c>
      <c r="DD56" s="507">
        <f t="shared" si="53"/>
        <v>0</v>
      </c>
      <c r="DE56" s="458" t="str">
        <f t="shared" si="54"/>
        <v>D</v>
      </c>
      <c r="DF56" s="426">
        <f t="shared" si="55"/>
        <v>0</v>
      </c>
      <c r="DG56" s="379">
        <v>0</v>
      </c>
      <c r="DH56" s="380">
        <v>0</v>
      </c>
      <c r="DI56" s="380">
        <v>0</v>
      </c>
      <c r="DJ56" s="376"/>
      <c r="DK56" s="376"/>
      <c r="DL56" s="377">
        <f t="shared" si="56"/>
        <v>0</v>
      </c>
      <c r="DM56" s="509">
        <f t="shared" si="57"/>
        <v>0</v>
      </c>
      <c r="DN56" s="462" t="str">
        <f t="shared" si="58"/>
        <v>D</v>
      </c>
      <c r="DO56" s="378">
        <f t="shared" si="59"/>
        <v>0</v>
      </c>
      <c r="DP56" s="394">
        <v>0</v>
      </c>
      <c r="DQ56" s="395">
        <v>0</v>
      </c>
      <c r="DR56" s="395">
        <v>0</v>
      </c>
      <c r="DS56" s="391"/>
      <c r="DT56" s="391"/>
      <c r="DU56" s="392">
        <f t="shared" si="60"/>
        <v>0</v>
      </c>
      <c r="DV56" s="510">
        <f t="shared" si="61"/>
        <v>0</v>
      </c>
      <c r="DW56" s="466" t="str">
        <f t="shared" si="62"/>
        <v>D</v>
      </c>
      <c r="DX56" s="393">
        <f t="shared" si="63"/>
        <v>0</v>
      </c>
      <c r="DY56" s="7"/>
      <c r="DZ56" s="4"/>
      <c r="EA56" s="48" t="str">
        <f t="shared" si="110"/>
        <v/>
      </c>
      <c r="EB56" s="45">
        <f t="shared" si="105"/>
        <v>0</v>
      </c>
      <c r="EC56" s="32">
        <f t="shared" si="106"/>
        <v>0</v>
      </c>
      <c r="ED56" s="149">
        <f t="shared" si="65"/>
        <v>0</v>
      </c>
      <c r="EE56" s="78" t="str">
        <f t="shared" si="66"/>
        <v/>
      </c>
      <c r="EF56" s="78" t="str">
        <f t="shared" si="67"/>
        <v/>
      </c>
      <c r="EG56" s="67" t="str">
        <f t="shared" si="68"/>
        <v/>
      </c>
      <c r="EH56" s="46" t="str">
        <f t="shared" si="69"/>
        <v/>
      </c>
      <c r="EI56" s="102">
        <f t="shared" si="70"/>
        <v>0</v>
      </c>
      <c r="EJ56" s="72">
        <f t="shared" si="6"/>
        <v>0</v>
      </c>
      <c r="EK56" s="71">
        <f t="shared" si="7"/>
        <v>0</v>
      </c>
      <c r="EL56" s="71">
        <f t="shared" si="8"/>
        <v>0</v>
      </c>
      <c r="EM56" s="71">
        <f t="shared" si="9"/>
        <v>0</v>
      </c>
      <c r="EN56" s="71">
        <f t="shared" si="10"/>
        <v>0</v>
      </c>
      <c r="EO56" s="73">
        <f t="shared" si="11"/>
        <v>0</v>
      </c>
      <c r="EP56" s="491">
        <f t="shared" si="71"/>
        <v>0</v>
      </c>
      <c r="EQ56" s="492">
        <f t="shared" si="72"/>
        <v>0</v>
      </c>
      <c r="ER56" s="492">
        <f t="shared" si="73"/>
        <v>0</v>
      </c>
      <c r="ES56" s="492">
        <f t="shared" si="74"/>
        <v>0</v>
      </c>
      <c r="ET56" s="492">
        <f t="shared" si="75"/>
        <v>0</v>
      </c>
      <c r="EU56" s="725"/>
      <c r="EV56" s="725"/>
      <c r="EW56" s="137">
        <f t="shared" si="76"/>
        <v>0</v>
      </c>
      <c r="EX56" s="137" t="s">
        <v>177</v>
      </c>
      <c r="EY56" s="137">
        <f t="shared" si="77"/>
        <v>100</v>
      </c>
      <c r="EZ56" s="137" t="str">
        <f t="shared" si="78"/>
        <v>0/100</v>
      </c>
      <c r="FA56" s="137">
        <f t="shared" si="79"/>
        <v>0</v>
      </c>
      <c r="FB56" s="137" t="s">
        <v>177</v>
      </c>
      <c r="FC56" s="137">
        <f t="shared" si="80"/>
        <v>100</v>
      </c>
      <c r="FD56" s="137" t="str">
        <f t="shared" si="81"/>
        <v>0/100</v>
      </c>
      <c r="FE56" s="137">
        <f t="shared" si="82"/>
        <v>0</v>
      </c>
      <c r="FF56" s="137" t="s">
        <v>177</v>
      </c>
      <c r="FG56" s="137">
        <f t="shared" si="83"/>
        <v>100</v>
      </c>
      <c r="FH56" s="137" t="str">
        <f t="shared" si="84"/>
        <v>0/100</v>
      </c>
    </row>
    <row r="57" spans="1:164" ht="21.75" customHeight="1">
      <c r="A57" s="130">
        <f t="shared" si="15"/>
        <v>0</v>
      </c>
      <c r="B57" s="307">
        <v>49</v>
      </c>
      <c r="C57" s="494"/>
      <c r="D57" s="28">
        <f t="shared" si="16"/>
        <v>0</v>
      </c>
      <c r="E57" s="2"/>
      <c r="F57" s="139"/>
      <c r="G57" s="1"/>
      <c r="H57" s="2"/>
      <c r="I57" s="2"/>
      <c r="J57" s="2"/>
      <c r="K57" s="141"/>
      <c r="L57" s="8">
        <v>0</v>
      </c>
      <c r="M57" s="55">
        <v>0</v>
      </c>
      <c r="N57" s="56">
        <f t="shared" si="102"/>
        <v>0</v>
      </c>
      <c r="O57" s="166">
        <v>0</v>
      </c>
      <c r="P57" s="310">
        <v>0</v>
      </c>
      <c r="Q57" s="417">
        <v>0</v>
      </c>
      <c r="R57" s="92">
        <f t="shared" si="17"/>
        <v>0</v>
      </c>
      <c r="S57" s="311">
        <v>0</v>
      </c>
      <c r="T57" s="312">
        <f t="shared" si="86"/>
        <v>0</v>
      </c>
      <c r="U57" s="417">
        <v>0</v>
      </c>
      <c r="V57" s="92">
        <f t="shared" si="18"/>
        <v>0</v>
      </c>
      <c r="W57" s="57">
        <f t="shared" si="103"/>
        <v>0</v>
      </c>
      <c r="X57" s="501">
        <f t="shared" si="19"/>
        <v>0</v>
      </c>
      <c r="Y57" s="438" t="str">
        <f t="shared" si="20"/>
        <v>E</v>
      </c>
      <c r="Z57" s="110">
        <f t="shared" si="21"/>
        <v>0</v>
      </c>
      <c r="AA57" s="120">
        <v>0</v>
      </c>
      <c r="AB57" s="65">
        <v>0</v>
      </c>
      <c r="AC57" s="66">
        <f t="shared" si="107"/>
        <v>0</v>
      </c>
      <c r="AD57" s="176">
        <v>0</v>
      </c>
      <c r="AE57" s="313">
        <v>0</v>
      </c>
      <c r="AF57" s="422">
        <v>0</v>
      </c>
      <c r="AG57" s="93">
        <f t="shared" si="22"/>
        <v>0</v>
      </c>
      <c r="AH57" s="314">
        <v>0</v>
      </c>
      <c r="AI57" s="315">
        <f t="shared" si="108"/>
        <v>0</v>
      </c>
      <c r="AJ57" s="422">
        <v>0</v>
      </c>
      <c r="AK57" s="93">
        <f t="shared" si="23"/>
        <v>0</v>
      </c>
      <c r="AL57" s="177">
        <f t="shared" si="104"/>
        <v>0</v>
      </c>
      <c r="AM57" s="502">
        <f t="shared" si="25"/>
        <v>0</v>
      </c>
      <c r="AN57" s="442" t="str">
        <f t="shared" si="26"/>
        <v>E</v>
      </c>
      <c r="AO57" s="121">
        <f t="shared" si="27"/>
        <v>0</v>
      </c>
      <c r="AP57" s="113">
        <v>0</v>
      </c>
      <c r="AQ57" s="61">
        <v>0</v>
      </c>
      <c r="AR57" s="62">
        <f t="shared" si="111"/>
        <v>0</v>
      </c>
      <c r="AS57" s="217">
        <v>0</v>
      </c>
      <c r="AT57" s="217">
        <v>0</v>
      </c>
      <c r="AU57" s="316">
        <v>0</v>
      </c>
      <c r="AV57" s="218">
        <f t="shared" si="28"/>
        <v>0</v>
      </c>
      <c r="AW57" s="317">
        <v>0</v>
      </c>
      <c r="AX57" s="317">
        <v>0</v>
      </c>
      <c r="AY57" s="318">
        <v>0</v>
      </c>
      <c r="AZ57" s="54">
        <f t="shared" si="29"/>
        <v>0</v>
      </c>
      <c r="BA57" s="219">
        <f t="shared" si="30"/>
        <v>0</v>
      </c>
      <c r="BB57" s="503">
        <f t="shared" si="31"/>
        <v>0</v>
      </c>
      <c r="BC57" s="446" t="str">
        <f t="shared" si="32"/>
        <v>E</v>
      </c>
      <c r="BD57" s="114">
        <f t="shared" si="33"/>
        <v>0</v>
      </c>
      <c r="BE57" s="236">
        <v>0</v>
      </c>
      <c r="BF57" s="69">
        <v>0</v>
      </c>
      <c r="BG57" s="237">
        <f t="shared" si="112"/>
        <v>0</v>
      </c>
      <c r="BH57" s="238">
        <v>0</v>
      </c>
      <c r="BI57" s="238">
        <v>0</v>
      </c>
      <c r="BJ57" s="319">
        <v>0</v>
      </c>
      <c r="BK57" s="239">
        <f t="shared" si="34"/>
        <v>0</v>
      </c>
      <c r="BL57" s="320">
        <v>0</v>
      </c>
      <c r="BM57" s="320">
        <v>0</v>
      </c>
      <c r="BN57" s="321">
        <v>0</v>
      </c>
      <c r="BO57" s="94">
        <f t="shared" si="35"/>
        <v>0</v>
      </c>
      <c r="BP57" s="240">
        <f t="shared" si="36"/>
        <v>0</v>
      </c>
      <c r="BQ57" s="504">
        <f t="shared" si="37"/>
        <v>0</v>
      </c>
      <c r="BR57" s="450" t="str">
        <f t="shared" si="38"/>
        <v>E</v>
      </c>
      <c r="BS57" s="117">
        <f t="shared" si="39"/>
        <v>0</v>
      </c>
      <c r="BT57" s="120">
        <v>0</v>
      </c>
      <c r="BU57" s="65">
        <v>0</v>
      </c>
      <c r="BV57" s="66">
        <f t="shared" si="113"/>
        <v>0</v>
      </c>
      <c r="BW57" s="176">
        <v>0</v>
      </c>
      <c r="BX57" s="176">
        <v>0</v>
      </c>
      <c r="BY57" s="313">
        <v>0</v>
      </c>
      <c r="BZ57" s="93">
        <f t="shared" si="40"/>
        <v>0</v>
      </c>
      <c r="CA57" s="314">
        <v>0</v>
      </c>
      <c r="CB57" s="314">
        <v>0</v>
      </c>
      <c r="CC57" s="315">
        <v>0</v>
      </c>
      <c r="CD57" s="126">
        <f t="shared" si="41"/>
        <v>0</v>
      </c>
      <c r="CE57" s="177">
        <f t="shared" si="42"/>
        <v>0</v>
      </c>
      <c r="CF57" s="502">
        <f t="shared" si="43"/>
        <v>0</v>
      </c>
      <c r="CG57" s="442" t="str">
        <f t="shared" si="44"/>
        <v>E</v>
      </c>
      <c r="CH57" s="121">
        <f t="shared" si="45"/>
        <v>0</v>
      </c>
      <c r="CI57" s="123">
        <v>0</v>
      </c>
      <c r="CJ57" s="124">
        <v>0</v>
      </c>
      <c r="CK57" s="125">
        <f t="shared" si="114"/>
        <v>0</v>
      </c>
      <c r="CL57" s="259">
        <v>0</v>
      </c>
      <c r="CM57" s="322">
        <v>0</v>
      </c>
      <c r="CN57" s="322">
        <v>0</v>
      </c>
      <c r="CO57" s="260">
        <f t="shared" si="46"/>
        <v>0</v>
      </c>
      <c r="CP57" s="323">
        <v>0</v>
      </c>
      <c r="CQ57" s="323">
        <v>0</v>
      </c>
      <c r="CR57" s="324">
        <f t="shared" si="109"/>
        <v>0</v>
      </c>
      <c r="CS57" s="53">
        <f t="shared" si="47"/>
        <v>0</v>
      </c>
      <c r="CT57" s="261">
        <f t="shared" si="48"/>
        <v>0</v>
      </c>
      <c r="CU57" s="505">
        <f t="shared" si="49"/>
        <v>0</v>
      </c>
      <c r="CV57" s="454" t="str">
        <f t="shared" si="50"/>
        <v>E</v>
      </c>
      <c r="CW57" s="47">
        <f t="shared" si="51"/>
        <v>0</v>
      </c>
      <c r="CX57" s="408">
        <v>0</v>
      </c>
      <c r="CY57" s="409">
        <v>0</v>
      </c>
      <c r="CZ57" s="409">
        <v>0</v>
      </c>
      <c r="DA57" s="406"/>
      <c r="DB57" s="406"/>
      <c r="DC57" s="407">
        <f t="shared" si="52"/>
        <v>0</v>
      </c>
      <c r="DD57" s="507">
        <f t="shared" si="53"/>
        <v>0</v>
      </c>
      <c r="DE57" s="458" t="str">
        <f t="shared" si="54"/>
        <v>D</v>
      </c>
      <c r="DF57" s="426">
        <f t="shared" si="55"/>
        <v>0</v>
      </c>
      <c r="DG57" s="379">
        <v>0</v>
      </c>
      <c r="DH57" s="380">
        <v>0</v>
      </c>
      <c r="DI57" s="380">
        <v>0</v>
      </c>
      <c r="DJ57" s="376"/>
      <c r="DK57" s="376"/>
      <c r="DL57" s="377">
        <f t="shared" si="56"/>
        <v>0</v>
      </c>
      <c r="DM57" s="509">
        <f t="shared" si="57"/>
        <v>0</v>
      </c>
      <c r="DN57" s="462" t="str">
        <f t="shared" si="58"/>
        <v>D</v>
      </c>
      <c r="DO57" s="378">
        <f t="shared" si="59"/>
        <v>0</v>
      </c>
      <c r="DP57" s="394">
        <v>0</v>
      </c>
      <c r="DQ57" s="395">
        <v>0</v>
      </c>
      <c r="DR57" s="395">
        <v>0</v>
      </c>
      <c r="DS57" s="391"/>
      <c r="DT57" s="391"/>
      <c r="DU57" s="392">
        <f t="shared" si="60"/>
        <v>0</v>
      </c>
      <c r="DV57" s="510">
        <f t="shared" si="61"/>
        <v>0</v>
      </c>
      <c r="DW57" s="466" t="str">
        <f t="shared" si="62"/>
        <v>D</v>
      </c>
      <c r="DX57" s="393">
        <f t="shared" si="63"/>
        <v>0</v>
      </c>
      <c r="DY57" s="7"/>
      <c r="DZ57" s="4"/>
      <c r="EA57" s="48" t="str">
        <f t="shared" si="110"/>
        <v/>
      </c>
      <c r="EB57" s="45">
        <f t="shared" si="105"/>
        <v>0</v>
      </c>
      <c r="EC57" s="32">
        <f t="shared" si="106"/>
        <v>0</v>
      </c>
      <c r="ED57" s="149">
        <f t="shared" si="65"/>
        <v>0</v>
      </c>
      <c r="EE57" s="78" t="str">
        <f t="shared" si="66"/>
        <v/>
      </c>
      <c r="EF57" s="78" t="str">
        <f t="shared" si="67"/>
        <v/>
      </c>
      <c r="EG57" s="67" t="str">
        <f t="shared" si="68"/>
        <v/>
      </c>
      <c r="EH57" s="46" t="str">
        <f t="shared" si="69"/>
        <v/>
      </c>
      <c r="EI57" s="102">
        <f t="shared" si="70"/>
        <v>0</v>
      </c>
      <c r="EJ57" s="72">
        <f t="shared" si="6"/>
        <v>0</v>
      </c>
      <c r="EK57" s="71">
        <f t="shared" si="7"/>
        <v>0</v>
      </c>
      <c r="EL57" s="71">
        <f t="shared" si="8"/>
        <v>0</v>
      </c>
      <c r="EM57" s="71">
        <f t="shared" si="9"/>
        <v>0</v>
      </c>
      <c r="EN57" s="71">
        <f t="shared" si="10"/>
        <v>0</v>
      </c>
      <c r="EO57" s="73">
        <f t="shared" si="11"/>
        <v>0</v>
      </c>
      <c r="EP57" s="491">
        <f t="shared" si="71"/>
        <v>0</v>
      </c>
      <c r="EQ57" s="492">
        <f t="shared" si="72"/>
        <v>0</v>
      </c>
      <c r="ER57" s="492">
        <f t="shared" si="73"/>
        <v>0</v>
      </c>
      <c r="ES57" s="492">
        <f t="shared" si="74"/>
        <v>0</v>
      </c>
      <c r="ET57" s="492">
        <f t="shared" si="75"/>
        <v>0</v>
      </c>
      <c r="EU57" s="725"/>
      <c r="EV57" s="725"/>
      <c r="EW57" s="137">
        <f t="shared" si="76"/>
        <v>0</v>
      </c>
      <c r="EX57" s="137" t="s">
        <v>177</v>
      </c>
      <c r="EY57" s="137">
        <f t="shared" si="77"/>
        <v>100</v>
      </c>
      <c r="EZ57" s="137" t="str">
        <f t="shared" si="78"/>
        <v>0/100</v>
      </c>
      <c r="FA57" s="137">
        <f t="shared" si="79"/>
        <v>0</v>
      </c>
      <c r="FB57" s="137" t="s">
        <v>177</v>
      </c>
      <c r="FC57" s="137">
        <f t="shared" si="80"/>
        <v>100</v>
      </c>
      <c r="FD57" s="137" t="str">
        <f t="shared" si="81"/>
        <v>0/100</v>
      </c>
      <c r="FE57" s="137">
        <f t="shared" si="82"/>
        <v>0</v>
      </c>
      <c r="FF57" s="137" t="s">
        <v>177</v>
      </c>
      <c r="FG57" s="137">
        <f t="shared" si="83"/>
        <v>100</v>
      </c>
      <c r="FH57" s="137" t="str">
        <f t="shared" si="84"/>
        <v>0/100</v>
      </c>
    </row>
    <row r="58" spans="1:164" ht="21.75" customHeight="1">
      <c r="A58" s="130">
        <f t="shared" si="15"/>
        <v>0</v>
      </c>
      <c r="B58" s="307">
        <v>50</v>
      </c>
      <c r="C58" s="495"/>
      <c r="D58" s="28">
        <f t="shared" si="16"/>
        <v>0</v>
      </c>
      <c r="E58" s="2"/>
      <c r="F58" s="139"/>
      <c r="G58" s="2"/>
      <c r="H58" s="2"/>
      <c r="I58" s="2"/>
      <c r="J58" s="2"/>
      <c r="K58" s="141"/>
      <c r="L58" s="8">
        <v>0</v>
      </c>
      <c r="M58" s="55">
        <v>0</v>
      </c>
      <c r="N58" s="56">
        <f t="shared" si="102"/>
        <v>0</v>
      </c>
      <c r="O58" s="166">
        <v>0</v>
      </c>
      <c r="P58" s="310">
        <v>0</v>
      </c>
      <c r="Q58" s="417">
        <v>0</v>
      </c>
      <c r="R58" s="92">
        <f t="shared" si="17"/>
        <v>0</v>
      </c>
      <c r="S58" s="311">
        <v>0</v>
      </c>
      <c r="T58" s="312">
        <f t="shared" si="86"/>
        <v>0</v>
      </c>
      <c r="U58" s="417">
        <v>0</v>
      </c>
      <c r="V58" s="92">
        <f t="shared" si="18"/>
        <v>0</v>
      </c>
      <c r="W58" s="57">
        <f t="shared" si="103"/>
        <v>0</v>
      </c>
      <c r="X58" s="501">
        <f t="shared" si="19"/>
        <v>0</v>
      </c>
      <c r="Y58" s="438" t="str">
        <f t="shared" si="20"/>
        <v>E</v>
      </c>
      <c r="Z58" s="110">
        <f t="shared" si="21"/>
        <v>0</v>
      </c>
      <c r="AA58" s="120">
        <v>0</v>
      </c>
      <c r="AB58" s="65">
        <v>0</v>
      </c>
      <c r="AC58" s="66">
        <f t="shared" si="107"/>
        <v>0</v>
      </c>
      <c r="AD58" s="176">
        <v>0</v>
      </c>
      <c r="AE58" s="313">
        <v>0</v>
      </c>
      <c r="AF58" s="422">
        <v>0</v>
      </c>
      <c r="AG58" s="93">
        <f t="shared" si="22"/>
        <v>0</v>
      </c>
      <c r="AH58" s="314">
        <v>0</v>
      </c>
      <c r="AI58" s="315">
        <f t="shared" si="108"/>
        <v>0</v>
      </c>
      <c r="AJ58" s="422">
        <v>0</v>
      </c>
      <c r="AK58" s="93">
        <f t="shared" si="23"/>
        <v>0</v>
      </c>
      <c r="AL58" s="177">
        <f t="shared" si="104"/>
        <v>0</v>
      </c>
      <c r="AM58" s="502">
        <f t="shared" si="25"/>
        <v>0</v>
      </c>
      <c r="AN58" s="442" t="str">
        <f t="shared" si="26"/>
        <v>E</v>
      </c>
      <c r="AO58" s="121">
        <f t="shared" si="27"/>
        <v>0</v>
      </c>
      <c r="AP58" s="113">
        <v>0</v>
      </c>
      <c r="AQ58" s="61">
        <v>0</v>
      </c>
      <c r="AR58" s="62">
        <f t="shared" si="111"/>
        <v>0</v>
      </c>
      <c r="AS58" s="217">
        <v>0</v>
      </c>
      <c r="AT58" s="217">
        <v>0</v>
      </c>
      <c r="AU58" s="316">
        <v>0</v>
      </c>
      <c r="AV58" s="218">
        <f t="shared" si="28"/>
        <v>0</v>
      </c>
      <c r="AW58" s="317">
        <v>0</v>
      </c>
      <c r="AX58" s="317">
        <v>0</v>
      </c>
      <c r="AY58" s="318">
        <v>0</v>
      </c>
      <c r="AZ58" s="54">
        <f t="shared" si="29"/>
        <v>0</v>
      </c>
      <c r="BA58" s="219">
        <f t="shared" si="30"/>
        <v>0</v>
      </c>
      <c r="BB58" s="503">
        <f t="shared" si="31"/>
        <v>0</v>
      </c>
      <c r="BC58" s="446" t="str">
        <f t="shared" si="32"/>
        <v>E</v>
      </c>
      <c r="BD58" s="114">
        <f t="shared" si="33"/>
        <v>0</v>
      </c>
      <c r="BE58" s="236">
        <v>0</v>
      </c>
      <c r="BF58" s="69">
        <v>0</v>
      </c>
      <c r="BG58" s="237">
        <f t="shared" si="112"/>
        <v>0</v>
      </c>
      <c r="BH58" s="238">
        <v>0</v>
      </c>
      <c r="BI58" s="238">
        <v>0</v>
      </c>
      <c r="BJ58" s="319">
        <v>0</v>
      </c>
      <c r="BK58" s="239">
        <f t="shared" si="34"/>
        <v>0</v>
      </c>
      <c r="BL58" s="320">
        <v>0</v>
      </c>
      <c r="BM58" s="320">
        <v>0</v>
      </c>
      <c r="BN58" s="321">
        <v>0</v>
      </c>
      <c r="BO58" s="94">
        <f t="shared" si="35"/>
        <v>0</v>
      </c>
      <c r="BP58" s="240">
        <f t="shared" si="36"/>
        <v>0</v>
      </c>
      <c r="BQ58" s="504">
        <f t="shared" si="37"/>
        <v>0</v>
      </c>
      <c r="BR58" s="450" t="str">
        <f t="shared" si="38"/>
        <v>E</v>
      </c>
      <c r="BS58" s="117">
        <f t="shared" si="39"/>
        <v>0</v>
      </c>
      <c r="BT58" s="120">
        <v>0</v>
      </c>
      <c r="BU58" s="65">
        <v>0</v>
      </c>
      <c r="BV58" s="66">
        <f t="shared" si="113"/>
        <v>0</v>
      </c>
      <c r="BW58" s="176">
        <v>0</v>
      </c>
      <c r="BX58" s="176">
        <v>0</v>
      </c>
      <c r="BY58" s="313">
        <v>0</v>
      </c>
      <c r="BZ58" s="93">
        <f t="shared" si="40"/>
        <v>0</v>
      </c>
      <c r="CA58" s="314">
        <v>0</v>
      </c>
      <c r="CB58" s="314">
        <v>0</v>
      </c>
      <c r="CC58" s="315">
        <v>0</v>
      </c>
      <c r="CD58" s="126">
        <f t="shared" si="41"/>
        <v>0</v>
      </c>
      <c r="CE58" s="177">
        <f t="shared" si="42"/>
        <v>0</v>
      </c>
      <c r="CF58" s="502">
        <f t="shared" si="43"/>
        <v>0</v>
      </c>
      <c r="CG58" s="442" t="str">
        <f t="shared" si="44"/>
        <v>E</v>
      </c>
      <c r="CH58" s="121">
        <f t="shared" si="45"/>
        <v>0</v>
      </c>
      <c r="CI58" s="123">
        <v>0</v>
      </c>
      <c r="CJ58" s="124">
        <v>0</v>
      </c>
      <c r="CK58" s="125">
        <f t="shared" si="114"/>
        <v>0</v>
      </c>
      <c r="CL58" s="259">
        <v>0</v>
      </c>
      <c r="CM58" s="322">
        <v>0</v>
      </c>
      <c r="CN58" s="322">
        <v>0</v>
      </c>
      <c r="CO58" s="260">
        <f t="shared" si="46"/>
        <v>0</v>
      </c>
      <c r="CP58" s="323">
        <v>0</v>
      </c>
      <c r="CQ58" s="323">
        <v>0</v>
      </c>
      <c r="CR58" s="324">
        <f t="shared" si="109"/>
        <v>0</v>
      </c>
      <c r="CS58" s="53">
        <f t="shared" si="47"/>
        <v>0</v>
      </c>
      <c r="CT58" s="261">
        <f t="shared" si="48"/>
        <v>0</v>
      </c>
      <c r="CU58" s="505">
        <f t="shared" si="49"/>
        <v>0</v>
      </c>
      <c r="CV58" s="454" t="str">
        <f t="shared" si="50"/>
        <v>E</v>
      </c>
      <c r="CW58" s="47">
        <f t="shared" si="51"/>
        <v>0</v>
      </c>
      <c r="CX58" s="408">
        <v>0</v>
      </c>
      <c r="CY58" s="409">
        <v>0</v>
      </c>
      <c r="CZ58" s="409">
        <v>0</v>
      </c>
      <c r="DA58" s="406"/>
      <c r="DB58" s="406"/>
      <c r="DC58" s="407">
        <f t="shared" si="52"/>
        <v>0</v>
      </c>
      <c r="DD58" s="507">
        <f t="shared" si="53"/>
        <v>0</v>
      </c>
      <c r="DE58" s="458" t="str">
        <f t="shared" si="54"/>
        <v>D</v>
      </c>
      <c r="DF58" s="426">
        <f t="shared" si="55"/>
        <v>0</v>
      </c>
      <c r="DG58" s="379">
        <v>0</v>
      </c>
      <c r="DH58" s="380">
        <v>0</v>
      </c>
      <c r="DI58" s="380">
        <v>0</v>
      </c>
      <c r="DJ58" s="376"/>
      <c r="DK58" s="376"/>
      <c r="DL58" s="377">
        <f t="shared" si="56"/>
        <v>0</v>
      </c>
      <c r="DM58" s="509">
        <f t="shared" si="57"/>
        <v>0</v>
      </c>
      <c r="DN58" s="462" t="str">
        <f t="shared" si="58"/>
        <v>D</v>
      </c>
      <c r="DO58" s="378">
        <f t="shared" si="59"/>
        <v>0</v>
      </c>
      <c r="DP58" s="394">
        <v>0</v>
      </c>
      <c r="DQ58" s="395">
        <v>0</v>
      </c>
      <c r="DR58" s="395">
        <v>0</v>
      </c>
      <c r="DS58" s="391"/>
      <c r="DT58" s="391"/>
      <c r="DU58" s="392">
        <f t="shared" si="60"/>
        <v>0</v>
      </c>
      <c r="DV58" s="510">
        <f t="shared" si="61"/>
        <v>0</v>
      </c>
      <c r="DW58" s="466" t="str">
        <f t="shared" si="62"/>
        <v>D</v>
      </c>
      <c r="DX58" s="393">
        <f t="shared" si="63"/>
        <v>0</v>
      </c>
      <c r="DY58" s="7"/>
      <c r="DZ58" s="4"/>
      <c r="EA58" s="48" t="str">
        <f t="shared" si="110"/>
        <v/>
      </c>
      <c r="EB58" s="45">
        <f t="shared" si="105"/>
        <v>0</v>
      </c>
      <c r="EC58" s="32">
        <f t="shared" si="106"/>
        <v>0</v>
      </c>
      <c r="ED58" s="149">
        <f t="shared" si="65"/>
        <v>0</v>
      </c>
      <c r="EE58" s="78" t="str">
        <f t="shared" si="66"/>
        <v/>
      </c>
      <c r="EF58" s="78" t="str">
        <f t="shared" si="67"/>
        <v/>
      </c>
      <c r="EG58" s="67" t="str">
        <f t="shared" si="68"/>
        <v/>
      </c>
      <c r="EH58" s="46" t="str">
        <f t="shared" si="69"/>
        <v/>
      </c>
      <c r="EI58" s="102">
        <f t="shared" si="70"/>
        <v>0</v>
      </c>
      <c r="EJ58" s="72">
        <f t="shared" si="6"/>
        <v>0</v>
      </c>
      <c r="EK58" s="71">
        <f t="shared" si="7"/>
        <v>0</v>
      </c>
      <c r="EL58" s="71">
        <f t="shared" si="8"/>
        <v>0</v>
      </c>
      <c r="EM58" s="71">
        <f t="shared" si="9"/>
        <v>0</v>
      </c>
      <c r="EN58" s="71">
        <f t="shared" si="10"/>
        <v>0</v>
      </c>
      <c r="EO58" s="73">
        <f t="shared" si="11"/>
        <v>0</v>
      </c>
      <c r="EP58" s="491">
        <f t="shared" si="71"/>
        <v>0</v>
      </c>
      <c r="EQ58" s="492">
        <f t="shared" si="72"/>
        <v>0</v>
      </c>
      <c r="ER58" s="492">
        <f t="shared" si="73"/>
        <v>0</v>
      </c>
      <c r="ES58" s="492">
        <f t="shared" si="74"/>
        <v>0</v>
      </c>
      <c r="ET58" s="492">
        <f t="shared" si="75"/>
        <v>0</v>
      </c>
      <c r="EU58" s="725"/>
      <c r="EV58" s="725"/>
      <c r="EW58" s="137">
        <f t="shared" si="76"/>
        <v>0</v>
      </c>
      <c r="EX58" s="137" t="s">
        <v>177</v>
      </c>
      <c r="EY58" s="137">
        <f t="shared" si="77"/>
        <v>100</v>
      </c>
      <c r="EZ58" s="137" t="str">
        <f t="shared" si="78"/>
        <v>0/100</v>
      </c>
      <c r="FA58" s="137">
        <f t="shared" si="79"/>
        <v>0</v>
      </c>
      <c r="FB58" s="137" t="s">
        <v>177</v>
      </c>
      <c r="FC58" s="137">
        <f t="shared" si="80"/>
        <v>100</v>
      </c>
      <c r="FD58" s="137" t="str">
        <f t="shared" si="81"/>
        <v>0/100</v>
      </c>
      <c r="FE58" s="137">
        <f t="shared" si="82"/>
        <v>0</v>
      </c>
      <c r="FF58" s="137" t="s">
        <v>177</v>
      </c>
      <c r="FG58" s="137">
        <f t="shared" si="83"/>
        <v>100</v>
      </c>
      <c r="FH58" s="137" t="str">
        <f t="shared" si="84"/>
        <v>0/100</v>
      </c>
    </row>
    <row r="59" spans="1:164" ht="21.75" customHeight="1">
      <c r="A59" s="130">
        <f t="shared" si="15"/>
        <v>0</v>
      </c>
      <c r="B59" s="307">
        <v>51</v>
      </c>
      <c r="C59" s="494"/>
      <c r="D59" s="28">
        <f t="shared" si="16"/>
        <v>0</v>
      </c>
      <c r="E59" s="2"/>
      <c r="F59" s="139"/>
      <c r="G59" s="1"/>
      <c r="H59" s="2"/>
      <c r="I59" s="2"/>
      <c r="J59" s="2"/>
      <c r="K59" s="141"/>
      <c r="L59" s="8">
        <v>0</v>
      </c>
      <c r="M59" s="55">
        <v>0</v>
      </c>
      <c r="N59" s="56">
        <f t="shared" si="102"/>
        <v>0</v>
      </c>
      <c r="O59" s="166">
        <v>0</v>
      </c>
      <c r="P59" s="310">
        <v>0</v>
      </c>
      <c r="Q59" s="417">
        <v>0</v>
      </c>
      <c r="R59" s="92">
        <f t="shared" si="17"/>
        <v>0</v>
      </c>
      <c r="S59" s="311">
        <v>0</v>
      </c>
      <c r="T59" s="312">
        <f t="shared" si="86"/>
        <v>0</v>
      </c>
      <c r="U59" s="417">
        <v>0</v>
      </c>
      <c r="V59" s="92">
        <f t="shared" si="18"/>
        <v>0</v>
      </c>
      <c r="W59" s="57">
        <f t="shared" si="103"/>
        <v>0</v>
      </c>
      <c r="X59" s="501">
        <f t="shared" si="19"/>
        <v>0</v>
      </c>
      <c r="Y59" s="438" t="str">
        <f t="shared" si="20"/>
        <v>E</v>
      </c>
      <c r="Z59" s="110">
        <f t="shared" si="21"/>
        <v>0</v>
      </c>
      <c r="AA59" s="120">
        <v>0</v>
      </c>
      <c r="AB59" s="65">
        <v>0</v>
      </c>
      <c r="AC59" s="66">
        <f t="shared" si="107"/>
        <v>0</v>
      </c>
      <c r="AD59" s="176">
        <v>0</v>
      </c>
      <c r="AE59" s="313">
        <v>0</v>
      </c>
      <c r="AF59" s="422">
        <v>0</v>
      </c>
      <c r="AG59" s="93">
        <f t="shared" si="22"/>
        <v>0</v>
      </c>
      <c r="AH59" s="314">
        <v>0</v>
      </c>
      <c r="AI59" s="315">
        <f t="shared" si="108"/>
        <v>0</v>
      </c>
      <c r="AJ59" s="422">
        <v>0</v>
      </c>
      <c r="AK59" s="93">
        <f t="shared" si="23"/>
        <v>0</v>
      </c>
      <c r="AL59" s="177">
        <f t="shared" si="104"/>
        <v>0</v>
      </c>
      <c r="AM59" s="502">
        <f t="shared" si="25"/>
        <v>0</v>
      </c>
      <c r="AN59" s="442" t="str">
        <f t="shared" si="26"/>
        <v>E</v>
      </c>
      <c r="AO59" s="121">
        <f t="shared" si="27"/>
        <v>0</v>
      </c>
      <c r="AP59" s="113">
        <v>0</v>
      </c>
      <c r="AQ59" s="61">
        <v>0</v>
      </c>
      <c r="AR59" s="62">
        <f t="shared" si="111"/>
        <v>0</v>
      </c>
      <c r="AS59" s="217">
        <v>0</v>
      </c>
      <c r="AT59" s="217">
        <v>0</v>
      </c>
      <c r="AU59" s="316">
        <v>0</v>
      </c>
      <c r="AV59" s="218">
        <f t="shared" si="28"/>
        <v>0</v>
      </c>
      <c r="AW59" s="317">
        <v>0</v>
      </c>
      <c r="AX59" s="317">
        <v>0</v>
      </c>
      <c r="AY59" s="318">
        <v>0</v>
      </c>
      <c r="AZ59" s="54">
        <f t="shared" si="29"/>
        <v>0</v>
      </c>
      <c r="BA59" s="219">
        <f t="shared" si="30"/>
        <v>0</v>
      </c>
      <c r="BB59" s="503">
        <f t="shared" si="31"/>
        <v>0</v>
      </c>
      <c r="BC59" s="446" t="str">
        <f t="shared" si="32"/>
        <v>E</v>
      </c>
      <c r="BD59" s="114">
        <f t="shared" si="33"/>
        <v>0</v>
      </c>
      <c r="BE59" s="236">
        <v>0</v>
      </c>
      <c r="BF59" s="69">
        <v>0</v>
      </c>
      <c r="BG59" s="237">
        <f t="shared" si="112"/>
        <v>0</v>
      </c>
      <c r="BH59" s="238">
        <v>0</v>
      </c>
      <c r="BI59" s="238">
        <v>0</v>
      </c>
      <c r="BJ59" s="319">
        <v>0</v>
      </c>
      <c r="BK59" s="239">
        <f t="shared" si="34"/>
        <v>0</v>
      </c>
      <c r="BL59" s="320">
        <v>0</v>
      </c>
      <c r="BM59" s="320">
        <v>0</v>
      </c>
      <c r="BN59" s="321">
        <v>0</v>
      </c>
      <c r="BO59" s="94">
        <f t="shared" si="35"/>
        <v>0</v>
      </c>
      <c r="BP59" s="240">
        <f t="shared" si="36"/>
        <v>0</v>
      </c>
      <c r="BQ59" s="504">
        <f t="shared" si="37"/>
        <v>0</v>
      </c>
      <c r="BR59" s="450" t="str">
        <f t="shared" si="38"/>
        <v>E</v>
      </c>
      <c r="BS59" s="117">
        <f t="shared" si="39"/>
        <v>0</v>
      </c>
      <c r="BT59" s="120">
        <v>0</v>
      </c>
      <c r="BU59" s="65">
        <v>0</v>
      </c>
      <c r="BV59" s="66">
        <f t="shared" si="113"/>
        <v>0</v>
      </c>
      <c r="BW59" s="176">
        <v>0</v>
      </c>
      <c r="BX59" s="176">
        <v>0</v>
      </c>
      <c r="BY59" s="313">
        <v>0</v>
      </c>
      <c r="BZ59" s="93">
        <f t="shared" si="40"/>
        <v>0</v>
      </c>
      <c r="CA59" s="314">
        <v>0</v>
      </c>
      <c r="CB59" s="314">
        <v>0</v>
      </c>
      <c r="CC59" s="315">
        <v>0</v>
      </c>
      <c r="CD59" s="126">
        <f t="shared" si="41"/>
        <v>0</v>
      </c>
      <c r="CE59" s="177">
        <f t="shared" si="42"/>
        <v>0</v>
      </c>
      <c r="CF59" s="502">
        <f t="shared" si="43"/>
        <v>0</v>
      </c>
      <c r="CG59" s="442" t="str">
        <f t="shared" si="44"/>
        <v>E</v>
      </c>
      <c r="CH59" s="121">
        <f t="shared" si="45"/>
        <v>0</v>
      </c>
      <c r="CI59" s="123">
        <v>0</v>
      </c>
      <c r="CJ59" s="124">
        <v>0</v>
      </c>
      <c r="CK59" s="125">
        <f t="shared" si="114"/>
        <v>0</v>
      </c>
      <c r="CL59" s="259">
        <v>0</v>
      </c>
      <c r="CM59" s="322">
        <v>0</v>
      </c>
      <c r="CN59" s="322">
        <v>0</v>
      </c>
      <c r="CO59" s="260">
        <f t="shared" si="46"/>
        <v>0</v>
      </c>
      <c r="CP59" s="323">
        <v>0</v>
      </c>
      <c r="CQ59" s="323">
        <v>0</v>
      </c>
      <c r="CR59" s="324">
        <f t="shared" si="109"/>
        <v>0</v>
      </c>
      <c r="CS59" s="53">
        <f t="shared" si="47"/>
        <v>0</v>
      </c>
      <c r="CT59" s="261">
        <f t="shared" si="48"/>
        <v>0</v>
      </c>
      <c r="CU59" s="505">
        <f t="shared" si="49"/>
        <v>0</v>
      </c>
      <c r="CV59" s="454" t="str">
        <f t="shared" si="50"/>
        <v>E</v>
      </c>
      <c r="CW59" s="47">
        <f t="shared" si="51"/>
        <v>0</v>
      </c>
      <c r="CX59" s="408">
        <v>0</v>
      </c>
      <c r="CY59" s="409">
        <v>0</v>
      </c>
      <c r="CZ59" s="409">
        <v>0</v>
      </c>
      <c r="DA59" s="406"/>
      <c r="DB59" s="406"/>
      <c r="DC59" s="407">
        <f t="shared" si="52"/>
        <v>0</v>
      </c>
      <c r="DD59" s="507">
        <f t="shared" si="53"/>
        <v>0</v>
      </c>
      <c r="DE59" s="458" t="str">
        <f t="shared" si="54"/>
        <v>D</v>
      </c>
      <c r="DF59" s="426">
        <f t="shared" si="55"/>
        <v>0</v>
      </c>
      <c r="DG59" s="379">
        <v>0</v>
      </c>
      <c r="DH59" s="380">
        <v>0</v>
      </c>
      <c r="DI59" s="380">
        <v>0</v>
      </c>
      <c r="DJ59" s="376"/>
      <c r="DK59" s="376"/>
      <c r="DL59" s="377">
        <f t="shared" si="56"/>
        <v>0</v>
      </c>
      <c r="DM59" s="509">
        <f t="shared" si="57"/>
        <v>0</v>
      </c>
      <c r="DN59" s="462" t="str">
        <f t="shared" si="58"/>
        <v>D</v>
      </c>
      <c r="DO59" s="378">
        <f t="shared" si="59"/>
        <v>0</v>
      </c>
      <c r="DP59" s="394">
        <v>0</v>
      </c>
      <c r="DQ59" s="395">
        <v>0</v>
      </c>
      <c r="DR59" s="395">
        <v>0</v>
      </c>
      <c r="DS59" s="391"/>
      <c r="DT59" s="391"/>
      <c r="DU59" s="392">
        <f t="shared" si="60"/>
        <v>0</v>
      </c>
      <c r="DV59" s="510">
        <f t="shared" si="61"/>
        <v>0</v>
      </c>
      <c r="DW59" s="466" t="str">
        <f t="shared" si="62"/>
        <v>D</v>
      </c>
      <c r="DX59" s="393">
        <f t="shared" si="63"/>
        <v>0</v>
      </c>
      <c r="DY59" s="7"/>
      <c r="DZ59" s="4"/>
      <c r="EA59" s="48" t="str">
        <f t="shared" si="110"/>
        <v/>
      </c>
      <c r="EB59" s="45">
        <f t="shared" si="105"/>
        <v>0</v>
      </c>
      <c r="EC59" s="32">
        <f t="shared" si="106"/>
        <v>0</v>
      </c>
      <c r="ED59" s="149">
        <f t="shared" si="65"/>
        <v>0</v>
      </c>
      <c r="EE59" s="78" t="str">
        <f t="shared" si="66"/>
        <v/>
      </c>
      <c r="EF59" s="78" t="str">
        <f t="shared" si="67"/>
        <v/>
      </c>
      <c r="EG59" s="67" t="str">
        <f t="shared" si="68"/>
        <v/>
      </c>
      <c r="EH59" s="46" t="str">
        <f t="shared" si="69"/>
        <v/>
      </c>
      <c r="EI59" s="102">
        <f t="shared" si="70"/>
        <v>0</v>
      </c>
      <c r="EJ59" s="72">
        <f t="shared" si="6"/>
        <v>0</v>
      </c>
      <c r="EK59" s="71">
        <f t="shared" si="7"/>
        <v>0</v>
      </c>
      <c r="EL59" s="71">
        <f t="shared" si="8"/>
        <v>0</v>
      </c>
      <c r="EM59" s="71">
        <f t="shared" si="9"/>
        <v>0</v>
      </c>
      <c r="EN59" s="71">
        <f t="shared" si="10"/>
        <v>0</v>
      </c>
      <c r="EO59" s="73">
        <f t="shared" si="11"/>
        <v>0</v>
      </c>
      <c r="EP59" s="491">
        <f t="shared" si="71"/>
        <v>0</v>
      </c>
      <c r="EQ59" s="492">
        <f t="shared" si="72"/>
        <v>0</v>
      </c>
      <c r="ER59" s="492">
        <f t="shared" si="73"/>
        <v>0</v>
      </c>
      <c r="ES59" s="492">
        <f t="shared" si="74"/>
        <v>0</v>
      </c>
      <c r="ET59" s="492">
        <f t="shared" si="75"/>
        <v>0</v>
      </c>
      <c r="EU59" s="725"/>
      <c r="EV59" s="725"/>
      <c r="EW59" s="137">
        <f t="shared" si="76"/>
        <v>0</v>
      </c>
      <c r="EX59" s="137" t="s">
        <v>177</v>
      </c>
      <c r="EY59" s="137">
        <f t="shared" si="77"/>
        <v>100</v>
      </c>
      <c r="EZ59" s="137" t="str">
        <f t="shared" si="78"/>
        <v>0/100</v>
      </c>
      <c r="FA59" s="137">
        <f t="shared" si="79"/>
        <v>0</v>
      </c>
      <c r="FB59" s="137" t="s">
        <v>177</v>
      </c>
      <c r="FC59" s="137">
        <f t="shared" si="80"/>
        <v>100</v>
      </c>
      <c r="FD59" s="137" t="str">
        <f t="shared" si="81"/>
        <v>0/100</v>
      </c>
      <c r="FE59" s="137">
        <f t="shared" si="82"/>
        <v>0</v>
      </c>
      <c r="FF59" s="137" t="s">
        <v>177</v>
      </c>
      <c r="FG59" s="137">
        <f t="shared" si="83"/>
        <v>100</v>
      </c>
      <c r="FH59" s="137" t="str">
        <f t="shared" si="84"/>
        <v>0/100</v>
      </c>
    </row>
    <row r="60" spans="1:164" ht="21.75" customHeight="1">
      <c r="A60" s="130">
        <f t="shared" si="15"/>
        <v>0</v>
      </c>
      <c r="B60" s="307">
        <v>52</v>
      </c>
      <c r="C60" s="495"/>
      <c r="D60" s="28">
        <f t="shared" si="16"/>
        <v>0</v>
      </c>
      <c r="E60" s="2"/>
      <c r="F60" s="139"/>
      <c r="G60" s="2"/>
      <c r="H60" s="2"/>
      <c r="I60" s="2"/>
      <c r="J60" s="2"/>
      <c r="K60" s="141"/>
      <c r="L60" s="8">
        <v>0</v>
      </c>
      <c r="M60" s="55">
        <v>0</v>
      </c>
      <c r="N60" s="56">
        <f t="shared" si="102"/>
        <v>0</v>
      </c>
      <c r="O60" s="166">
        <v>0</v>
      </c>
      <c r="P60" s="310">
        <v>0</v>
      </c>
      <c r="Q60" s="417">
        <v>0</v>
      </c>
      <c r="R60" s="92">
        <f t="shared" si="17"/>
        <v>0</v>
      </c>
      <c r="S60" s="311">
        <v>0</v>
      </c>
      <c r="T60" s="312">
        <f t="shared" si="86"/>
        <v>0</v>
      </c>
      <c r="U60" s="417">
        <v>0</v>
      </c>
      <c r="V60" s="92">
        <f t="shared" si="18"/>
        <v>0</v>
      </c>
      <c r="W60" s="57">
        <f t="shared" si="103"/>
        <v>0</v>
      </c>
      <c r="X60" s="501">
        <f t="shared" si="19"/>
        <v>0</v>
      </c>
      <c r="Y60" s="438" t="str">
        <f t="shared" si="20"/>
        <v>E</v>
      </c>
      <c r="Z60" s="110">
        <f t="shared" si="21"/>
        <v>0</v>
      </c>
      <c r="AA60" s="120">
        <v>0</v>
      </c>
      <c r="AB60" s="65">
        <v>0</v>
      </c>
      <c r="AC60" s="66">
        <f t="shared" si="107"/>
        <v>0</v>
      </c>
      <c r="AD60" s="176">
        <v>0</v>
      </c>
      <c r="AE60" s="313">
        <v>0</v>
      </c>
      <c r="AF60" s="422">
        <v>0</v>
      </c>
      <c r="AG60" s="93">
        <f t="shared" si="22"/>
        <v>0</v>
      </c>
      <c r="AH60" s="314">
        <v>0</v>
      </c>
      <c r="AI60" s="315">
        <f t="shared" si="108"/>
        <v>0</v>
      </c>
      <c r="AJ60" s="422">
        <v>0</v>
      </c>
      <c r="AK60" s="93">
        <f t="shared" si="23"/>
        <v>0</v>
      </c>
      <c r="AL60" s="177">
        <f t="shared" si="104"/>
        <v>0</v>
      </c>
      <c r="AM60" s="502">
        <f t="shared" si="25"/>
        <v>0</v>
      </c>
      <c r="AN60" s="442" t="str">
        <f t="shared" si="26"/>
        <v>E</v>
      </c>
      <c r="AO60" s="121">
        <f t="shared" si="27"/>
        <v>0</v>
      </c>
      <c r="AP60" s="113">
        <v>0</v>
      </c>
      <c r="AQ60" s="61">
        <v>0</v>
      </c>
      <c r="AR60" s="62">
        <f t="shared" si="111"/>
        <v>0</v>
      </c>
      <c r="AS60" s="217">
        <v>0</v>
      </c>
      <c r="AT60" s="217">
        <v>0</v>
      </c>
      <c r="AU60" s="316">
        <v>0</v>
      </c>
      <c r="AV60" s="218">
        <f t="shared" si="28"/>
        <v>0</v>
      </c>
      <c r="AW60" s="317">
        <v>0</v>
      </c>
      <c r="AX60" s="317">
        <v>0</v>
      </c>
      <c r="AY60" s="318">
        <v>0</v>
      </c>
      <c r="AZ60" s="54">
        <f t="shared" si="29"/>
        <v>0</v>
      </c>
      <c r="BA60" s="219">
        <f t="shared" si="30"/>
        <v>0</v>
      </c>
      <c r="BB60" s="503">
        <f t="shared" si="31"/>
        <v>0</v>
      </c>
      <c r="BC60" s="446" t="str">
        <f t="shared" si="32"/>
        <v>E</v>
      </c>
      <c r="BD60" s="114">
        <f t="shared" si="33"/>
        <v>0</v>
      </c>
      <c r="BE60" s="236">
        <v>0</v>
      </c>
      <c r="BF60" s="69">
        <v>0</v>
      </c>
      <c r="BG60" s="237">
        <f t="shared" si="112"/>
        <v>0</v>
      </c>
      <c r="BH60" s="238">
        <v>0</v>
      </c>
      <c r="BI60" s="238">
        <v>0</v>
      </c>
      <c r="BJ60" s="319">
        <v>0</v>
      </c>
      <c r="BK60" s="239">
        <f t="shared" si="34"/>
        <v>0</v>
      </c>
      <c r="BL60" s="320">
        <v>0</v>
      </c>
      <c r="BM60" s="320">
        <v>0</v>
      </c>
      <c r="BN60" s="321">
        <v>0</v>
      </c>
      <c r="BO60" s="94">
        <f t="shared" si="35"/>
        <v>0</v>
      </c>
      <c r="BP60" s="240">
        <f t="shared" si="36"/>
        <v>0</v>
      </c>
      <c r="BQ60" s="504">
        <f t="shared" si="37"/>
        <v>0</v>
      </c>
      <c r="BR60" s="450" t="str">
        <f t="shared" si="38"/>
        <v>E</v>
      </c>
      <c r="BS60" s="117">
        <f t="shared" si="39"/>
        <v>0</v>
      </c>
      <c r="BT60" s="120">
        <v>0</v>
      </c>
      <c r="BU60" s="65">
        <v>0</v>
      </c>
      <c r="BV60" s="66">
        <f t="shared" si="113"/>
        <v>0</v>
      </c>
      <c r="BW60" s="176">
        <v>0</v>
      </c>
      <c r="BX60" s="176">
        <v>0</v>
      </c>
      <c r="BY60" s="313">
        <v>0</v>
      </c>
      <c r="BZ60" s="93">
        <f t="shared" si="40"/>
        <v>0</v>
      </c>
      <c r="CA60" s="314">
        <v>0</v>
      </c>
      <c r="CB60" s="314">
        <v>0</v>
      </c>
      <c r="CC60" s="315">
        <v>0</v>
      </c>
      <c r="CD60" s="126">
        <f t="shared" si="41"/>
        <v>0</v>
      </c>
      <c r="CE60" s="177">
        <f t="shared" si="42"/>
        <v>0</v>
      </c>
      <c r="CF60" s="502">
        <f t="shared" si="43"/>
        <v>0</v>
      </c>
      <c r="CG60" s="442" t="str">
        <f t="shared" si="44"/>
        <v>E</v>
      </c>
      <c r="CH60" s="121">
        <f t="shared" si="45"/>
        <v>0</v>
      </c>
      <c r="CI60" s="123">
        <v>0</v>
      </c>
      <c r="CJ60" s="124">
        <v>0</v>
      </c>
      <c r="CK60" s="125">
        <f t="shared" si="114"/>
        <v>0</v>
      </c>
      <c r="CL60" s="259">
        <v>0</v>
      </c>
      <c r="CM60" s="322">
        <v>0</v>
      </c>
      <c r="CN60" s="322">
        <v>0</v>
      </c>
      <c r="CO60" s="260">
        <f t="shared" si="46"/>
        <v>0</v>
      </c>
      <c r="CP60" s="323">
        <v>0</v>
      </c>
      <c r="CQ60" s="323">
        <v>0</v>
      </c>
      <c r="CR60" s="324">
        <f t="shared" si="109"/>
        <v>0</v>
      </c>
      <c r="CS60" s="53">
        <f t="shared" si="47"/>
        <v>0</v>
      </c>
      <c r="CT60" s="261">
        <f t="shared" si="48"/>
        <v>0</v>
      </c>
      <c r="CU60" s="505">
        <f t="shared" si="49"/>
        <v>0</v>
      </c>
      <c r="CV60" s="454" t="str">
        <f t="shared" si="50"/>
        <v>E</v>
      </c>
      <c r="CW60" s="47">
        <f t="shared" si="51"/>
        <v>0</v>
      </c>
      <c r="CX60" s="408">
        <v>0</v>
      </c>
      <c r="CY60" s="409">
        <v>0</v>
      </c>
      <c r="CZ60" s="409">
        <v>0</v>
      </c>
      <c r="DA60" s="406"/>
      <c r="DB60" s="406"/>
      <c r="DC60" s="407">
        <f t="shared" si="52"/>
        <v>0</v>
      </c>
      <c r="DD60" s="507">
        <f t="shared" si="53"/>
        <v>0</v>
      </c>
      <c r="DE60" s="458" t="str">
        <f t="shared" si="54"/>
        <v>D</v>
      </c>
      <c r="DF60" s="426">
        <f t="shared" si="55"/>
        <v>0</v>
      </c>
      <c r="DG60" s="379">
        <v>0</v>
      </c>
      <c r="DH60" s="380">
        <v>0</v>
      </c>
      <c r="DI60" s="380">
        <v>0</v>
      </c>
      <c r="DJ60" s="376"/>
      <c r="DK60" s="376"/>
      <c r="DL60" s="377">
        <f t="shared" si="56"/>
        <v>0</v>
      </c>
      <c r="DM60" s="509">
        <f t="shared" si="57"/>
        <v>0</v>
      </c>
      <c r="DN60" s="462" t="str">
        <f t="shared" si="58"/>
        <v>D</v>
      </c>
      <c r="DO60" s="378">
        <f t="shared" si="59"/>
        <v>0</v>
      </c>
      <c r="DP60" s="394">
        <v>0</v>
      </c>
      <c r="DQ60" s="395">
        <v>0</v>
      </c>
      <c r="DR60" s="395">
        <v>0</v>
      </c>
      <c r="DS60" s="391"/>
      <c r="DT60" s="391"/>
      <c r="DU60" s="392">
        <f t="shared" si="60"/>
        <v>0</v>
      </c>
      <c r="DV60" s="510">
        <f t="shared" si="61"/>
        <v>0</v>
      </c>
      <c r="DW60" s="466" t="str">
        <f t="shared" si="62"/>
        <v>D</v>
      </c>
      <c r="DX60" s="393">
        <f t="shared" si="63"/>
        <v>0</v>
      </c>
      <c r="DY60" s="7"/>
      <c r="DZ60" s="4"/>
      <c r="EA60" s="48" t="str">
        <f t="shared" si="110"/>
        <v/>
      </c>
      <c r="EB60" s="45">
        <f t="shared" si="105"/>
        <v>0</v>
      </c>
      <c r="EC60" s="32">
        <f t="shared" si="106"/>
        <v>0</v>
      </c>
      <c r="ED60" s="149">
        <f t="shared" si="65"/>
        <v>0</v>
      </c>
      <c r="EE60" s="78" t="str">
        <f t="shared" si="66"/>
        <v/>
      </c>
      <c r="EF60" s="78" t="str">
        <f t="shared" si="67"/>
        <v/>
      </c>
      <c r="EG60" s="67" t="str">
        <f t="shared" si="68"/>
        <v/>
      </c>
      <c r="EH60" s="46" t="str">
        <f t="shared" si="69"/>
        <v/>
      </c>
      <c r="EI60" s="102">
        <f t="shared" si="70"/>
        <v>0</v>
      </c>
      <c r="EJ60" s="72">
        <f t="shared" si="6"/>
        <v>0</v>
      </c>
      <c r="EK60" s="71">
        <f t="shared" si="7"/>
        <v>0</v>
      </c>
      <c r="EL60" s="71">
        <f t="shared" si="8"/>
        <v>0</v>
      </c>
      <c r="EM60" s="71">
        <f t="shared" si="9"/>
        <v>0</v>
      </c>
      <c r="EN60" s="71">
        <f t="shared" si="10"/>
        <v>0</v>
      </c>
      <c r="EO60" s="73">
        <f t="shared" si="11"/>
        <v>0</v>
      </c>
      <c r="EP60" s="491">
        <f t="shared" si="71"/>
        <v>0</v>
      </c>
      <c r="EQ60" s="492">
        <f t="shared" si="72"/>
        <v>0</v>
      </c>
      <c r="ER60" s="492">
        <f t="shared" si="73"/>
        <v>0</v>
      </c>
      <c r="ES60" s="492">
        <f t="shared" si="74"/>
        <v>0</v>
      </c>
      <c r="ET60" s="492">
        <f t="shared" si="75"/>
        <v>0</v>
      </c>
      <c r="EU60" s="725"/>
      <c r="EV60" s="725"/>
      <c r="EW60" s="137">
        <f t="shared" si="76"/>
        <v>0</v>
      </c>
      <c r="EX60" s="137" t="s">
        <v>177</v>
      </c>
      <c r="EY60" s="137">
        <f t="shared" si="77"/>
        <v>100</v>
      </c>
      <c r="EZ60" s="137" t="str">
        <f t="shared" si="78"/>
        <v>0/100</v>
      </c>
      <c r="FA60" s="137">
        <f t="shared" si="79"/>
        <v>0</v>
      </c>
      <c r="FB60" s="137" t="s">
        <v>177</v>
      </c>
      <c r="FC60" s="137">
        <f t="shared" si="80"/>
        <v>100</v>
      </c>
      <c r="FD60" s="137" t="str">
        <f t="shared" si="81"/>
        <v>0/100</v>
      </c>
      <c r="FE60" s="137">
        <f t="shared" si="82"/>
        <v>0</v>
      </c>
      <c r="FF60" s="137" t="s">
        <v>177</v>
      </c>
      <c r="FG60" s="137">
        <f t="shared" si="83"/>
        <v>100</v>
      </c>
      <c r="FH60" s="137" t="str">
        <f t="shared" si="84"/>
        <v>0/100</v>
      </c>
    </row>
    <row r="61" spans="1:164" ht="21.75" customHeight="1">
      <c r="A61" s="130">
        <f t="shared" si="15"/>
        <v>0</v>
      </c>
      <c r="B61" s="307">
        <v>53</v>
      </c>
      <c r="C61" s="494"/>
      <c r="D61" s="28">
        <f t="shared" si="16"/>
        <v>0</v>
      </c>
      <c r="E61" s="2"/>
      <c r="F61" s="139"/>
      <c r="G61" s="1"/>
      <c r="H61" s="2"/>
      <c r="I61" s="2"/>
      <c r="J61" s="2"/>
      <c r="K61" s="141"/>
      <c r="L61" s="8">
        <v>0</v>
      </c>
      <c r="M61" s="55">
        <v>0</v>
      </c>
      <c r="N61" s="56">
        <f t="shared" si="102"/>
        <v>0</v>
      </c>
      <c r="O61" s="166">
        <v>0</v>
      </c>
      <c r="P61" s="310">
        <v>0</v>
      </c>
      <c r="Q61" s="417">
        <v>0</v>
      </c>
      <c r="R61" s="92">
        <f t="shared" si="17"/>
        <v>0</v>
      </c>
      <c r="S61" s="311">
        <v>0</v>
      </c>
      <c r="T61" s="312">
        <f t="shared" si="86"/>
        <v>0</v>
      </c>
      <c r="U61" s="417">
        <v>0</v>
      </c>
      <c r="V61" s="92">
        <f t="shared" si="18"/>
        <v>0</v>
      </c>
      <c r="W61" s="57">
        <f t="shared" si="103"/>
        <v>0</v>
      </c>
      <c r="X61" s="501">
        <f t="shared" si="19"/>
        <v>0</v>
      </c>
      <c r="Y61" s="438" t="str">
        <f t="shared" si="20"/>
        <v>E</v>
      </c>
      <c r="Z61" s="110">
        <f t="shared" si="21"/>
        <v>0</v>
      </c>
      <c r="AA61" s="120">
        <v>0</v>
      </c>
      <c r="AB61" s="65">
        <v>0</v>
      </c>
      <c r="AC61" s="66">
        <f t="shared" si="107"/>
        <v>0</v>
      </c>
      <c r="AD61" s="176">
        <v>0</v>
      </c>
      <c r="AE61" s="313">
        <v>0</v>
      </c>
      <c r="AF61" s="422">
        <v>0</v>
      </c>
      <c r="AG61" s="93">
        <f t="shared" si="22"/>
        <v>0</v>
      </c>
      <c r="AH61" s="314">
        <v>0</v>
      </c>
      <c r="AI61" s="315">
        <f t="shared" si="108"/>
        <v>0</v>
      </c>
      <c r="AJ61" s="422">
        <v>0</v>
      </c>
      <c r="AK61" s="93">
        <f t="shared" si="23"/>
        <v>0</v>
      </c>
      <c r="AL61" s="177">
        <f t="shared" si="104"/>
        <v>0</v>
      </c>
      <c r="AM61" s="502">
        <f t="shared" si="25"/>
        <v>0</v>
      </c>
      <c r="AN61" s="442" t="str">
        <f t="shared" si="26"/>
        <v>E</v>
      </c>
      <c r="AO61" s="121">
        <f t="shared" si="27"/>
        <v>0</v>
      </c>
      <c r="AP61" s="113">
        <v>0</v>
      </c>
      <c r="AQ61" s="61">
        <v>0</v>
      </c>
      <c r="AR61" s="62">
        <f t="shared" si="111"/>
        <v>0</v>
      </c>
      <c r="AS61" s="217">
        <v>0</v>
      </c>
      <c r="AT61" s="217">
        <v>0</v>
      </c>
      <c r="AU61" s="316">
        <v>0</v>
      </c>
      <c r="AV61" s="218">
        <f t="shared" si="28"/>
        <v>0</v>
      </c>
      <c r="AW61" s="317">
        <v>0</v>
      </c>
      <c r="AX61" s="317">
        <v>0</v>
      </c>
      <c r="AY61" s="318">
        <v>0</v>
      </c>
      <c r="AZ61" s="54">
        <f t="shared" si="29"/>
        <v>0</v>
      </c>
      <c r="BA61" s="219">
        <f t="shared" si="30"/>
        <v>0</v>
      </c>
      <c r="BB61" s="503">
        <f t="shared" si="31"/>
        <v>0</v>
      </c>
      <c r="BC61" s="446" t="str">
        <f t="shared" si="32"/>
        <v>E</v>
      </c>
      <c r="BD61" s="114">
        <f t="shared" si="33"/>
        <v>0</v>
      </c>
      <c r="BE61" s="236">
        <v>0</v>
      </c>
      <c r="BF61" s="69">
        <v>0</v>
      </c>
      <c r="BG61" s="237">
        <f t="shared" si="112"/>
        <v>0</v>
      </c>
      <c r="BH61" s="238">
        <v>0</v>
      </c>
      <c r="BI61" s="238">
        <v>0</v>
      </c>
      <c r="BJ61" s="319">
        <v>0</v>
      </c>
      <c r="BK61" s="239">
        <f t="shared" si="34"/>
        <v>0</v>
      </c>
      <c r="BL61" s="320">
        <v>0</v>
      </c>
      <c r="BM61" s="320">
        <v>0</v>
      </c>
      <c r="BN61" s="321">
        <v>0</v>
      </c>
      <c r="BO61" s="94">
        <f t="shared" si="35"/>
        <v>0</v>
      </c>
      <c r="BP61" s="240">
        <f t="shared" si="36"/>
        <v>0</v>
      </c>
      <c r="BQ61" s="504">
        <f t="shared" si="37"/>
        <v>0</v>
      </c>
      <c r="BR61" s="450" t="str">
        <f t="shared" si="38"/>
        <v>E</v>
      </c>
      <c r="BS61" s="117">
        <f t="shared" si="39"/>
        <v>0</v>
      </c>
      <c r="BT61" s="120">
        <v>0</v>
      </c>
      <c r="BU61" s="65">
        <v>0</v>
      </c>
      <c r="BV61" s="66">
        <f t="shared" si="113"/>
        <v>0</v>
      </c>
      <c r="BW61" s="176">
        <v>0</v>
      </c>
      <c r="BX61" s="176">
        <v>0</v>
      </c>
      <c r="BY61" s="313">
        <v>0</v>
      </c>
      <c r="BZ61" s="93">
        <f t="shared" si="40"/>
        <v>0</v>
      </c>
      <c r="CA61" s="314">
        <v>0</v>
      </c>
      <c r="CB61" s="314">
        <v>0</v>
      </c>
      <c r="CC61" s="315">
        <v>0</v>
      </c>
      <c r="CD61" s="126">
        <f t="shared" si="41"/>
        <v>0</v>
      </c>
      <c r="CE61" s="177">
        <f t="shared" si="42"/>
        <v>0</v>
      </c>
      <c r="CF61" s="502">
        <f t="shared" si="43"/>
        <v>0</v>
      </c>
      <c r="CG61" s="442" t="str">
        <f t="shared" si="44"/>
        <v>E</v>
      </c>
      <c r="CH61" s="121">
        <f t="shared" si="45"/>
        <v>0</v>
      </c>
      <c r="CI61" s="123">
        <v>0</v>
      </c>
      <c r="CJ61" s="124">
        <v>0</v>
      </c>
      <c r="CK61" s="125">
        <f t="shared" si="114"/>
        <v>0</v>
      </c>
      <c r="CL61" s="259">
        <v>0</v>
      </c>
      <c r="CM61" s="322">
        <v>0</v>
      </c>
      <c r="CN61" s="322">
        <v>0</v>
      </c>
      <c r="CO61" s="260">
        <f t="shared" si="46"/>
        <v>0</v>
      </c>
      <c r="CP61" s="323">
        <v>0</v>
      </c>
      <c r="CQ61" s="323">
        <v>0</v>
      </c>
      <c r="CR61" s="324">
        <f t="shared" si="109"/>
        <v>0</v>
      </c>
      <c r="CS61" s="53">
        <f t="shared" si="47"/>
        <v>0</v>
      </c>
      <c r="CT61" s="261">
        <f t="shared" si="48"/>
        <v>0</v>
      </c>
      <c r="CU61" s="505">
        <f t="shared" si="49"/>
        <v>0</v>
      </c>
      <c r="CV61" s="454" t="str">
        <f t="shared" si="50"/>
        <v>E</v>
      </c>
      <c r="CW61" s="47">
        <f t="shared" si="51"/>
        <v>0</v>
      </c>
      <c r="CX61" s="408">
        <v>0</v>
      </c>
      <c r="CY61" s="409">
        <v>0</v>
      </c>
      <c r="CZ61" s="409">
        <v>0</v>
      </c>
      <c r="DA61" s="406"/>
      <c r="DB61" s="406"/>
      <c r="DC61" s="407">
        <f t="shared" si="52"/>
        <v>0</v>
      </c>
      <c r="DD61" s="507">
        <f t="shared" si="53"/>
        <v>0</v>
      </c>
      <c r="DE61" s="458" t="str">
        <f t="shared" si="54"/>
        <v>D</v>
      </c>
      <c r="DF61" s="426">
        <f t="shared" si="55"/>
        <v>0</v>
      </c>
      <c r="DG61" s="379">
        <v>0</v>
      </c>
      <c r="DH61" s="380">
        <v>0</v>
      </c>
      <c r="DI61" s="380">
        <v>0</v>
      </c>
      <c r="DJ61" s="376"/>
      <c r="DK61" s="376"/>
      <c r="DL61" s="377">
        <f t="shared" si="56"/>
        <v>0</v>
      </c>
      <c r="DM61" s="509">
        <f t="shared" si="57"/>
        <v>0</v>
      </c>
      <c r="DN61" s="462" t="str">
        <f t="shared" si="58"/>
        <v>D</v>
      </c>
      <c r="DO61" s="378">
        <f t="shared" si="59"/>
        <v>0</v>
      </c>
      <c r="DP61" s="394">
        <v>0</v>
      </c>
      <c r="DQ61" s="395">
        <v>0</v>
      </c>
      <c r="DR61" s="395">
        <v>0</v>
      </c>
      <c r="DS61" s="391"/>
      <c r="DT61" s="391"/>
      <c r="DU61" s="392">
        <f t="shared" si="60"/>
        <v>0</v>
      </c>
      <c r="DV61" s="510">
        <f t="shared" si="61"/>
        <v>0</v>
      </c>
      <c r="DW61" s="466" t="str">
        <f t="shared" si="62"/>
        <v>D</v>
      </c>
      <c r="DX61" s="393">
        <f t="shared" si="63"/>
        <v>0</v>
      </c>
      <c r="DY61" s="7"/>
      <c r="DZ61" s="4"/>
      <c r="EA61" s="48" t="str">
        <f t="shared" si="110"/>
        <v/>
      </c>
      <c r="EB61" s="45">
        <f t="shared" si="105"/>
        <v>0</v>
      </c>
      <c r="EC61" s="32">
        <f t="shared" si="106"/>
        <v>0</v>
      </c>
      <c r="ED61" s="149">
        <f t="shared" si="65"/>
        <v>0</v>
      </c>
      <c r="EE61" s="78" t="str">
        <f t="shared" si="66"/>
        <v/>
      </c>
      <c r="EF61" s="78" t="str">
        <f t="shared" si="67"/>
        <v/>
      </c>
      <c r="EG61" s="67" t="str">
        <f t="shared" si="68"/>
        <v/>
      </c>
      <c r="EH61" s="46" t="str">
        <f t="shared" si="69"/>
        <v/>
      </c>
      <c r="EI61" s="102">
        <f t="shared" si="70"/>
        <v>0</v>
      </c>
      <c r="EJ61" s="72">
        <f t="shared" si="6"/>
        <v>0</v>
      </c>
      <c r="EK61" s="71">
        <f t="shared" si="7"/>
        <v>0</v>
      </c>
      <c r="EL61" s="71">
        <f t="shared" si="8"/>
        <v>0</v>
      </c>
      <c r="EM61" s="71">
        <f t="shared" si="9"/>
        <v>0</v>
      </c>
      <c r="EN61" s="71">
        <f t="shared" si="10"/>
        <v>0</v>
      </c>
      <c r="EO61" s="73">
        <f t="shared" si="11"/>
        <v>0</v>
      </c>
      <c r="EP61" s="491">
        <f t="shared" si="71"/>
        <v>0</v>
      </c>
      <c r="EQ61" s="492">
        <f t="shared" si="72"/>
        <v>0</v>
      </c>
      <c r="ER61" s="492">
        <f t="shared" si="73"/>
        <v>0</v>
      </c>
      <c r="ES61" s="492">
        <f t="shared" si="74"/>
        <v>0</v>
      </c>
      <c r="ET61" s="492">
        <f t="shared" si="75"/>
        <v>0</v>
      </c>
      <c r="EU61" s="725"/>
      <c r="EV61" s="725"/>
      <c r="EW61" s="137">
        <f t="shared" si="76"/>
        <v>0</v>
      </c>
      <c r="EX61" s="137" t="s">
        <v>177</v>
      </c>
      <c r="EY61" s="137">
        <f t="shared" si="77"/>
        <v>100</v>
      </c>
      <c r="EZ61" s="137" t="str">
        <f t="shared" si="78"/>
        <v>0/100</v>
      </c>
      <c r="FA61" s="137">
        <f t="shared" si="79"/>
        <v>0</v>
      </c>
      <c r="FB61" s="137" t="s">
        <v>177</v>
      </c>
      <c r="FC61" s="137">
        <f t="shared" si="80"/>
        <v>100</v>
      </c>
      <c r="FD61" s="137" t="str">
        <f t="shared" si="81"/>
        <v>0/100</v>
      </c>
      <c r="FE61" s="137">
        <f t="shared" si="82"/>
        <v>0</v>
      </c>
      <c r="FF61" s="137" t="s">
        <v>177</v>
      </c>
      <c r="FG61" s="137">
        <f t="shared" si="83"/>
        <v>100</v>
      </c>
      <c r="FH61" s="137" t="str">
        <f t="shared" si="84"/>
        <v>0/100</v>
      </c>
    </row>
    <row r="62" spans="1:164" ht="21.75" customHeight="1">
      <c r="A62" s="130">
        <f t="shared" si="15"/>
        <v>0</v>
      </c>
      <c r="B62" s="307">
        <v>54</v>
      </c>
      <c r="C62" s="495"/>
      <c r="D62" s="28">
        <f t="shared" si="16"/>
        <v>0</v>
      </c>
      <c r="E62" s="2"/>
      <c r="F62" s="139"/>
      <c r="G62" s="2"/>
      <c r="H62" s="2"/>
      <c r="I62" s="2"/>
      <c r="J62" s="2"/>
      <c r="K62" s="141"/>
      <c r="L62" s="8">
        <v>0</v>
      </c>
      <c r="M62" s="55">
        <v>0</v>
      </c>
      <c r="N62" s="56">
        <f t="shared" si="102"/>
        <v>0</v>
      </c>
      <c r="O62" s="166">
        <v>0</v>
      </c>
      <c r="P62" s="310">
        <v>0</v>
      </c>
      <c r="Q62" s="417">
        <v>0</v>
      </c>
      <c r="R62" s="92">
        <f t="shared" si="17"/>
        <v>0</v>
      </c>
      <c r="S62" s="311">
        <v>0</v>
      </c>
      <c r="T62" s="312">
        <f t="shared" si="86"/>
        <v>0</v>
      </c>
      <c r="U62" s="417">
        <v>0</v>
      </c>
      <c r="V62" s="92">
        <f t="shared" si="18"/>
        <v>0</v>
      </c>
      <c r="W62" s="57">
        <f t="shared" si="103"/>
        <v>0</v>
      </c>
      <c r="X62" s="501">
        <f t="shared" si="19"/>
        <v>0</v>
      </c>
      <c r="Y62" s="438" t="str">
        <f t="shared" si="20"/>
        <v>E</v>
      </c>
      <c r="Z62" s="110">
        <f t="shared" si="21"/>
        <v>0</v>
      </c>
      <c r="AA62" s="120">
        <v>0</v>
      </c>
      <c r="AB62" s="65">
        <v>0</v>
      </c>
      <c r="AC62" s="66">
        <f t="shared" si="107"/>
        <v>0</v>
      </c>
      <c r="AD62" s="176">
        <v>0</v>
      </c>
      <c r="AE62" s="313">
        <v>0</v>
      </c>
      <c r="AF62" s="422">
        <v>0</v>
      </c>
      <c r="AG62" s="93">
        <f t="shared" si="22"/>
        <v>0</v>
      </c>
      <c r="AH62" s="314">
        <v>0</v>
      </c>
      <c r="AI62" s="315">
        <f t="shared" si="108"/>
        <v>0</v>
      </c>
      <c r="AJ62" s="422">
        <v>0</v>
      </c>
      <c r="AK62" s="93">
        <f t="shared" si="23"/>
        <v>0</v>
      </c>
      <c r="AL62" s="177">
        <f t="shared" si="104"/>
        <v>0</v>
      </c>
      <c r="AM62" s="502">
        <f t="shared" si="25"/>
        <v>0</v>
      </c>
      <c r="AN62" s="442" t="str">
        <f t="shared" si="26"/>
        <v>E</v>
      </c>
      <c r="AO62" s="121">
        <f t="shared" si="27"/>
        <v>0</v>
      </c>
      <c r="AP62" s="113">
        <v>0</v>
      </c>
      <c r="AQ62" s="61">
        <v>0</v>
      </c>
      <c r="AR62" s="62">
        <f t="shared" si="111"/>
        <v>0</v>
      </c>
      <c r="AS62" s="217">
        <v>0</v>
      </c>
      <c r="AT62" s="217">
        <v>0</v>
      </c>
      <c r="AU62" s="316">
        <v>0</v>
      </c>
      <c r="AV62" s="218">
        <f t="shared" si="28"/>
        <v>0</v>
      </c>
      <c r="AW62" s="317">
        <v>0</v>
      </c>
      <c r="AX62" s="317">
        <v>0</v>
      </c>
      <c r="AY62" s="318">
        <v>0</v>
      </c>
      <c r="AZ62" s="54">
        <f t="shared" si="29"/>
        <v>0</v>
      </c>
      <c r="BA62" s="219">
        <f t="shared" si="30"/>
        <v>0</v>
      </c>
      <c r="BB62" s="503">
        <f t="shared" si="31"/>
        <v>0</v>
      </c>
      <c r="BC62" s="446" t="str">
        <f t="shared" si="32"/>
        <v>E</v>
      </c>
      <c r="BD62" s="114">
        <f t="shared" si="33"/>
        <v>0</v>
      </c>
      <c r="BE62" s="236">
        <v>0</v>
      </c>
      <c r="BF62" s="69">
        <v>0</v>
      </c>
      <c r="BG62" s="237">
        <f t="shared" si="112"/>
        <v>0</v>
      </c>
      <c r="BH62" s="238">
        <v>0</v>
      </c>
      <c r="BI62" s="238">
        <v>0</v>
      </c>
      <c r="BJ62" s="319">
        <v>0</v>
      </c>
      <c r="BK62" s="239">
        <f t="shared" si="34"/>
        <v>0</v>
      </c>
      <c r="BL62" s="320">
        <v>0</v>
      </c>
      <c r="BM62" s="320">
        <v>0</v>
      </c>
      <c r="BN62" s="321">
        <v>0</v>
      </c>
      <c r="BO62" s="94">
        <f t="shared" si="35"/>
        <v>0</v>
      </c>
      <c r="BP62" s="240">
        <f t="shared" si="36"/>
        <v>0</v>
      </c>
      <c r="BQ62" s="504">
        <f t="shared" si="37"/>
        <v>0</v>
      </c>
      <c r="BR62" s="450" t="str">
        <f t="shared" si="38"/>
        <v>E</v>
      </c>
      <c r="BS62" s="117">
        <f t="shared" si="39"/>
        <v>0</v>
      </c>
      <c r="BT62" s="120">
        <v>0</v>
      </c>
      <c r="BU62" s="65">
        <v>0</v>
      </c>
      <c r="BV62" s="66">
        <f t="shared" si="113"/>
        <v>0</v>
      </c>
      <c r="BW62" s="176">
        <v>0</v>
      </c>
      <c r="BX62" s="176">
        <v>0</v>
      </c>
      <c r="BY62" s="313">
        <v>0</v>
      </c>
      <c r="BZ62" s="93">
        <f t="shared" si="40"/>
        <v>0</v>
      </c>
      <c r="CA62" s="314">
        <v>0</v>
      </c>
      <c r="CB62" s="314">
        <v>0</v>
      </c>
      <c r="CC62" s="315">
        <v>0</v>
      </c>
      <c r="CD62" s="126">
        <f t="shared" si="41"/>
        <v>0</v>
      </c>
      <c r="CE62" s="177">
        <f t="shared" si="42"/>
        <v>0</v>
      </c>
      <c r="CF62" s="502">
        <f t="shared" si="43"/>
        <v>0</v>
      </c>
      <c r="CG62" s="442" t="str">
        <f t="shared" si="44"/>
        <v>E</v>
      </c>
      <c r="CH62" s="121">
        <f t="shared" si="45"/>
        <v>0</v>
      </c>
      <c r="CI62" s="123">
        <v>0</v>
      </c>
      <c r="CJ62" s="124">
        <v>0</v>
      </c>
      <c r="CK62" s="125">
        <f t="shared" si="114"/>
        <v>0</v>
      </c>
      <c r="CL62" s="259">
        <v>0</v>
      </c>
      <c r="CM62" s="322">
        <v>0</v>
      </c>
      <c r="CN62" s="322">
        <v>0</v>
      </c>
      <c r="CO62" s="260">
        <f t="shared" si="46"/>
        <v>0</v>
      </c>
      <c r="CP62" s="323">
        <v>0</v>
      </c>
      <c r="CQ62" s="323">
        <v>0</v>
      </c>
      <c r="CR62" s="324">
        <f t="shared" si="109"/>
        <v>0</v>
      </c>
      <c r="CS62" s="53">
        <f t="shared" si="47"/>
        <v>0</v>
      </c>
      <c r="CT62" s="261">
        <f t="shared" si="48"/>
        <v>0</v>
      </c>
      <c r="CU62" s="505">
        <f t="shared" si="49"/>
        <v>0</v>
      </c>
      <c r="CV62" s="454" t="str">
        <f t="shared" si="50"/>
        <v>E</v>
      </c>
      <c r="CW62" s="47">
        <f t="shared" si="51"/>
        <v>0</v>
      </c>
      <c r="CX62" s="408">
        <v>0</v>
      </c>
      <c r="CY62" s="409">
        <v>0</v>
      </c>
      <c r="CZ62" s="409">
        <v>0</v>
      </c>
      <c r="DA62" s="406"/>
      <c r="DB62" s="406"/>
      <c r="DC62" s="407">
        <f t="shared" si="52"/>
        <v>0</v>
      </c>
      <c r="DD62" s="507">
        <f t="shared" si="53"/>
        <v>0</v>
      </c>
      <c r="DE62" s="458" t="str">
        <f t="shared" si="54"/>
        <v>D</v>
      </c>
      <c r="DF62" s="426">
        <f t="shared" si="55"/>
        <v>0</v>
      </c>
      <c r="DG62" s="379">
        <v>0</v>
      </c>
      <c r="DH62" s="380">
        <v>0</v>
      </c>
      <c r="DI62" s="380">
        <v>0</v>
      </c>
      <c r="DJ62" s="376"/>
      <c r="DK62" s="376"/>
      <c r="DL62" s="377">
        <f t="shared" si="56"/>
        <v>0</v>
      </c>
      <c r="DM62" s="509">
        <f t="shared" si="57"/>
        <v>0</v>
      </c>
      <c r="DN62" s="462" t="str">
        <f t="shared" si="58"/>
        <v>D</v>
      </c>
      <c r="DO62" s="378">
        <f t="shared" si="59"/>
        <v>0</v>
      </c>
      <c r="DP62" s="394">
        <v>0</v>
      </c>
      <c r="DQ62" s="395">
        <v>0</v>
      </c>
      <c r="DR62" s="395">
        <v>0</v>
      </c>
      <c r="DS62" s="391"/>
      <c r="DT62" s="391"/>
      <c r="DU62" s="392">
        <f t="shared" si="60"/>
        <v>0</v>
      </c>
      <c r="DV62" s="510">
        <f t="shared" si="61"/>
        <v>0</v>
      </c>
      <c r="DW62" s="466" t="str">
        <f t="shared" si="62"/>
        <v>D</v>
      </c>
      <c r="DX62" s="393">
        <f t="shared" si="63"/>
        <v>0</v>
      </c>
      <c r="DY62" s="7"/>
      <c r="DZ62" s="4"/>
      <c r="EA62" s="48" t="str">
        <f t="shared" si="110"/>
        <v/>
      </c>
      <c r="EB62" s="45">
        <f t="shared" si="105"/>
        <v>0</v>
      </c>
      <c r="EC62" s="32">
        <f t="shared" si="106"/>
        <v>0</v>
      </c>
      <c r="ED62" s="149">
        <f t="shared" si="65"/>
        <v>0</v>
      </c>
      <c r="EE62" s="78" t="str">
        <f t="shared" si="66"/>
        <v/>
      </c>
      <c r="EF62" s="78" t="str">
        <f t="shared" si="67"/>
        <v/>
      </c>
      <c r="EG62" s="67" t="str">
        <f t="shared" si="68"/>
        <v/>
      </c>
      <c r="EH62" s="46" t="str">
        <f t="shared" si="69"/>
        <v/>
      </c>
      <c r="EI62" s="102">
        <f t="shared" si="70"/>
        <v>0</v>
      </c>
      <c r="EJ62" s="72">
        <f t="shared" si="6"/>
        <v>0</v>
      </c>
      <c r="EK62" s="71">
        <f t="shared" si="7"/>
        <v>0</v>
      </c>
      <c r="EL62" s="71">
        <f t="shared" si="8"/>
        <v>0</v>
      </c>
      <c r="EM62" s="71">
        <f t="shared" si="9"/>
        <v>0</v>
      </c>
      <c r="EN62" s="71">
        <f t="shared" si="10"/>
        <v>0</v>
      </c>
      <c r="EO62" s="73">
        <f t="shared" si="11"/>
        <v>0</v>
      </c>
      <c r="EP62" s="491">
        <f t="shared" si="71"/>
        <v>0</v>
      </c>
      <c r="EQ62" s="492">
        <f t="shared" si="72"/>
        <v>0</v>
      </c>
      <c r="ER62" s="492">
        <f t="shared" si="73"/>
        <v>0</v>
      </c>
      <c r="ES62" s="492">
        <f t="shared" si="74"/>
        <v>0</v>
      </c>
      <c r="ET62" s="492">
        <f t="shared" si="75"/>
        <v>0</v>
      </c>
      <c r="EU62" s="725"/>
      <c r="EV62" s="725"/>
      <c r="EW62" s="137">
        <f t="shared" si="76"/>
        <v>0</v>
      </c>
      <c r="EX62" s="137" t="s">
        <v>177</v>
      </c>
      <c r="EY62" s="137">
        <f t="shared" si="77"/>
        <v>100</v>
      </c>
      <c r="EZ62" s="137" t="str">
        <f t="shared" si="78"/>
        <v>0/100</v>
      </c>
      <c r="FA62" s="137">
        <f t="shared" si="79"/>
        <v>0</v>
      </c>
      <c r="FB62" s="137" t="s">
        <v>177</v>
      </c>
      <c r="FC62" s="137">
        <f t="shared" si="80"/>
        <v>100</v>
      </c>
      <c r="FD62" s="137" t="str">
        <f t="shared" si="81"/>
        <v>0/100</v>
      </c>
      <c r="FE62" s="137">
        <f t="shared" si="82"/>
        <v>0</v>
      </c>
      <c r="FF62" s="137" t="s">
        <v>177</v>
      </c>
      <c r="FG62" s="137">
        <f t="shared" si="83"/>
        <v>100</v>
      </c>
      <c r="FH62" s="137" t="str">
        <f t="shared" si="84"/>
        <v>0/100</v>
      </c>
    </row>
    <row r="63" spans="1:164" ht="21.75" customHeight="1">
      <c r="A63" s="130">
        <f t="shared" si="15"/>
        <v>0</v>
      </c>
      <c r="B63" s="307">
        <v>55</v>
      </c>
      <c r="C63" s="494"/>
      <c r="D63" s="28">
        <f t="shared" si="16"/>
        <v>0</v>
      </c>
      <c r="E63" s="2"/>
      <c r="F63" s="139"/>
      <c r="G63" s="1"/>
      <c r="H63" s="2"/>
      <c r="I63" s="2"/>
      <c r="J63" s="2"/>
      <c r="K63" s="141"/>
      <c r="L63" s="8">
        <v>0</v>
      </c>
      <c r="M63" s="55">
        <v>0</v>
      </c>
      <c r="N63" s="56">
        <f t="shared" si="102"/>
        <v>0</v>
      </c>
      <c r="O63" s="166">
        <v>0</v>
      </c>
      <c r="P63" s="310">
        <v>0</v>
      </c>
      <c r="Q63" s="417">
        <v>0</v>
      </c>
      <c r="R63" s="92">
        <f t="shared" si="17"/>
        <v>0</v>
      </c>
      <c r="S63" s="311">
        <v>0</v>
      </c>
      <c r="T63" s="312">
        <f t="shared" si="86"/>
        <v>0</v>
      </c>
      <c r="U63" s="417">
        <v>0</v>
      </c>
      <c r="V63" s="92">
        <f t="shared" si="18"/>
        <v>0</v>
      </c>
      <c r="W63" s="57">
        <f t="shared" si="103"/>
        <v>0</v>
      </c>
      <c r="X63" s="501">
        <f t="shared" si="19"/>
        <v>0</v>
      </c>
      <c r="Y63" s="438" t="str">
        <f t="shared" si="20"/>
        <v>E</v>
      </c>
      <c r="Z63" s="110">
        <f t="shared" si="21"/>
        <v>0</v>
      </c>
      <c r="AA63" s="120">
        <v>0</v>
      </c>
      <c r="AB63" s="65">
        <v>0</v>
      </c>
      <c r="AC63" s="66">
        <f t="shared" si="107"/>
        <v>0</v>
      </c>
      <c r="AD63" s="176">
        <v>0</v>
      </c>
      <c r="AE63" s="313">
        <v>0</v>
      </c>
      <c r="AF63" s="422">
        <v>0</v>
      </c>
      <c r="AG63" s="93">
        <f t="shared" si="22"/>
        <v>0</v>
      </c>
      <c r="AH63" s="314">
        <v>0</v>
      </c>
      <c r="AI63" s="315">
        <f t="shared" si="108"/>
        <v>0</v>
      </c>
      <c r="AJ63" s="422">
        <v>0</v>
      </c>
      <c r="AK63" s="93">
        <f t="shared" si="23"/>
        <v>0</v>
      </c>
      <c r="AL63" s="177">
        <f t="shared" si="104"/>
        <v>0</v>
      </c>
      <c r="AM63" s="502">
        <f t="shared" si="25"/>
        <v>0</v>
      </c>
      <c r="AN63" s="442" t="str">
        <f t="shared" si="26"/>
        <v>E</v>
      </c>
      <c r="AO63" s="121">
        <f t="shared" si="27"/>
        <v>0</v>
      </c>
      <c r="AP63" s="113">
        <v>0</v>
      </c>
      <c r="AQ63" s="61">
        <v>0</v>
      </c>
      <c r="AR63" s="62">
        <f t="shared" si="111"/>
        <v>0</v>
      </c>
      <c r="AS63" s="217">
        <v>0</v>
      </c>
      <c r="AT63" s="217">
        <v>0</v>
      </c>
      <c r="AU63" s="316">
        <v>0</v>
      </c>
      <c r="AV63" s="218">
        <f t="shared" si="28"/>
        <v>0</v>
      </c>
      <c r="AW63" s="317">
        <v>0</v>
      </c>
      <c r="AX63" s="317">
        <v>0</v>
      </c>
      <c r="AY63" s="318">
        <v>0</v>
      </c>
      <c r="AZ63" s="54">
        <f t="shared" si="29"/>
        <v>0</v>
      </c>
      <c r="BA63" s="219">
        <f t="shared" si="30"/>
        <v>0</v>
      </c>
      <c r="BB63" s="503">
        <f t="shared" si="31"/>
        <v>0</v>
      </c>
      <c r="BC63" s="446" t="str">
        <f t="shared" si="32"/>
        <v>E</v>
      </c>
      <c r="BD63" s="114">
        <f t="shared" si="33"/>
        <v>0</v>
      </c>
      <c r="BE63" s="236">
        <v>0</v>
      </c>
      <c r="BF63" s="69">
        <v>0</v>
      </c>
      <c r="BG63" s="237">
        <f t="shared" si="112"/>
        <v>0</v>
      </c>
      <c r="BH63" s="238">
        <v>0</v>
      </c>
      <c r="BI63" s="238">
        <v>0</v>
      </c>
      <c r="BJ63" s="319">
        <v>0</v>
      </c>
      <c r="BK63" s="239">
        <f t="shared" si="34"/>
        <v>0</v>
      </c>
      <c r="BL63" s="320">
        <v>0</v>
      </c>
      <c r="BM63" s="320">
        <v>0</v>
      </c>
      <c r="BN63" s="321">
        <v>0</v>
      </c>
      <c r="BO63" s="94">
        <f t="shared" si="35"/>
        <v>0</v>
      </c>
      <c r="BP63" s="240">
        <f t="shared" si="36"/>
        <v>0</v>
      </c>
      <c r="BQ63" s="504">
        <f t="shared" si="37"/>
        <v>0</v>
      </c>
      <c r="BR63" s="450" t="str">
        <f t="shared" si="38"/>
        <v>E</v>
      </c>
      <c r="BS63" s="117">
        <f t="shared" si="39"/>
        <v>0</v>
      </c>
      <c r="BT63" s="120">
        <v>0</v>
      </c>
      <c r="BU63" s="65">
        <v>0</v>
      </c>
      <c r="BV63" s="66">
        <f t="shared" si="113"/>
        <v>0</v>
      </c>
      <c r="BW63" s="176">
        <v>0</v>
      </c>
      <c r="BX63" s="176">
        <v>0</v>
      </c>
      <c r="BY63" s="313">
        <v>0</v>
      </c>
      <c r="BZ63" s="93">
        <f t="shared" si="40"/>
        <v>0</v>
      </c>
      <c r="CA63" s="314">
        <v>0</v>
      </c>
      <c r="CB63" s="314">
        <v>0</v>
      </c>
      <c r="CC63" s="315">
        <v>0</v>
      </c>
      <c r="CD63" s="126">
        <f t="shared" si="41"/>
        <v>0</v>
      </c>
      <c r="CE63" s="177">
        <f t="shared" si="42"/>
        <v>0</v>
      </c>
      <c r="CF63" s="502">
        <f t="shared" si="43"/>
        <v>0</v>
      </c>
      <c r="CG63" s="442" t="str">
        <f t="shared" si="44"/>
        <v>E</v>
      </c>
      <c r="CH63" s="121">
        <f t="shared" si="45"/>
        <v>0</v>
      </c>
      <c r="CI63" s="123">
        <v>0</v>
      </c>
      <c r="CJ63" s="124">
        <v>0</v>
      </c>
      <c r="CK63" s="125">
        <f t="shared" si="114"/>
        <v>0</v>
      </c>
      <c r="CL63" s="259">
        <v>0</v>
      </c>
      <c r="CM63" s="322">
        <v>0</v>
      </c>
      <c r="CN63" s="322">
        <v>0</v>
      </c>
      <c r="CO63" s="260">
        <f t="shared" si="46"/>
        <v>0</v>
      </c>
      <c r="CP63" s="323">
        <v>0</v>
      </c>
      <c r="CQ63" s="323">
        <v>0</v>
      </c>
      <c r="CR63" s="324">
        <f t="shared" si="109"/>
        <v>0</v>
      </c>
      <c r="CS63" s="53">
        <f t="shared" si="47"/>
        <v>0</v>
      </c>
      <c r="CT63" s="261">
        <f t="shared" si="48"/>
        <v>0</v>
      </c>
      <c r="CU63" s="505">
        <f t="shared" si="49"/>
        <v>0</v>
      </c>
      <c r="CV63" s="454" t="str">
        <f t="shared" si="50"/>
        <v>E</v>
      </c>
      <c r="CW63" s="47">
        <f t="shared" si="51"/>
        <v>0</v>
      </c>
      <c r="CX63" s="408">
        <v>0</v>
      </c>
      <c r="CY63" s="409">
        <v>0</v>
      </c>
      <c r="CZ63" s="409">
        <v>0</v>
      </c>
      <c r="DA63" s="406"/>
      <c r="DB63" s="406"/>
      <c r="DC63" s="407">
        <f t="shared" si="52"/>
        <v>0</v>
      </c>
      <c r="DD63" s="507">
        <f t="shared" si="53"/>
        <v>0</v>
      </c>
      <c r="DE63" s="458" t="str">
        <f t="shared" si="54"/>
        <v>D</v>
      </c>
      <c r="DF63" s="426">
        <f t="shared" si="55"/>
        <v>0</v>
      </c>
      <c r="DG63" s="379">
        <v>0</v>
      </c>
      <c r="DH63" s="380">
        <v>0</v>
      </c>
      <c r="DI63" s="380">
        <v>0</v>
      </c>
      <c r="DJ63" s="376"/>
      <c r="DK63" s="376"/>
      <c r="DL63" s="377">
        <f t="shared" si="56"/>
        <v>0</v>
      </c>
      <c r="DM63" s="509">
        <f t="shared" si="57"/>
        <v>0</v>
      </c>
      <c r="DN63" s="462" t="str">
        <f t="shared" si="58"/>
        <v>D</v>
      </c>
      <c r="DO63" s="378">
        <f t="shared" si="59"/>
        <v>0</v>
      </c>
      <c r="DP63" s="394">
        <v>0</v>
      </c>
      <c r="DQ63" s="395">
        <v>0</v>
      </c>
      <c r="DR63" s="395">
        <v>0</v>
      </c>
      <c r="DS63" s="391"/>
      <c r="DT63" s="391"/>
      <c r="DU63" s="392">
        <f t="shared" si="60"/>
        <v>0</v>
      </c>
      <c r="DV63" s="510">
        <f t="shared" si="61"/>
        <v>0</v>
      </c>
      <c r="DW63" s="466" t="str">
        <f t="shared" si="62"/>
        <v>D</v>
      </c>
      <c r="DX63" s="393">
        <f t="shared" si="63"/>
        <v>0</v>
      </c>
      <c r="DY63" s="7"/>
      <c r="DZ63" s="4"/>
      <c r="EA63" s="48" t="str">
        <f t="shared" si="110"/>
        <v/>
      </c>
      <c r="EB63" s="45">
        <f t="shared" si="105"/>
        <v>0</v>
      </c>
      <c r="EC63" s="32">
        <f t="shared" si="106"/>
        <v>0</v>
      </c>
      <c r="ED63" s="149">
        <f t="shared" si="65"/>
        <v>0</v>
      </c>
      <c r="EE63" s="78" t="str">
        <f t="shared" si="66"/>
        <v/>
      </c>
      <c r="EF63" s="78" t="str">
        <f t="shared" si="67"/>
        <v/>
      </c>
      <c r="EG63" s="67" t="str">
        <f t="shared" si="68"/>
        <v/>
      </c>
      <c r="EH63" s="46" t="str">
        <f t="shared" si="69"/>
        <v/>
      </c>
      <c r="EI63" s="102">
        <f t="shared" si="70"/>
        <v>0</v>
      </c>
      <c r="EJ63" s="72">
        <f t="shared" si="6"/>
        <v>0</v>
      </c>
      <c r="EK63" s="71">
        <f t="shared" si="7"/>
        <v>0</v>
      </c>
      <c r="EL63" s="71">
        <f t="shared" si="8"/>
        <v>0</v>
      </c>
      <c r="EM63" s="71">
        <f t="shared" si="9"/>
        <v>0</v>
      </c>
      <c r="EN63" s="71">
        <f t="shared" si="10"/>
        <v>0</v>
      </c>
      <c r="EO63" s="73">
        <f t="shared" si="11"/>
        <v>0</v>
      </c>
      <c r="EP63" s="491">
        <f t="shared" si="71"/>
        <v>0</v>
      </c>
      <c r="EQ63" s="492">
        <f t="shared" si="72"/>
        <v>0</v>
      </c>
      <c r="ER63" s="492">
        <f t="shared" si="73"/>
        <v>0</v>
      </c>
      <c r="ES63" s="492">
        <f t="shared" si="74"/>
        <v>0</v>
      </c>
      <c r="ET63" s="492">
        <f t="shared" si="75"/>
        <v>0</v>
      </c>
      <c r="EU63" s="725"/>
      <c r="EV63" s="725"/>
      <c r="EW63" s="137">
        <f t="shared" si="76"/>
        <v>0</v>
      </c>
      <c r="EX63" s="137" t="s">
        <v>177</v>
      </c>
      <c r="EY63" s="137">
        <f t="shared" si="77"/>
        <v>100</v>
      </c>
      <c r="EZ63" s="137" t="str">
        <f t="shared" si="78"/>
        <v>0/100</v>
      </c>
      <c r="FA63" s="137">
        <f t="shared" si="79"/>
        <v>0</v>
      </c>
      <c r="FB63" s="137" t="s">
        <v>177</v>
      </c>
      <c r="FC63" s="137">
        <f t="shared" si="80"/>
        <v>100</v>
      </c>
      <c r="FD63" s="137" t="str">
        <f t="shared" si="81"/>
        <v>0/100</v>
      </c>
      <c r="FE63" s="137">
        <f t="shared" si="82"/>
        <v>0</v>
      </c>
      <c r="FF63" s="137" t="s">
        <v>177</v>
      </c>
      <c r="FG63" s="137">
        <f t="shared" si="83"/>
        <v>100</v>
      </c>
      <c r="FH63" s="137" t="str">
        <f t="shared" si="84"/>
        <v>0/100</v>
      </c>
    </row>
    <row r="64" spans="1:164" ht="21.75" customHeight="1">
      <c r="A64" s="130">
        <f t="shared" si="15"/>
        <v>0</v>
      </c>
      <c r="B64" s="307">
        <v>56</v>
      </c>
      <c r="C64" s="495"/>
      <c r="D64" s="28">
        <f t="shared" si="16"/>
        <v>0</v>
      </c>
      <c r="E64" s="2"/>
      <c r="F64" s="139"/>
      <c r="G64" s="2"/>
      <c r="H64" s="2"/>
      <c r="I64" s="2"/>
      <c r="J64" s="2"/>
      <c r="K64" s="141"/>
      <c r="L64" s="8">
        <v>0</v>
      </c>
      <c r="M64" s="55">
        <v>0</v>
      </c>
      <c r="N64" s="56">
        <f t="shared" si="102"/>
        <v>0</v>
      </c>
      <c r="O64" s="166">
        <v>0</v>
      </c>
      <c r="P64" s="310">
        <v>0</v>
      </c>
      <c r="Q64" s="417">
        <v>0</v>
      </c>
      <c r="R64" s="92">
        <f t="shared" si="17"/>
        <v>0</v>
      </c>
      <c r="S64" s="311">
        <v>0</v>
      </c>
      <c r="T64" s="312">
        <f t="shared" si="86"/>
        <v>0</v>
      </c>
      <c r="U64" s="417">
        <v>0</v>
      </c>
      <c r="V64" s="92">
        <f t="shared" si="18"/>
        <v>0</v>
      </c>
      <c r="W64" s="57">
        <f t="shared" si="103"/>
        <v>0</v>
      </c>
      <c r="X64" s="501">
        <f t="shared" si="19"/>
        <v>0</v>
      </c>
      <c r="Y64" s="438" t="str">
        <f t="shared" si="20"/>
        <v>E</v>
      </c>
      <c r="Z64" s="110">
        <f t="shared" si="21"/>
        <v>0</v>
      </c>
      <c r="AA64" s="120">
        <v>0</v>
      </c>
      <c r="AB64" s="65">
        <v>0</v>
      </c>
      <c r="AC64" s="66">
        <f t="shared" si="107"/>
        <v>0</v>
      </c>
      <c r="AD64" s="176">
        <v>0</v>
      </c>
      <c r="AE64" s="313">
        <v>0</v>
      </c>
      <c r="AF64" s="422">
        <v>0</v>
      </c>
      <c r="AG64" s="93">
        <f t="shared" si="22"/>
        <v>0</v>
      </c>
      <c r="AH64" s="314">
        <v>0</v>
      </c>
      <c r="AI64" s="315">
        <f t="shared" si="108"/>
        <v>0</v>
      </c>
      <c r="AJ64" s="422">
        <v>0</v>
      </c>
      <c r="AK64" s="93">
        <f t="shared" si="23"/>
        <v>0</v>
      </c>
      <c r="AL64" s="177">
        <f t="shared" si="104"/>
        <v>0</v>
      </c>
      <c r="AM64" s="502">
        <f t="shared" si="25"/>
        <v>0</v>
      </c>
      <c r="AN64" s="442" t="str">
        <f t="shared" si="26"/>
        <v>E</v>
      </c>
      <c r="AO64" s="121">
        <f t="shared" si="27"/>
        <v>0</v>
      </c>
      <c r="AP64" s="113">
        <v>0</v>
      </c>
      <c r="AQ64" s="61">
        <v>0</v>
      </c>
      <c r="AR64" s="62">
        <f t="shared" si="111"/>
        <v>0</v>
      </c>
      <c r="AS64" s="217">
        <v>0</v>
      </c>
      <c r="AT64" s="217">
        <v>0</v>
      </c>
      <c r="AU64" s="316">
        <v>0</v>
      </c>
      <c r="AV64" s="218">
        <f t="shared" si="28"/>
        <v>0</v>
      </c>
      <c r="AW64" s="317">
        <v>0</v>
      </c>
      <c r="AX64" s="317">
        <v>0</v>
      </c>
      <c r="AY64" s="318">
        <v>0</v>
      </c>
      <c r="AZ64" s="54">
        <f t="shared" si="29"/>
        <v>0</v>
      </c>
      <c r="BA64" s="219">
        <f t="shared" si="30"/>
        <v>0</v>
      </c>
      <c r="BB64" s="503">
        <f t="shared" si="31"/>
        <v>0</v>
      </c>
      <c r="BC64" s="446" t="str">
        <f t="shared" si="32"/>
        <v>E</v>
      </c>
      <c r="BD64" s="114">
        <f t="shared" si="33"/>
        <v>0</v>
      </c>
      <c r="BE64" s="236">
        <v>0</v>
      </c>
      <c r="BF64" s="69">
        <v>0</v>
      </c>
      <c r="BG64" s="237">
        <f t="shared" si="112"/>
        <v>0</v>
      </c>
      <c r="BH64" s="238">
        <v>0</v>
      </c>
      <c r="BI64" s="238">
        <v>0</v>
      </c>
      <c r="BJ64" s="319">
        <v>0</v>
      </c>
      <c r="BK64" s="239">
        <f t="shared" si="34"/>
        <v>0</v>
      </c>
      <c r="BL64" s="320">
        <v>0</v>
      </c>
      <c r="BM64" s="320">
        <v>0</v>
      </c>
      <c r="BN64" s="321">
        <v>0</v>
      </c>
      <c r="BO64" s="94">
        <f t="shared" si="35"/>
        <v>0</v>
      </c>
      <c r="BP64" s="240">
        <f t="shared" si="36"/>
        <v>0</v>
      </c>
      <c r="BQ64" s="504">
        <f t="shared" si="37"/>
        <v>0</v>
      </c>
      <c r="BR64" s="450" t="str">
        <f t="shared" si="38"/>
        <v>E</v>
      </c>
      <c r="BS64" s="117">
        <f t="shared" si="39"/>
        <v>0</v>
      </c>
      <c r="BT64" s="120">
        <v>0</v>
      </c>
      <c r="BU64" s="65">
        <v>0</v>
      </c>
      <c r="BV64" s="66">
        <f t="shared" si="113"/>
        <v>0</v>
      </c>
      <c r="BW64" s="176">
        <v>0</v>
      </c>
      <c r="BX64" s="176">
        <v>0</v>
      </c>
      <c r="BY64" s="313">
        <v>0</v>
      </c>
      <c r="BZ64" s="93">
        <f t="shared" si="40"/>
        <v>0</v>
      </c>
      <c r="CA64" s="314">
        <v>0</v>
      </c>
      <c r="CB64" s="314">
        <v>0</v>
      </c>
      <c r="CC64" s="315">
        <v>0</v>
      </c>
      <c r="CD64" s="126">
        <f t="shared" si="41"/>
        <v>0</v>
      </c>
      <c r="CE64" s="177">
        <f t="shared" si="42"/>
        <v>0</v>
      </c>
      <c r="CF64" s="502">
        <f t="shared" si="43"/>
        <v>0</v>
      </c>
      <c r="CG64" s="442" t="str">
        <f t="shared" si="44"/>
        <v>E</v>
      </c>
      <c r="CH64" s="121">
        <f t="shared" si="45"/>
        <v>0</v>
      </c>
      <c r="CI64" s="123">
        <v>0</v>
      </c>
      <c r="CJ64" s="124">
        <v>0</v>
      </c>
      <c r="CK64" s="125">
        <f t="shared" si="114"/>
        <v>0</v>
      </c>
      <c r="CL64" s="259">
        <v>0</v>
      </c>
      <c r="CM64" s="322">
        <v>0</v>
      </c>
      <c r="CN64" s="322">
        <v>0</v>
      </c>
      <c r="CO64" s="260">
        <f t="shared" si="46"/>
        <v>0</v>
      </c>
      <c r="CP64" s="323">
        <v>0</v>
      </c>
      <c r="CQ64" s="323">
        <v>0</v>
      </c>
      <c r="CR64" s="324">
        <f t="shared" si="109"/>
        <v>0</v>
      </c>
      <c r="CS64" s="53">
        <f t="shared" si="47"/>
        <v>0</v>
      </c>
      <c r="CT64" s="261">
        <f t="shared" si="48"/>
        <v>0</v>
      </c>
      <c r="CU64" s="505">
        <f t="shared" si="49"/>
        <v>0</v>
      </c>
      <c r="CV64" s="454" t="str">
        <f t="shared" si="50"/>
        <v>E</v>
      </c>
      <c r="CW64" s="47">
        <f t="shared" si="51"/>
        <v>0</v>
      </c>
      <c r="CX64" s="408">
        <v>0</v>
      </c>
      <c r="CY64" s="409">
        <v>0</v>
      </c>
      <c r="CZ64" s="409">
        <v>0</v>
      </c>
      <c r="DA64" s="406"/>
      <c r="DB64" s="406"/>
      <c r="DC64" s="407">
        <f t="shared" si="52"/>
        <v>0</v>
      </c>
      <c r="DD64" s="507">
        <f t="shared" si="53"/>
        <v>0</v>
      </c>
      <c r="DE64" s="458" t="str">
        <f t="shared" si="54"/>
        <v>D</v>
      </c>
      <c r="DF64" s="426">
        <f t="shared" si="55"/>
        <v>0</v>
      </c>
      <c r="DG64" s="379">
        <v>0</v>
      </c>
      <c r="DH64" s="380">
        <v>0</v>
      </c>
      <c r="DI64" s="380">
        <v>0</v>
      </c>
      <c r="DJ64" s="376"/>
      <c r="DK64" s="376"/>
      <c r="DL64" s="377">
        <f t="shared" si="56"/>
        <v>0</v>
      </c>
      <c r="DM64" s="509">
        <f t="shared" si="57"/>
        <v>0</v>
      </c>
      <c r="DN64" s="462" t="str">
        <f t="shared" si="58"/>
        <v>D</v>
      </c>
      <c r="DO64" s="378">
        <f t="shared" si="59"/>
        <v>0</v>
      </c>
      <c r="DP64" s="394">
        <v>0</v>
      </c>
      <c r="DQ64" s="395">
        <v>0</v>
      </c>
      <c r="DR64" s="395">
        <v>0</v>
      </c>
      <c r="DS64" s="391"/>
      <c r="DT64" s="391"/>
      <c r="DU64" s="392">
        <f t="shared" si="60"/>
        <v>0</v>
      </c>
      <c r="DV64" s="510">
        <f t="shared" si="61"/>
        <v>0</v>
      </c>
      <c r="DW64" s="466" t="str">
        <f t="shared" si="62"/>
        <v>D</v>
      </c>
      <c r="DX64" s="393">
        <f t="shared" si="63"/>
        <v>0</v>
      </c>
      <c r="DY64" s="7"/>
      <c r="DZ64" s="4"/>
      <c r="EA64" s="48" t="str">
        <f t="shared" si="110"/>
        <v/>
      </c>
      <c r="EB64" s="45">
        <f t="shared" si="105"/>
        <v>0</v>
      </c>
      <c r="EC64" s="32">
        <f t="shared" si="106"/>
        <v>0</v>
      </c>
      <c r="ED64" s="149">
        <f t="shared" si="65"/>
        <v>0</v>
      </c>
      <c r="EE64" s="78" t="str">
        <f t="shared" si="66"/>
        <v/>
      </c>
      <c r="EF64" s="78" t="str">
        <f t="shared" si="67"/>
        <v/>
      </c>
      <c r="EG64" s="67" t="str">
        <f t="shared" si="68"/>
        <v/>
      </c>
      <c r="EH64" s="46" t="str">
        <f t="shared" si="69"/>
        <v/>
      </c>
      <c r="EI64" s="102">
        <f t="shared" si="70"/>
        <v>0</v>
      </c>
      <c r="EJ64" s="72">
        <f t="shared" si="6"/>
        <v>0</v>
      </c>
      <c r="EK64" s="71">
        <f t="shared" si="7"/>
        <v>0</v>
      </c>
      <c r="EL64" s="71">
        <f t="shared" si="8"/>
        <v>0</v>
      </c>
      <c r="EM64" s="71">
        <f t="shared" si="9"/>
        <v>0</v>
      </c>
      <c r="EN64" s="71">
        <f t="shared" si="10"/>
        <v>0</v>
      </c>
      <c r="EO64" s="73">
        <f t="shared" si="11"/>
        <v>0</v>
      </c>
      <c r="EP64" s="491">
        <f t="shared" si="71"/>
        <v>0</v>
      </c>
      <c r="EQ64" s="492">
        <f t="shared" si="72"/>
        <v>0</v>
      </c>
      <c r="ER64" s="492">
        <f t="shared" si="73"/>
        <v>0</v>
      </c>
      <c r="ES64" s="492">
        <f t="shared" si="74"/>
        <v>0</v>
      </c>
      <c r="ET64" s="492">
        <f t="shared" si="75"/>
        <v>0</v>
      </c>
      <c r="EU64" s="725"/>
      <c r="EV64" s="725"/>
      <c r="EW64" s="137">
        <f t="shared" si="76"/>
        <v>0</v>
      </c>
      <c r="EX64" s="137" t="s">
        <v>177</v>
      </c>
      <c r="EY64" s="137">
        <f t="shared" si="77"/>
        <v>100</v>
      </c>
      <c r="EZ64" s="137" t="str">
        <f t="shared" si="78"/>
        <v>0/100</v>
      </c>
      <c r="FA64" s="137">
        <f t="shared" si="79"/>
        <v>0</v>
      </c>
      <c r="FB64" s="137" t="s">
        <v>177</v>
      </c>
      <c r="FC64" s="137">
        <f t="shared" si="80"/>
        <v>100</v>
      </c>
      <c r="FD64" s="137" t="str">
        <f t="shared" si="81"/>
        <v>0/100</v>
      </c>
      <c r="FE64" s="137">
        <f t="shared" si="82"/>
        <v>0</v>
      </c>
      <c r="FF64" s="137" t="s">
        <v>177</v>
      </c>
      <c r="FG64" s="137">
        <f t="shared" si="83"/>
        <v>100</v>
      </c>
      <c r="FH64" s="137" t="str">
        <f t="shared" si="84"/>
        <v>0/100</v>
      </c>
    </row>
    <row r="65" spans="1:177" ht="21.75" customHeight="1">
      <c r="A65" s="130">
        <f t="shared" si="15"/>
        <v>0</v>
      </c>
      <c r="B65" s="307">
        <v>57</v>
      </c>
      <c r="C65" s="494"/>
      <c r="D65" s="28">
        <f t="shared" si="16"/>
        <v>0</v>
      </c>
      <c r="E65" s="2"/>
      <c r="F65" s="139"/>
      <c r="G65" s="1"/>
      <c r="H65" s="2"/>
      <c r="I65" s="2"/>
      <c r="J65" s="2"/>
      <c r="K65" s="141"/>
      <c r="L65" s="8">
        <v>0</v>
      </c>
      <c r="M65" s="55">
        <v>0</v>
      </c>
      <c r="N65" s="56">
        <f t="shared" si="102"/>
        <v>0</v>
      </c>
      <c r="O65" s="166">
        <v>0</v>
      </c>
      <c r="P65" s="310">
        <v>0</v>
      </c>
      <c r="Q65" s="417">
        <v>0</v>
      </c>
      <c r="R65" s="92">
        <f t="shared" si="17"/>
        <v>0</v>
      </c>
      <c r="S65" s="311">
        <v>0</v>
      </c>
      <c r="T65" s="312">
        <f t="shared" si="86"/>
        <v>0</v>
      </c>
      <c r="U65" s="417">
        <v>0</v>
      </c>
      <c r="V65" s="92">
        <f t="shared" si="18"/>
        <v>0</v>
      </c>
      <c r="W65" s="57">
        <f t="shared" si="103"/>
        <v>0</v>
      </c>
      <c r="X65" s="501">
        <f t="shared" si="19"/>
        <v>0</v>
      </c>
      <c r="Y65" s="438" t="str">
        <f t="shared" si="20"/>
        <v>E</v>
      </c>
      <c r="Z65" s="110">
        <f t="shared" si="21"/>
        <v>0</v>
      </c>
      <c r="AA65" s="120">
        <v>0</v>
      </c>
      <c r="AB65" s="65">
        <v>0</v>
      </c>
      <c r="AC65" s="66">
        <f t="shared" si="107"/>
        <v>0</v>
      </c>
      <c r="AD65" s="176">
        <v>0</v>
      </c>
      <c r="AE65" s="313">
        <v>0</v>
      </c>
      <c r="AF65" s="422">
        <v>0</v>
      </c>
      <c r="AG65" s="93">
        <f t="shared" si="22"/>
        <v>0</v>
      </c>
      <c r="AH65" s="314">
        <v>0</v>
      </c>
      <c r="AI65" s="315">
        <f t="shared" si="108"/>
        <v>0</v>
      </c>
      <c r="AJ65" s="422">
        <v>0</v>
      </c>
      <c r="AK65" s="93">
        <f t="shared" si="23"/>
        <v>0</v>
      </c>
      <c r="AL65" s="177">
        <f t="shared" si="104"/>
        <v>0</v>
      </c>
      <c r="AM65" s="502">
        <f t="shared" si="25"/>
        <v>0</v>
      </c>
      <c r="AN65" s="442" t="str">
        <f t="shared" si="26"/>
        <v>E</v>
      </c>
      <c r="AO65" s="121">
        <f t="shared" si="27"/>
        <v>0</v>
      </c>
      <c r="AP65" s="113">
        <v>0</v>
      </c>
      <c r="AQ65" s="61">
        <v>0</v>
      </c>
      <c r="AR65" s="62">
        <f t="shared" si="111"/>
        <v>0</v>
      </c>
      <c r="AS65" s="217">
        <v>0</v>
      </c>
      <c r="AT65" s="217">
        <v>0</v>
      </c>
      <c r="AU65" s="316">
        <v>0</v>
      </c>
      <c r="AV65" s="218">
        <f t="shared" si="28"/>
        <v>0</v>
      </c>
      <c r="AW65" s="317">
        <v>0</v>
      </c>
      <c r="AX65" s="317">
        <v>0</v>
      </c>
      <c r="AY65" s="318">
        <v>0</v>
      </c>
      <c r="AZ65" s="54">
        <f t="shared" si="29"/>
        <v>0</v>
      </c>
      <c r="BA65" s="219">
        <f t="shared" si="30"/>
        <v>0</v>
      </c>
      <c r="BB65" s="503">
        <f t="shared" si="31"/>
        <v>0</v>
      </c>
      <c r="BC65" s="446" t="str">
        <f t="shared" si="32"/>
        <v>E</v>
      </c>
      <c r="BD65" s="114">
        <f t="shared" si="33"/>
        <v>0</v>
      </c>
      <c r="BE65" s="236">
        <v>0</v>
      </c>
      <c r="BF65" s="69">
        <v>0</v>
      </c>
      <c r="BG65" s="237">
        <f t="shared" si="112"/>
        <v>0</v>
      </c>
      <c r="BH65" s="238">
        <v>0</v>
      </c>
      <c r="BI65" s="238">
        <v>0</v>
      </c>
      <c r="BJ65" s="319">
        <v>0</v>
      </c>
      <c r="BK65" s="239">
        <f t="shared" si="34"/>
        <v>0</v>
      </c>
      <c r="BL65" s="320">
        <v>0</v>
      </c>
      <c r="BM65" s="320">
        <v>0</v>
      </c>
      <c r="BN65" s="321">
        <v>0</v>
      </c>
      <c r="BO65" s="94">
        <f t="shared" si="35"/>
        <v>0</v>
      </c>
      <c r="BP65" s="240">
        <f t="shared" si="36"/>
        <v>0</v>
      </c>
      <c r="BQ65" s="504">
        <f t="shared" si="37"/>
        <v>0</v>
      </c>
      <c r="BR65" s="450" t="str">
        <f t="shared" si="38"/>
        <v>E</v>
      </c>
      <c r="BS65" s="117">
        <f t="shared" si="39"/>
        <v>0</v>
      </c>
      <c r="BT65" s="120">
        <v>0</v>
      </c>
      <c r="BU65" s="65">
        <v>0</v>
      </c>
      <c r="BV65" s="66">
        <f t="shared" si="113"/>
        <v>0</v>
      </c>
      <c r="BW65" s="176">
        <v>0</v>
      </c>
      <c r="BX65" s="176">
        <v>0</v>
      </c>
      <c r="BY65" s="313">
        <v>0</v>
      </c>
      <c r="BZ65" s="93">
        <f t="shared" si="40"/>
        <v>0</v>
      </c>
      <c r="CA65" s="314">
        <v>0</v>
      </c>
      <c r="CB65" s="314">
        <v>0</v>
      </c>
      <c r="CC65" s="315">
        <v>0</v>
      </c>
      <c r="CD65" s="126">
        <f t="shared" si="41"/>
        <v>0</v>
      </c>
      <c r="CE65" s="177">
        <f t="shared" si="42"/>
        <v>0</v>
      </c>
      <c r="CF65" s="502">
        <f t="shared" si="43"/>
        <v>0</v>
      </c>
      <c r="CG65" s="442" t="str">
        <f t="shared" si="44"/>
        <v>E</v>
      </c>
      <c r="CH65" s="121">
        <f t="shared" si="45"/>
        <v>0</v>
      </c>
      <c r="CI65" s="123">
        <v>0</v>
      </c>
      <c r="CJ65" s="124">
        <v>0</v>
      </c>
      <c r="CK65" s="125">
        <f t="shared" si="114"/>
        <v>0</v>
      </c>
      <c r="CL65" s="259">
        <v>0</v>
      </c>
      <c r="CM65" s="322">
        <v>0</v>
      </c>
      <c r="CN65" s="322">
        <v>0</v>
      </c>
      <c r="CO65" s="260">
        <f t="shared" si="46"/>
        <v>0</v>
      </c>
      <c r="CP65" s="323">
        <v>0</v>
      </c>
      <c r="CQ65" s="323">
        <v>0</v>
      </c>
      <c r="CR65" s="324">
        <f t="shared" si="109"/>
        <v>0</v>
      </c>
      <c r="CS65" s="53">
        <f t="shared" si="47"/>
        <v>0</v>
      </c>
      <c r="CT65" s="261">
        <f t="shared" si="48"/>
        <v>0</v>
      </c>
      <c r="CU65" s="505">
        <f t="shared" si="49"/>
        <v>0</v>
      </c>
      <c r="CV65" s="454" t="str">
        <f t="shared" si="50"/>
        <v>E</v>
      </c>
      <c r="CW65" s="47">
        <f t="shared" si="51"/>
        <v>0</v>
      </c>
      <c r="CX65" s="408">
        <v>0</v>
      </c>
      <c r="CY65" s="409">
        <v>0</v>
      </c>
      <c r="CZ65" s="409">
        <v>0</v>
      </c>
      <c r="DA65" s="406"/>
      <c r="DB65" s="406"/>
      <c r="DC65" s="407">
        <f t="shared" si="52"/>
        <v>0</v>
      </c>
      <c r="DD65" s="507">
        <f t="shared" si="53"/>
        <v>0</v>
      </c>
      <c r="DE65" s="458" t="str">
        <f t="shared" si="54"/>
        <v>D</v>
      </c>
      <c r="DF65" s="426">
        <f t="shared" si="55"/>
        <v>0</v>
      </c>
      <c r="DG65" s="379">
        <v>0</v>
      </c>
      <c r="DH65" s="380">
        <v>0</v>
      </c>
      <c r="DI65" s="380">
        <v>0</v>
      </c>
      <c r="DJ65" s="376"/>
      <c r="DK65" s="376"/>
      <c r="DL65" s="377">
        <f t="shared" si="56"/>
        <v>0</v>
      </c>
      <c r="DM65" s="509">
        <f t="shared" si="57"/>
        <v>0</v>
      </c>
      <c r="DN65" s="462" t="str">
        <f t="shared" si="58"/>
        <v>D</v>
      </c>
      <c r="DO65" s="378">
        <f t="shared" si="59"/>
        <v>0</v>
      </c>
      <c r="DP65" s="394">
        <v>0</v>
      </c>
      <c r="DQ65" s="395">
        <v>0</v>
      </c>
      <c r="DR65" s="395">
        <v>0</v>
      </c>
      <c r="DS65" s="391"/>
      <c r="DT65" s="391"/>
      <c r="DU65" s="392">
        <f t="shared" si="60"/>
        <v>0</v>
      </c>
      <c r="DV65" s="510">
        <f t="shared" si="61"/>
        <v>0</v>
      </c>
      <c r="DW65" s="466" t="str">
        <f t="shared" si="62"/>
        <v>D</v>
      </c>
      <c r="DX65" s="393">
        <f t="shared" si="63"/>
        <v>0</v>
      </c>
      <c r="DY65" s="7"/>
      <c r="DZ65" s="4"/>
      <c r="EA65" s="48" t="str">
        <f t="shared" si="110"/>
        <v/>
      </c>
      <c r="EB65" s="45">
        <f t="shared" si="105"/>
        <v>0</v>
      </c>
      <c r="EC65" s="32">
        <f t="shared" si="106"/>
        <v>0</v>
      </c>
      <c r="ED65" s="149">
        <f t="shared" si="65"/>
        <v>0</v>
      </c>
      <c r="EE65" s="78" t="str">
        <f t="shared" si="66"/>
        <v/>
      </c>
      <c r="EF65" s="78" t="str">
        <f t="shared" si="67"/>
        <v/>
      </c>
      <c r="EG65" s="67" t="str">
        <f t="shared" si="68"/>
        <v/>
      </c>
      <c r="EH65" s="46" t="str">
        <f t="shared" si="69"/>
        <v/>
      </c>
      <c r="EI65" s="102">
        <f t="shared" si="70"/>
        <v>0</v>
      </c>
      <c r="EJ65" s="72">
        <f t="shared" si="6"/>
        <v>0</v>
      </c>
      <c r="EK65" s="71">
        <f t="shared" si="7"/>
        <v>0</v>
      </c>
      <c r="EL65" s="71">
        <f t="shared" si="8"/>
        <v>0</v>
      </c>
      <c r="EM65" s="71">
        <f t="shared" si="9"/>
        <v>0</v>
      </c>
      <c r="EN65" s="71">
        <f t="shared" si="10"/>
        <v>0</v>
      </c>
      <c r="EO65" s="73">
        <f t="shared" si="11"/>
        <v>0</v>
      </c>
      <c r="EP65" s="491">
        <f t="shared" si="71"/>
        <v>0</v>
      </c>
      <c r="EQ65" s="492">
        <f t="shared" si="72"/>
        <v>0</v>
      </c>
      <c r="ER65" s="492">
        <f t="shared" si="73"/>
        <v>0</v>
      </c>
      <c r="ES65" s="492">
        <f t="shared" si="74"/>
        <v>0</v>
      </c>
      <c r="ET65" s="492">
        <f t="shared" si="75"/>
        <v>0</v>
      </c>
      <c r="EU65" s="725"/>
      <c r="EV65" s="725"/>
      <c r="EW65" s="137">
        <f t="shared" si="76"/>
        <v>0</v>
      </c>
      <c r="EX65" s="137" t="s">
        <v>177</v>
      </c>
      <c r="EY65" s="137">
        <f t="shared" si="77"/>
        <v>100</v>
      </c>
      <c r="EZ65" s="137" t="str">
        <f t="shared" si="78"/>
        <v>0/100</v>
      </c>
      <c r="FA65" s="137">
        <f t="shared" si="79"/>
        <v>0</v>
      </c>
      <c r="FB65" s="137" t="s">
        <v>177</v>
      </c>
      <c r="FC65" s="137">
        <f t="shared" si="80"/>
        <v>100</v>
      </c>
      <c r="FD65" s="137" t="str">
        <f t="shared" si="81"/>
        <v>0/100</v>
      </c>
      <c r="FE65" s="137">
        <f t="shared" si="82"/>
        <v>0</v>
      </c>
      <c r="FF65" s="137" t="s">
        <v>177</v>
      </c>
      <c r="FG65" s="137">
        <f t="shared" si="83"/>
        <v>100</v>
      </c>
      <c r="FH65" s="137" t="str">
        <f t="shared" si="84"/>
        <v>0/100</v>
      </c>
    </row>
    <row r="66" spans="1:177" ht="21.75" customHeight="1">
      <c r="A66" s="130">
        <f t="shared" si="15"/>
        <v>0</v>
      </c>
      <c r="B66" s="307">
        <v>58</v>
      </c>
      <c r="C66" s="495"/>
      <c r="D66" s="28">
        <f t="shared" si="16"/>
        <v>0</v>
      </c>
      <c r="E66" s="2"/>
      <c r="F66" s="139"/>
      <c r="G66" s="2"/>
      <c r="H66" s="2"/>
      <c r="I66" s="2"/>
      <c r="J66" s="2"/>
      <c r="K66" s="141"/>
      <c r="L66" s="8">
        <v>0</v>
      </c>
      <c r="M66" s="55">
        <v>0</v>
      </c>
      <c r="N66" s="56">
        <f t="shared" ref="N66:N107" si="115">SUM(L66:M66)</f>
        <v>0</v>
      </c>
      <c r="O66" s="166">
        <v>0</v>
      </c>
      <c r="P66" s="310">
        <v>0</v>
      </c>
      <c r="Q66" s="417">
        <v>0</v>
      </c>
      <c r="R66" s="92">
        <f t="shared" si="17"/>
        <v>0</v>
      </c>
      <c r="S66" s="311">
        <v>0</v>
      </c>
      <c r="T66" s="312">
        <f t="shared" si="86"/>
        <v>0</v>
      </c>
      <c r="U66" s="417">
        <v>0</v>
      </c>
      <c r="V66" s="92">
        <f t="shared" si="18"/>
        <v>0</v>
      </c>
      <c r="W66" s="57">
        <f t="shared" ref="W66:W107" si="116">SUM(N66,R66,V66)</f>
        <v>0</v>
      </c>
      <c r="X66" s="501">
        <f t="shared" si="19"/>
        <v>0</v>
      </c>
      <c r="Y66" s="438" t="str">
        <f t="shared" si="20"/>
        <v>E</v>
      </c>
      <c r="Z66" s="110">
        <f t="shared" si="21"/>
        <v>0</v>
      </c>
      <c r="AA66" s="120">
        <v>0</v>
      </c>
      <c r="AB66" s="65">
        <v>0</v>
      </c>
      <c r="AC66" s="66">
        <f t="shared" si="107"/>
        <v>0</v>
      </c>
      <c r="AD66" s="176">
        <v>0</v>
      </c>
      <c r="AE66" s="313">
        <v>0</v>
      </c>
      <c r="AF66" s="422">
        <v>0</v>
      </c>
      <c r="AG66" s="93">
        <f t="shared" si="22"/>
        <v>0</v>
      </c>
      <c r="AH66" s="314">
        <v>0</v>
      </c>
      <c r="AI66" s="315">
        <f t="shared" si="108"/>
        <v>0</v>
      </c>
      <c r="AJ66" s="422">
        <v>0</v>
      </c>
      <c r="AK66" s="93">
        <f t="shared" si="23"/>
        <v>0</v>
      </c>
      <c r="AL66" s="177">
        <f t="shared" si="104"/>
        <v>0</v>
      </c>
      <c r="AM66" s="502">
        <f t="shared" si="25"/>
        <v>0</v>
      </c>
      <c r="AN66" s="442" t="str">
        <f t="shared" si="26"/>
        <v>E</v>
      </c>
      <c r="AO66" s="121">
        <f t="shared" si="27"/>
        <v>0</v>
      </c>
      <c r="AP66" s="113">
        <v>0</v>
      </c>
      <c r="AQ66" s="61">
        <v>0</v>
      </c>
      <c r="AR66" s="62">
        <f t="shared" si="111"/>
        <v>0</v>
      </c>
      <c r="AS66" s="217">
        <v>0</v>
      </c>
      <c r="AT66" s="217">
        <v>0</v>
      </c>
      <c r="AU66" s="316">
        <v>0</v>
      </c>
      <c r="AV66" s="218">
        <f t="shared" si="28"/>
        <v>0</v>
      </c>
      <c r="AW66" s="317">
        <v>0</v>
      </c>
      <c r="AX66" s="317">
        <v>0</v>
      </c>
      <c r="AY66" s="318">
        <v>0</v>
      </c>
      <c r="AZ66" s="54">
        <f t="shared" si="29"/>
        <v>0</v>
      </c>
      <c r="BA66" s="219">
        <f t="shared" si="30"/>
        <v>0</v>
      </c>
      <c r="BB66" s="503">
        <f t="shared" si="31"/>
        <v>0</v>
      </c>
      <c r="BC66" s="446" t="str">
        <f t="shared" si="32"/>
        <v>E</v>
      </c>
      <c r="BD66" s="114">
        <f t="shared" si="33"/>
        <v>0</v>
      </c>
      <c r="BE66" s="236">
        <v>0</v>
      </c>
      <c r="BF66" s="69">
        <v>0</v>
      </c>
      <c r="BG66" s="237">
        <f t="shared" si="112"/>
        <v>0</v>
      </c>
      <c r="BH66" s="238">
        <v>0</v>
      </c>
      <c r="BI66" s="238">
        <v>0</v>
      </c>
      <c r="BJ66" s="319">
        <v>0</v>
      </c>
      <c r="BK66" s="239">
        <f t="shared" si="34"/>
        <v>0</v>
      </c>
      <c r="BL66" s="320">
        <v>0</v>
      </c>
      <c r="BM66" s="320">
        <v>0</v>
      </c>
      <c r="BN66" s="321">
        <v>0</v>
      </c>
      <c r="BO66" s="94">
        <f t="shared" si="35"/>
        <v>0</v>
      </c>
      <c r="BP66" s="240">
        <f t="shared" si="36"/>
        <v>0</v>
      </c>
      <c r="BQ66" s="504">
        <f t="shared" si="37"/>
        <v>0</v>
      </c>
      <c r="BR66" s="450" t="str">
        <f t="shared" si="38"/>
        <v>E</v>
      </c>
      <c r="BS66" s="117">
        <f t="shared" si="39"/>
        <v>0</v>
      </c>
      <c r="BT66" s="120">
        <v>0</v>
      </c>
      <c r="BU66" s="65">
        <v>0</v>
      </c>
      <c r="BV66" s="66">
        <f t="shared" si="113"/>
        <v>0</v>
      </c>
      <c r="BW66" s="176">
        <v>0</v>
      </c>
      <c r="BX66" s="176">
        <v>0</v>
      </c>
      <c r="BY66" s="313">
        <v>0</v>
      </c>
      <c r="BZ66" s="93">
        <f t="shared" si="40"/>
        <v>0</v>
      </c>
      <c r="CA66" s="314">
        <v>0</v>
      </c>
      <c r="CB66" s="314">
        <v>0</v>
      </c>
      <c r="CC66" s="315">
        <v>0</v>
      </c>
      <c r="CD66" s="126">
        <f t="shared" si="41"/>
        <v>0</v>
      </c>
      <c r="CE66" s="177">
        <f t="shared" si="42"/>
        <v>0</v>
      </c>
      <c r="CF66" s="502">
        <f t="shared" si="43"/>
        <v>0</v>
      </c>
      <c r="CG66" s="442" t="str">
        <f t="shared" si="44"/>
        <v>E</v>
      </c>
      <c r="CH66" s="121">
        <f t="shared" si="45"/>
        <v>0</v>
      </c>
      <c r="CI66" s="123">
        <v>0</v>
      </c>
      <c r="CJ66" s="124">
        <v>0</v>
      </c>
      <c r="CK66" s="125">
        <f t="shared" si="114"/>
        <v>0</v>
      </c>
      <c r="CL66" s="259">
        <v>0</v>
      </c>
      <c r="CM66" s="322">
        <v>0</v>
      </c>
      <c r="CN66" s="322">
        <v>0</v>
      </c>
      <c r="CO66" s="260">
        <f t="shared" si="46"/>
        <v>0</v>
      </c>
      <c r="CP66" s="323">
        <v>0</v>
      </c>
      <c r="CQ66" s="323">
        <v>0</v>
      </c>
      <c r="CR66" s="324">
        <f t="shared" si="109"/>
        <v>0</v>
      </c>
      <c r="CS66" s="53">
        <f t="shared" si="47"/>
        <v>0</v>
      </c>
      <c r="CT66" s="261">
        <f t="shared" si="48"/>
        <v>0</v>
      </c>
      <c r="CU66" s="505">
        <f t="shared" si="49"/>
        <v>0</v>
      </c>
      <c r="CV66" s="454" t="str">
        <f t="shared" si="50"/>
        <v>E</v>
      </c>
      <c r="CW66" s="47">
        <f t="shared" si="51"/>
        <v>0</v>
      </c>
      <c r="CX66" s="408">
        <v>0</v>
      </c>
      <c r="CY66" s="409">
        <v>0</v>
      </c>
      <c r="CZ66" s="409">
        <v>0</v>
      </c>
      <c r="DA66" s="406"/>
      <c r="DB66" s="406"/>
      <c r="DC66" s="407">
        <f t="shared" si="52"/>
        <v>0</v>
      </c>
      <c r="DD66" s="507">
        <f t="shared" si="53"/>
        <v>0</v>
      </c>
      <c r="DE66" s="458" t="str">
        <f t="shared" si="54"/>
        <v>D</v>
      </c>
      <c r="DF66" s="426">
        <f t="shared" si="55"/>
        <v>0</v>
      </c>
      <c r="DG66" s="379">
        <v>0</v>
      </c>
      <c r="DH66" s="380">
        <v>0</v>
      </c>
      <c r="DI66" s="380">
        <v>0</v>
      </c>
      <c r="DJ66" s="376"/>
      <c r="DK66" s="376"/>
      <c r="DL66" s="377">
        <f t="shared" si="56"/>
        <v>0</v>
      </c>
      <c r="DM66" s="509">
        <f t="shared" si="57"/>
        <v>0</v>
      </c>
      <c r="DN66" s="462" t="str">
        <f t="shared" si="58"/>
        <v>D</v>
      </c>
      <c r="DO66" s="378">
        <f t="shared" si="59"/>
        <v>0</v>
      </c>
      <c r="DP66" s="394">
        <v>0</v>
      </c>
      <c r="DQ66" s="395">
        <v>0</v>
      </c>
      <c r="DR66" s="395">
        <v>0</v>
      </c>
      <c r="DS66" s="391"/>
      <c r="DT66" s="391"/>
      <c r="DU66" s="392">
        <f t="shared" si="60"/>
        <v>0</v>
      </c>
      <c r="DV66" s="510">
        <f t="shared" si="61"/>
        <v>0</v>
      </c>
      <c r="DW66" s="466" t="str">
        <f t="shared" si="62"/>
        <v>D</v>
      </c>
      <c r="DX66" s="393">
        <f t="shared" si="63"/>
        <v>0</v>
      </c>
      <c r="DY66" s="7"/>
      <c r="DZ66" s="4"/>
      <c r="EA66" s="48" t="str">
        <f t="shared" si="110"/>
        <v/>
      </c>
      <c r="EB66" s="45">
        <f t="shared" si="105"/>
        <v>0</v>
      </c>
      <c r="EC66" s="32">
        <f t="shared" si="106"/>
        <v>0</v>
      </c>
      <c r="ED66" s="149">
        <f t="shared" si="65"/>
        <v>0</v>
      </c>
      <c r="EE66" s="78" t="str">
        <f t="shared" si="66"/>
        <v/>
      </c>
      <c r="EF66" s="78" t="str">
        <f t="shared" si="67"/>
        <v/>
      </c>
      <c r="EG66" s="67" t="str">
        <f t="shared" si="68"/>
        <v/>
      </c>
      <c r="EH66" s="46" t="str">
        <f t="shared" si="69"/>
        <v/>
      </c>
      <c r="EI66" s="102">
        <f t="shared" si="70"/>
        <v>0</v>
      </c>
      <c r="EJ66" s="72">
        <f t="shared" si="6"/>
        <v>0</v>
      </c>
      <c r="EK66" s="71">
        <f t="shared" si="7"/>
        <v>0</v>
      </c>
      <c r="EL66" s="71">
        <f t="shared" si="8"/>
        <v>0</v>
      </c>
      <c r="EM66" s="71">
        <f t="shared" si="9"/>
        <v>0</v>
      </c>
      <c r="EN66" s="71">
        <f t="shared" si="10"/>
        <v>0</v>
      </c>
      <c r="EO66" s="73">
        <f t="shared" si="11"/>
        <v>0</v>
      </c>
      <c r="EP66" s="491">
        <f t="shared" si="71"/>
        <v>0</v>
      </c>
      <c r="EQ66" s="492">
        <f t="shared" si="72"/>
        <v>0</v>
      </c>
      <c r="ER66" s="492">
        <f t="shared" si="73"/>
        <v>0</v>
      </c>
      <c r="ES66" s="492">
        <f t="shared" si="74"/>
        <v>0</v>
      </c>
      <c r="ET66" s="492">
        <f t="shared" si="75"/>
        <v>0</v>
      </c>
      <c r="EU66" s="725"/>
      <c r="EV66" s="725"/>
      <c r="EW66" s="137">
        <f t="shared" si="76"/>
        <v>0</v>
      </c>
      <c r="EX66" s="137" t="s">
        <v>177</v>
      </c>
      <c r="EY66" s="137">
        <f t="shared" si="77"/>
        <v>100</v>
      </c>
      <c r="EZ66" s="137" t="str">
        <f t="shared" si="78"/>
        <v>0/100</v>
      </c>
      <c r="FA66" s="137">
        <f t="shared" si="79"/>
        <v>0</v>
      </c>
      <c r="FB66" s="137" t="s">
        <v>177</v>
      </c>
      <c r="FC66" s="137">
        <f t="shared" si="80"/>
        <v>100</v>
      </c>
      <c r="FD66" s="137" t="str">
        <f t="shared" si="81"/>
        <v>0/100</v>
      </c>
      <c r="FE66" s="137">
        <f t="shared" si="82"/>
        <v>0</v>
      </c>
      <c r="FF66" s="137" t="s">
        <v>177</v>
      </c>
      <c r="FG66" s="137">
        <f t="shared" si="83"/>
        <v>100</v>
      </c>
      <c r="FH66" s="137" t="str">
        <f t="shared" si="84"/>
        <v>0/100</v>
      </c>
    </row>
    <row r="67" spans="1:177" ht="21.75" customHeight="1">
      <c r="A67" s="130">
        <f t="shared" si="15"/>
        <v>0</v>
      </c>
      <c r="B67" s="307">
        <v>59</v>
      </c>
      <c r="C67" s="494"/>
      <c r="D67" s="28">
        <f t="shared" si="16"/>
        <v>0</v>
      </c>
      <c r="E67" s="2"/>
      <c r="F67" s="139"/>
      <c r="G67" s="1"/>
      <c r="H67" s="2"/>
      <c r="I67" s="2"/>
      <c r="J67" s="2"/>
      <c r="K67" s="141"/>
      <c r="L67" s="8">
        <v>0</v>
      </c>
      <c r="M67" s="55">
        <v>0</v>
      </c>
      <c r="N67" s="56">
        <f t="shared" si="115"/>
        <v>0</v>
      </c>
      <c r="O67" s="166">
        <v>0</v>
      </c>
      <c r="P67" s="310">
        <v>0</v>
      </c>
      <c r="Q67" s="417">
        <v>0</v>
      </c>
      <c r="R67" s="92">
        <f t="shared" si="17"/>
        <v>0</v>
      </c>
      <c r="S67" s="311">
        <v>0</v>
      </c>
      <c r="T67" s="312">
        <f t="shared" si="86"/>
        <v>0</v>
      </c>
      <c r="U67" s="417">
        <v>0</v>
      </c>
      <c r="V67" s="92">
        <f t="shared" si="18"/>
        <v>0</v>
      </c>
      <c r="W67" s="57">
        <f t="shared" si="116"/>
        <v>0</v>
      </c>
      <c r="X67" s="501">
        <f t="shared" si="19"/>
        <v>0</v>
      </c>
      <c r="Y67" s="438" t="str">
        <f t="shared" si="20"/>
        <v>E</v>
      </c>
      <c r="Z67" s="110">
        <f t="shared" si="21"/>
        <v>0</v>
      </c>
      <c r="AA67" s="120">
        <v>0</v>
      </c>
      <c r="AB67" s="65">
        <v>0</v>
      </c>
      <c r="AC67" s="66">
        <f t="shared" si="107"/>
        <v>0</v>
      </c>
      <c r="AD67" s="176">
        <v>0</v>
      </c>
      <c r="AE67" s="313">
        <v>0</v>
      </c>
      <c r="AF67" s="422">
        <v>0</v>
      </c>
      <c r="AG67" s="93">
        <f t="shared" si="22"/>
        <v>0</v>
      </c>
      <c r="AH67" s="314">
        <v>0</v>
      </c>
      <c r="AI67" s="315">
        <f t="shared" si="108"/>
        <v>0</v>
      </c>
      <c r="AJ67" s="422">
        <v>0</v>
      </c>
      <c r="AK67" s="93">
        <f t="shared" si="23"/>
        <v>0</v>
      </c>
      <c r="AL67" s="177">
        <f t="shared" si="104"/>
        <v>0</v>
      </c>
      <c r="AM67" s="502">
        <f t="shared" si="25"/>
        <v>0</v>
      </c>
      <c r="AN67" s="442" t="str">
        <f t="shared" si="26"/>
        <v>E</v>
      </c>
      <c r="AO67" s="121">
        <f t="shared" si="27"/>
        <v>0</v>
      </c>
      <c r="AP67" s="113">
        <v>0</v>
      </c>
      <c r="AQ67" s="61">
        <v>0</v>
      </c>
      <c r="AR67" s="62">
        <f t="shared" si="111"/>
        <v>0</v>
      </c>
      <c r="AS67" s="217">
        <v>0</v>
      </c>
      <c r="AT67" s="217">
        <v>0</v>
      </c>
      <c r="AU67" s="316">
        <v>0</v>
      </c>
      <c r="AV67" s="218">
        <f t="shared" si="28"/>
        <v>0</v>
      </c>
      <c r="AW67" s="317">
        <v>0</v>
      </c>
      <c r="AX67" s="317">
        <v>0</v>
      </c>
      <c r="AY67" s="318">
        <v>0</v>
      </c>
      <c r="AZ67" s="54">
        <f t="shared" si="29"/>
        <v>0</v>
      </c>
      <c r="BA67" s="219">
        <f t="shared" si="30"/>
        <v>0</v>
      </c>
      <c r="BB67" s="503">
        <f t="shared" si="31"/>
        <v>0</v>
      </c>
      <c r="BC67" s="446" t="str">
        <f t="shared" si="32"/>
        <v>E</v>
      </c>
      <c r="BD67" s="114">
        <f t="shared" si="33"/>
        <v>0</v>
      </c>
      <c r="BE67" s="236">
        <v>0</v>
      </c>
      <c r="BF67" s="69">
        <v>0</v>
      </c>
      <c r="BG67" s="237">
        <f t="shared" si="112"/>
        <v>0</v>
      </c>
      <c r="BH67" s="238">
        <v>0</v>
      </c>
      <c r="BI67" s="238">
        <v>0</v>
      </c>
      <c r="BJ67" s="319">
        <v>0</v>
      </c>
      <c r="BK67" s="239">
        <f t="shared" si="34"/>
        <v>0</v>
      </c>
      <c r="BL67" s="320">
        <v>0</v>
      </c>
      <c r="BM67" s="320">
        <v>0</v>
      </c>
      <c r="BN67" s="321">
        <v>0</v>
      </c>
      <c r="BO67" s="94">
        <f t="shared" si="35"/>
        <v>0</v>
      </c>
      <c r="BP67" s="240">
        <f t="shared" si="36"/>
        <v>0</v>
      </c>
      <c r="BQ67" s="504">
        <f t="shared" si="37"/>
        <v>0</v>
      </c>
      <c r="BR67" s="450" t="str">
        <f t="shared" si="38"/>
        <v>E</v>
      </c>
      <c r="BS67" s="117">
        <f t="shared" si="39"/>
        <v>0</v>
      </c>
      <c r="BT67" s="120">
        <v>0</v>
      </c>
      <c r="BU67" s="65">
        <v>0</v>
      </c>
      <c r="BV67" s="66">
        <f t="shared" si="113"/>
        <v>0</v>
      </c>
      <c r="BW67" s="176">
        <v>0</v>
      </c>
      <c r="BX67" s="176">
        <v>0</v>
      </c>
      <c r="BY67" s="313">
        <v>0</v>
      </c>
      <c r="BZ67" s="93">
        <f t="shared" si="40"/>
        <v>0</v>
      </c>
      <c r="CA67" s="314">
        <v>0</v>
      </c>
      <c r="CB67" s="314">
        <v>0</v>
      </c>
      <c r="CC67" s="315">
        <v>0</v>
      </c>
      <c r="CD67" s="126">
        <f t="shared" si="41"/>
        <v>0</v>
      </c>
      <c r="CE67" s="177">
        <f t="shared" si="42"/>
        <v>0</v>
      </c>
      <c r="CF67" s="502">
        <f t="shared" si="43"/>
        <v>0</v>
      </c>
      <c r="CG67" s="442" t="str">
        <f t="shared" si="44"/>
        <v>E</v>
      </c>
      <c r="CH67" s="121">
        <f t="shared" si="45"/>
        <v>0</v>
      </c>
      <c r="CI67" s="123">
        <v>0</v>
      </c>
      <c r="CJ67" s="124">
        <v>0</v>
      </c>
      <c r="CK67" s="125">
        <f t="shared" si="114"/>
        <v>0</v>
      </c>
      <c r="CL67" s="259">
        <v>0</v>
      </c>
      <c r="CM67" s="322">
        <v>0</v>
      </c>
      <c r="CN67" s="322">
        <v>0</v>
      </c>
      <c r="CO67" s="260">
        <f t="shared" si="46"/>
        <v>0</v>
      </c>
      <c r="CP67" s="323">
        <v>0</v>
      </c>
      <c r="CQ67" s="323">
        <v>0</v>
      </c>
      <c r="CR67" s="324">
        <f t="shared" si="109"/>
        <v>0</v>
      </c>
      <c r="CS67" s="53">
        <f t="shared" si="47"/>
        <v>0</v>
      </c>
      <c r="CT67" s="261">
        <f t="shared" si="48"/>
        <v>0</v>
      </c>
      <c r="CU67" s="505">
        <f t="shared" si="49"/>
        <v>0</v>
      </c>
      <c r="CV67" s="454" t="str">
        <f t="shared" si="50"/>
        <v>E</v>
      </c>
      <c r="CW67" s="47">
        <f t="shared" si="51"/>
        <v>0</v>
      </c>
      <c r="CX67" s="408">
        <v>0</v>
      </c>
      <c r="CY67" s="409">
        <v>0</v>
      </c>
      <c r="CZ67" s="409">
        <v>0</v>
      </c>
      <c r="DA67" s="406"/>
      <c r="DB67" s="406"/>
      <c r="DC67" s="407">
        <f t="shared" si="52"/>
        <v>0</v>
      </c>
      <c r="DD67" s="507">
        <f t="shared" si="53"/>
        <v>0</v>
      </c>
      <c r="DE67" s="458" t="str">
        <f t="shared" si="54"/>
        <v>D</v>
      </c>
      <c r="DF67" s="426">
        <f t="shared" si="55"/>
        <v>0</v>
      </c>
      <c r="DG67" s="379">
        <v>0</v>
      </c>
      <c r="DH67" s="380">
        <v>0</v>
      </c>
      <c r="DI67" s="380">
        <v>0</v>
      </c>
      <c r="DJ67" s="376"/>
      <c r="DK67" s="376"/>
      <c r="DL67" s="377">
        <f t="shared" si="56"/>
        <v>0</v>
      </c>
      <c r="DM67" s="509">
        <f t="shared" si="57"/>
        <v>0</v>
      </c>
      <c r="DN67" s="462" t="str">
        <f t="shared" si="58"/>
        <v>D</v>
      </c>
      <c r="DO67" s="378">
        <f t="shared" si="59"/>
        <v>0</v>
      </c>
      <c r="DP67" s="394">
        <v>0</v>
      </c>
      <c r="DQ67" s="395">
        <v>0</v>
      </c>
      <c r="DR67" s="395">
        <v>0</v>
      </c>
      <c r="DS67" s="391"/>
      <c r="DT67" s="391"/>
      <c r="DU67" s="392">
        <f t="shared" si="60"/>
        <v>0</v>
      </c>
      <c r="DV67" s="510">
        <f t="shared" si="61"/>
        <v>0</v>
      </c>
      <c r="DW67" s="466" t="str">
        <f t="shared" si="62"/>
        <v>D</v>
      </c>
      <c r="DX67" s="393">
        <f t="shared" si="63"/>
        <v>0</v>
      </c>
      <c r="DY67" s="7"/>
      <c r="DZ67" s="4"/>
      <c r="EA67" s="48" t="str">
        <f t="shared" si="110"/>
        <v/>
      </c>
      <c r="EB67" s="45">
        <f t="shared" si="105"/>
        <v>0</v>
      </c>
      <c r="EC67" s="32">
        <f t="shared" si="106"/>
        <v>0</v>
      </c>
      <c r="ED67" s="149">
        <f t="shared" si="65"/>
        <v>0</v>
      </c>
      <c r="EE67" s="78" t="str">
        <f t="shared" si="66"/>
        <v/>
      </c>
      <c r="EF67" s="78" t="str">
        <f t="shared" si="67"/>
        <v/>
      </c>
      <c r="EG67" s="67" t="str">
        <f t="shared" si="68"/>
        <v/>
      </c>
      <c r="EH67" s="46" t="str">
        <f t="shared" si="69"/>
        <v/>
      </c>
      <c r="EI67" s="102">
        <f t="shared" si="70"/>
        <v>0</v>
      </c>
      <c r="EJ67" s="72">
        <f t="shared" si="6"/>
        <v>0</v>
      </c>
      <c r="EK67" s="71">
        <f t="shared" si="7"/>
        <v>0</v>
      </c>
      <c r="EL67" s="71">
        <f t="shared" si="8"/>
        <v>0</v>
      </c>
      <c r="EM67" s="71">
        <f t="shared" si="9"/>
        <v>0</v>
      </c>
      <c r="EN67" s="71">
        <f t="shared" si="10"/>
        <v>0</v>
      </c>
      <c r="EO67" s="73">
        <f t="shared" si="11"/>
        <v>0</v>
      </c>
      <c r="EP67" s="491">
        <f t="shared" si="71"/>
        <v>0</v>
      </c>
      <c r="EQ67" s="492">
        <f t="shared" si="72"/>
        <v>0</v>
      </c>
      <c r="ER67" s="492">
        <f t="shared" si="73"/>
        <v>0</v>
      </c>
      <c r="ES67" s="492">
        <f t="shared" si="74"/>
        <v>0</v>
      </c>
      <c r="ET67" s="492">
        <f t="shared" si="75"/>
        <v>0</v>
      </c>
      <c r="EU67" s="725"/>
      <c r="EV67" s="725"/>
      <c r="EW67" s="137">
        <f t="shared" si="76"/>
        <v>0</v>
      </c>
      <c r="EX67" s="137" t="s">
        <v>177</v>
      </c>
      <c r="EY67" s="137">
        <f t="shared" si="77"/>
        <v>100</v>
      </c>
      <c r="EZ67" s="137" t="str">
        <f t="shared" si="78"/>
        <v>0/100</v>
      </c>
      <c r="FA67" s="137">
        <f t="shared" si="79"/>
        <v>0</v>
      </c>
      <c r="FB67" s="137" t="s">
        <v>177</v>
      </c>
      <c r="FC67" s="137">
        <f t="shared" si="80"/>
        <v>100</v>
      </c>
      <c r="FD67" s="137" t="str">
        <f t="shared" si="81"/>
        <v>0/100</v>
      </c>
      <c r="FE67" s="137">
        <f t="shared" si="82"/>
        <v>0</v>
      </c>
      <c r="FF67" s="137" t="s">
        <v>177</v>
      </c>
      <c r="FG67" s="137">
        <f t="shared" si="83"/>
        <v>100</v>
      </c>
      <c r="FH67" s="137" t="str">
        <f t="shared" si="84"/>
        <v>0/100</v>
      </c>
    </row>
    <row r="68" spans="1:177" ht="21.75" customHeight="1">
      <c r="A68" s="130">
        <f t="shared" si="15"/>
        <v>0</v>
      </c>
      <c r="B68" s="307">
        <v>60</v>
      </c>
      <c r="C68" s="495"/>
      <c r="D68" s="28">
        <f t="shared" si="16"/>
        <v>0</v>
      </c>
      <c r="E68" s="2"/>
      <c r="F68" s="139"/>
      <c r="G68" s="2"/>
      <c r="H68" s="2"/>
      <c r="I68" s="2"/>
      <c r="J68" s="2"/>
      <c r="K68" s="141"/>
      <c r="L68" s="8">
        <v>0</v>
      </c>
      <c r="M68" s="55">
        <v>0</v>
      </c>
      <c r="N68" s="56">
        <f t="shared" si="115"/>
        <v>0</v>
      </c>
      <c r="O68" s="166">
        <v>0</v>
      </c>
      <c r="P68" s="310">
        <v>0</v>
      </c>
      <c r="Q68" s="417">
        <v>0</v>
      </c>
      <c r="R68" s="92">
        <f t="shared" si="17"/>
        <v>0</v>
      </c>
      <c r="S68" s="311">
        <v>0</v>
      </c>
      <c r="T68" s="312">
        <f t="shared" si="86"/>
        <v>0</v>
      </c>
      <c r="U68" s="417">
        <v>0</v>
      </c>
      <c r="V68" s="92">
        <f t="shared" si="18"/>
        <v>0</v>
      </c>
      <c r="W68" s="57">
        <f t="shared" si="116"/>
        <v>0</v>
      </c>
      <c r="X68" s="501">
        <f t="shared" si="19"/>
        <v>0</v>
      </c>
      <c r="Y68" s="438" t="str">
        <f t="shared" si="20"/>
        <v>E</v>
      </c>
      <c r="Z68" s="110">
        <f t="shared" si="21"/>
        <v>0</v>
      </c>
      <c r="AA68" s="120">
        <v>0</v>
      </c>
      <c r="AB68" s="65">
        <v>0</v>
      </c>
      <c r="AC68" s="66">
        <f t="shared" si="107"/>
        <v>0</v>
      </c>
      <c r="AD68" s="176">
        <v>0</v>
      </c>
      <c r="AE68" s="313">
        <v>0</v>
      </c>
      <c r="AF68" s="422">
        <v>0</v>
      </c>
      <c r="AG68" s="93">
        <f t="shared" si="22"/>
        <v>0</v>
      </c>
      <c r="AH68" s="314">
        <v>0</v>
      </c>
      <c r="AI68" s="315">
        <f t="shared" si="108"/>
        <v>0</v>
      </c>
      <c r="AJ68" s="422">
        <v>0</v>
      </c>
      <c r="AK68" s="93">
        <f t="shared" si="23"/>
        <v>0</v>
      </c>
      <c r="AL68" s="177">
        <f t="shared" si="104"/>
        <v>0</v>
      </c>
      <c r="AM68" s="502">
        <f t="shared" si="25"/>
        <v>0</v>
      </c>
      <c r="AN68" s="442" t="str">
        <f t="shared" si="26"/>
        <v>E</v>
      </c>
      <c r="AO68" s="121">
        <f t="shared" si="27"/>
        <v>0</v>
      </c>
      <c r="AP68" s="113">
        <v>0</v>
      </c>
      <c r="AQ68" s="61">
        <v>0</v>
      </c>
      <c r="AR68" s="62">
        <f t="shared" si="111"/>
        <v>0</v>
      </c>
      <c r="AS68" s="217">
        <v>0</v>
      </c>
      <c r="AT68" s="217">
        <v>0</v>
      </c>
      <c r="AU68" s="316">
        <v>0</v>
      </c>
      <c r="AV68" s="218">
        <f t="shared" si="28"/>
        <v>0</v>
      </c>
      <c r="AW68" s="317">
        <v>0</v>
      </c>
      <c r="AX68" s="317">
        <v>0</v>
      </c>
      <c r="AY68" s="318">
        <v>0</v>
      </c>
      <c r="AZ68" s="54">
        <f t="shared" si="29"/>
        <v>0</v>
      </c>
      <c r="BA68" s="219">
        <f t="shared" si="30"/>
        <v>0</v>
      </c>
      <c r="BB68" s="503">
        <f t="shared" si="31"/>
        <v>0</v>
      </c>
      <c r="BC68" s="446" t="str">
        <f t="shared" si="32"/>
        <v>E</v>
      </c>
      <c r="BD68" s="114">
        <f t="shared" si="33"/>
        <v>0</v>
      </c>
      <c r="BE68" s="236">
        <v>0</v>
      </c>
      <c r="BF68" s="69">
        <v>0</v>
      </c>
      <c r="BG68" s="237">
        <f t="shared" si="112"/>
        <v>0</v>
      </c>
      <c r="BH68" s="238">
        <v>0</v>
      </c>
      <c r="BI68" s="238">
        <v>0</v>
      </c>
      <c r="BJ68" s="319">
        <v>0</v>
      </c>
      <c r="BK68" s="239">
        <f t="shared" si="34"/>
        <v>0</v>
      </c>
      <c r="BL68" s="320">
        <v>0</v>
      </c>
      <c r="BM68" s="320">
        <v>0</v>
      </c>
      <c r="BN68" s="321">
        <v>0</v>
      </c>
      <c r="BO68" s="94">
        <f t="shared" si="35"/>
        <v>0</v>
      </c>
      <c r="BP68" s="240">
        <f t="shared" si="36"/>
        <v>0</v>
      </c>
      <c r="BQ68" s="504">
        <f t="shared" si="37"/>
        <v>0</v>
      </c>
      <c r="BR68" s="450" t="str">
        <f t="shared" si="38"/>
        <v>E</v>
      </c>
      <c r="BS68" s="117">
        <f t="shared" si="39"/>
        <v>0</v>
      </c>
      <c r="BT68" s="120">
        <v>0</v>
      </c>
      <c r="BU68" s="65">
        <v>0</v>
      </c>
      <c r="BV68" s="66">
        <f t="shared" si="113"/>
        <v>0</v>
      </c>
      <c r="BW68" s="176">
        <v>0</v>
      </c>
      <c r="BX68" s="176">
        <v>0</v>
      </c>
      <c r="BY68" s="313">
        <v>0</v>
      </c>
      <c r="BZ68" s="93">
        <f t="shared" si="40"/>
        <v>0</v>
      </c>
      <c r="CA68" s="314">
        <v>0</v>
      </c>
      <c r="CB68" s="314">
        <v>0</v>
      </c>
      <c r="CC68" s="315">
        <v>0</v>
      </c>
      <c r="CD68" s="126">
        <f t="shared" si="41"/>
        <v>0</v>
      </c>
      <c r="CE68" s="177">
        <f t="shared" si="42"/>
        <v>0</v>
      </c>
      <c r="CF68" s="502">
        <f t="shared" si="43"/>
        <v>0</v>
      </c>
      <c r="CG68" s="442" t="str">
        <f t="shared" si="44"/>
        <v>E</v>
      </c>
      <c r="CH68" s="121">
        <f t="shared" si="45"/>
        <v>0</v>
      </c>
      <c r="CI68" s="123">
        <v>0</v>
      </c>
      <c r="CJ68" s="124">
        <v>0</v>
      </c>
      <c r="CK68" s="125">
        <f t="shared" si="114"/>
        <v>0</v>
      </c>
      <c r="CL68" s="259">
        <v>0</v>
      </c>
      <c r="CM68" s="322">
        <v>0</v>
      </c>
      <c r="CN68" s="322">
        <v>0</v>
      </c>
      <c r="CO68" s="260">
        <f t="shared" si="46"/>
        <v>0</v>
      </c>
      <c r="CP68" s="323">
        <v>0</v>
      </c>
      <c r="CQ68" s="323">
        <v>0</v>
      </c>
      <c r="CR68" s="324">
        <f t="shared" si="109"/>
        <v>0</v>
      </c>
      <c r="CS68" s="53">
        <f t="shared" si="47"/>
        <v>0</v>
      </c>
      <c r="CT68" s="261">
        <f t="shared" si="48"/>
        <v>0</v>
      </c>
      <c r="CU68" s="505">
        <f t="shared" si="49"/>
        <v>0</v>
      </c>
      <c r="CV68" s="454" t="str">
        <f t="shared" si="50"/>
        <v>E</v>
      </c>
      <c r="CW68" s="47">
        <f t="shared" si="51"/>
        <v>0</v>
      </c>
      <c r="CX68" s="408">
        <v>0</v>
      </c>
      <c r="CY68" s="409">
        <v>0</v>
      </c>
      <c r="CZ68" s="409">
        <v>0</v>
      </c>
      <c r="DA68" s="406"/>
      <c r="DB68" s="406"/>
      <c r="DC68" s="407">
        <f t="shared" si="52"/>
        <v>0</v>
      </c>
      <c r="DD68" s="507">
        <f t="shared" si="53"/>
        <v>0</v>
      </c>
      <c r="DE68" s="458" t="str">
        <f t="shared" si="54"/>
        <v>D</v>
      </c>
      <c r="DF68" s="426">
        <f t="shared" si="55"/>
        <v>0</v>
      </c>
      <c r="DG68" s="379">
        <v>0</v>
      </c>
      <c r="DH68" s="380">
        <v>0</v>
      </c>
      <c r="DI68" s="380">
        <v>0</v>
      </c>
      <c r="DJ68" s="376"/>
      <c r="DK68" s="376"/>
      <c r="DL68" s="377">
        <f t="shared" si="56"/>
        <v>0</v>
      </c>
      <c r="DM68" s="509">
        <f t="shared" si="57"/>
        <v>0</v>
      </c>
      <c r="DN68" s="462" t="str">
        <f t="shared" si="58"/>
        <v>D</v>
      </c>
      <c r="DO68" s="378">
        <f t="shared" si="59"/>
        <v>0</v>
      </c>
      <c r="DP68" s="394">
        <v>0</v>
      </c>
      <c r="DQ68" s="395">
        <v>0</v>
      </c>
      <c r="DR68" s="395">
        <v>0</v>
      </c>
      <c r="DS68" s="391"/>
      <c r="DT68" s="391"/>
      <c r="DU68" s="392">
        <f t="shared" si="60"/>
        <v>0</v>
      </c>
      <c r="DV68" s="510">
        <f t="shared" si="61"/>
        <v>0</v>
      </c>
      <c r="DW68" s="466" t="str">
        <f t="shared" si="62"/>
        <v>D</v>
      </c>
      <c r="DX68" s="393">
        <f t="shared" si="63"/>
        <v>0</v>
      </c>
      <c r="DY68" s="7"/>
      <c r="DZ68" s="4"/>
      <c r="EA68" s="48" t="str">
        <f t="shared" si="110"/>
        <v/>
      </c>
      <c r="EB68" s="45">
        <f t="shared" si="105"/>
        <v>0</v>
      </c>
      <c r="EC68" s="32">
        <f t="shared" si="106"/>
        <v>0</v>
      </c>
      <c r="ED68" s="149">
        <f t="shared" si="65"/>
        <v>0</v>
      </c>
      <c r="EE68" s="78" t="str">
        <f t="shared" si="66"/>
        <v/>
      </c>
      <c r="EF68" s="78" t="str">
        <f t="shared" si="67"/>
        <v/>
      </c>
      <c r="EG68" s="67" t="str">
        <f t="shared" si="68"/>
        <v/>
      </c>
      <c r="EH68" s="46" t="str">
        <f t="shared" si="69"/>
        <v/>
      </c>
      <c r="EI68" s="102">
        <f t="shared" si="70"/>
        <v>0</v>
      </c>
      <c r="EJ68" s="72">
        <f t="shared" si="6"/>
        <v>0</v>
      </c>
      <c r="EK68" s="71">
        <f t="shared" si="7"/>
        <v>0</v>
      </c>
      <c r="EL68" s="71">
        <f t="shared" si="8"/>
        <v>0</v>
      </c>
      <c r="EM68" s="71">
        <f t="shared" si="9"/>
        <v>0</v>
      </c>
      <c r="EN68" s="71">
        <f t="shared" si="10"/>
        <v>0</v>
      </c>
      <c r="EO68" s="73">
        <f t="shared" si="11"/>
        <v>0</v>
      </c>
      <c r="EP68" s="491">
        <f t="shared" si="71"/>
        <v>0</v>
      </c>
      <c r="EQ68" s="492">
        <f t="shared" si="72"/>
        <v>0</v>
      </c>
      <c r="ER68" s="492">
        <f t="shared" si="73"/>
        <v>0</v>
      </c>
      <c r="ES68" s="492">
        <f t="shared" si="74"/>
        <v>0</v>
      </c>
      <c r="ET68" s="492">
        <f t="shared" si="75"/>
        <v>0</v>
      </c>
      <c r="EU68" s="725"/>
      <c r="EV68" s="725"/>
      <c r="EW68" s="137">
        <f t="shared" si="76"/>
        <v>0</v>
      </c>
      <c r="EX68" s="137" t="s">
        <v>177</v>
      </c>
      <c r="EY68" s="137">
        <f t="shared" si="77"/>
        <v>100</v>
      </c>
      <c r="EZ68" s="137" t="str">
        <f t="shared" si="78"/>
        <v>0/100</v>
      </c>
      <c r="FA68" s="137">
        <f t="shared" si="79"/>
        <v>0</v>
      </c>
      <c r="FB68" s="137" t="s">
        <v>177</v>
      </c>
      <c r="FC68" s="137">
        <f t="shared" si="80"/>
        <v>100</v>
      </c>
      <c r="FD68" s="137" t="str">
        <f t="shared" si="81"/>
        <v>0/100</v>
      </c>
      <c r="FE68" s="137">
        <f t="shared" si="82"/>
        <v>0</v>
      </c>
      <c r="FF68" s="137" t="s">
        <v>177</v>
      </c>
      <c r="FG68" s="137">
        <f t="shared" si="83"/>
        <v>100</v>
      </c>
      <c r="FH68" s="137" t="str">
        <f t="shared" si="84"/>
        <v>0/100</v>
      </c>
    </row>
    <row r="69" spans="1:177" ht="21.75" customHeight="1">
      <c r="A69" s="130">
        <f t="shared" si="15"/>
        <v>0</v>
      </c>
      <c r="B69" s="307">
        <v>61</v>
      </c>
      <c r="C69" s="494"/>
      <c r="D69" s="28">
        <f t="shared" si="16"/>
        <v>0</v>
      </c>
      <c r="E69" s="2"/>
      <c r="F69" s="139"/>
      <c r="G69" s="1"/>
      <c r="H69" s="2"/>
      <c r="I69" s="2"/>
      <c r="J69" s="2"/>
      <c r="K69" s="141"/>
      <c r="L69" s="8">
        <v>0</v>
      </c>
      <c r="M69" s="55">
        <v>0</v>
      </c>
      <c r="N69" s="56">
        <f t="shared" si="115"/>
        <v>0</v>
      </c>
      <c r="O69" s="166">
        <v>0</v>
      </c>
      <c r="P69" s="310">
        <v>0</v>
      </c>
      <c r="Q69" s="417">
        <v>0</v>
      </c>
      <c r="R69" s="92">
        <f t="shared" si="17"/>
        <v>0</v>
      </c>
      <c r="S69" s="311">
        <v>0</v>
      </c>
      <c r="T69" s="312">
        <f t="shared" si="86"/>
        <v>0</v>
      </c>
      <c r="U69" s="417">
        <v>0</v>
      </c>
      <c r="V69" s="92">
        <f t="shared" si="18"/>
        <v>0</v>
      </c>
      <c r="W69" s="57">
        <f t="shared" si="116"/>
        <v>0</v>
      </c>
      <c r="X69" s="501">
        <f t="shared" si="19"/>
        <v>0</v>
      </c>
      <c r="Y69" s="438" t="str">
        <f t="shared" si="20"/>
        <v>E</v>
      </c>
      <c r="Z69" s="110">
        <f t="shared" si="21"/>
        <v>0</v>
      </c>
      <c r="AA69" s="120">
        <v>0</v>
      </c>
      <c r="AB69" s="65">
        <v>0</v>
      </c>
      <c r="AC69" s="66">
        <f t="shared" si="107"/>
        <v>0</v>
      </c>
      <c r="AD69" s="176">
        <v>0</v>
      </c>
      <c r="AE69" s="313">
        <v>0</v>
      </c>
      <c r="AF69" s="422">
        <v>0</v>
      </c>
      <c r="AG69" s="93">
        <f t="shared" si="22"/>
        <v>0</v>
      </c>
      <c r="AH69" s="314">
        <v>0</v>
      </c>
      <c r="AI69" s="315">
        <f t="shared" si="108"/>
        <v>0</v>
      </c>
      <c r="AJ69" s="422">
        <v>0</v>
      </c>
      <c r="AK69" s="93">
        <f t="shared" si="23"/>
        <v>0</v>
      </c>
      <c r="AL69" s="177">
        <f t="shared" si="104"/>
        <v>0</v>
      </c>
      <c r="AM69" s="502">
        <f t="shared" si="25"/>
        <v>0</v>
      </c>
      <c r="AN69" s="442" t="str">
        <f t="shared" si="26"/>
        <v>E</v>
      </c>
      <c r="AO69" s="121">
        <f t="shared" si="27"/>
        <v>0</v>
      </c>
      <c r="AP69" s="113">
        <v>0</v>
      </c>
      <c r="AQ69" s="61">
        <v>0</v>
      </c>
      <c r="AR69" s="62">
        <f t="shared" si="111"/>
        <v>0</v>
      </c>
      <c r="AS69" s="217">
        <v>0</v>
      </c>
      <c r="AT69" s="217">
        <v>0</v>
      </c>
      <c r="AU69" s="316">
        <v>0</v>
      </c>
      <c r="AV69" s="218">
        <f t="shared" si="28"/>
        <v>0</v>
      </c>
      <c r="AW69" s="317">
        <v>0</v>
      </c>
      <c r="AX69" s="317">
        <v>0</v>
      </c>
      <c r="AY69" s="318">
        <v>0</v>
      </c>
      <c r="AZ69" s="54">
        <f t="shared" si="29"/>
        <v>0</v>
      </c>
      <c r="BA69" s="219">
        <f t="shared" si="30"/>
        <v>0</v>
      </c>
      <c r="BB69" s="503">
        <f t="shared" si="31"/>
        <v>0</v>
      </c>
      <c r="BC69" s="446" t="str">
        <f t="shared" si="32"/>
        <v>E</v>
      </c>
      <c r="BD69" s="114">
        <f t="shared" si="33"/>
        <v>0</v>
      </c>
      <c r="BE69" s="236">
        <v>0</v>
      </c>
      <c r="BF69" s="69">
        <v>0</v>
      </c>
      <c r="BG69" s="237">
        <f t="shared" si="112"/>
        <v>0</v>
      </c>
      <c r="BH69" s="238">
        <v>0</v>
      </c>
      <c r="BI69" s="238">
        <v>0</v>
      </c>
      <c r="BJ69" s="319">
        <v>0</v>
      </c>
      <c r="BK69" s="239">
        <f t="shared" si="34"/>
        <v>0</v>
      </c>
      <c r="BL69" s="320">
        <v>0</v>
      </c>
      <c r="BM69" s="320">
        <v>0</v>
      </c>
      <c r="BN69" s="321">
        <v>0</v>
      </c>
      <c r="BO69" s="94">
        <f t="shared" si="35"/>
        <v>0</v>
      </c>
      <c r="BP69" s="240">
        <f t="shared" si="36"/>
        <v>0</v>
      </c>
      <c r="BQ69" s="504">
        <f t="shared" si="37"/>
        <v>0</v>
      </c>
      <c r="BR69" s="450" t="str">
        <f t="shared" si="38"/>
        <v>E</v>
      </c>
      <c r="BS69" s="117">
        <f t="shared" si="39"/>
        <v>0</v>
      </c>
      <c r="BT69" s="120">
        <v>0</v>
      </c>
      <c r="BU69" s="65">
        <v>0</v>
      </c>
      <c r="BV69" s="66">
        <f t="shared" si="113"/>
        <v>0</v>
      </c>
      <c r="BW69" s="176">
        <v>0</v>
      </c>
      <c r="BX69" s="176">
        <v>0</v>
      </c>
      <c r="BY69" s="313">
        <v>0</v>
      </c>
      <c r="BZ69" s="93">
        <f t="shared" si="40"/>
        <v>0</v>
      </c>
      <c r="CA69" s="314">
        <v>0</v>
      </c>
      <c r="CB69" s="314">
        <v>0</v>
      </c>
      <c r="CC69" s="315">
        <v>0</v>
      </c>
      <c r="CD69" s="126">
        <f t="shared" si="41"/>
        <v>0</v>
      </c>
      <c r="CE69" s="177">
        <f t="shared" si="42"/>
        <v>0</v>
      </c>
      <c r="CF69" s="502">
        <f t="shared" si="43"/>
        <v>0</v>
      </c>
      <c r="CG69" s="442" t="str">
        <f t="shared" si="44"/>
        <v>E</v>
      </c>
      <c r="CH69" s="121">
        <f t="shared" si="45"/>
        <v>0</v>
      </c>
      <c r="CI69" s="123">
        <v>0</v>
      </c>
      <c r="CJ69" s="124">
        <v>0</v>
      </c>
      <c r="CK69" s="125">
        <f t="shared" si="114"/>
        <v>0</v>
      </c>
      <c r="CL69" s="259">
        <v>0</v>
      </c>
      <c r="CM69" s="322">
        <v>0</v>
      </c>
      <c r="CN69" s="322">
        <v>0</v>
      </c>
      <c r="CO69" s="260">
        <f t="shared" si="46"/>
        <v>0</v>
      </c>
      <c r="CP69" s="323">
        <v>0</v>
      </c>
      <c r="CQ69" s="323">
        <v>0</v>
      </c>
      <c r="CR69" s="324">
        <f t="shared" si="109"/>
        <v>0</v>
      </c>
      <c r="CS69" s="53">
        <f t="shared" si="47"/>
        <v>0</v>
      </c>
      <c r="CT69" s="261">
        <f t="shared" si="48"/>
        <v>0</v>
      </c>
      <c r="CU69" s="505">
        <f t="shared" si="49"/>
        <v>0</v>
      </c>
      <c r="CV69" s="454" t="str">
        <f t="shared" si="50"/>
        <v>E</v>
      </c>
      <c r="CW69" s="47">
        <f t="shared" si="51"/>
        <v>0</v>
      </c>
      <c r="CX69" s="408">
        <v>0</v>
      </c>
      <c r="CY69" s="409">
        <v>0</v>
      </c>
      <c r="CZ69" s="409">
        <v>0</v>
      </c>
      <c r="DA69" s="406"/>
      <c r="DB69" s="406"/>
      <c r="DC69" s="407">
        <f t="shared" si="52"/>
        <v>0</v>
      </c>
      <c r="DD69" s="507">
        <f t="shared" si="53"/>
        <v>0</v>
      </c>
      <c r="DE69" s="458" t="str">
        <f t="shared" si="54"/>
        <v>D</v>
      </c>
      <c r="DF69" s="426">
        <f t="shared" si="55"/>
        <v>0</v>
      </c>
      <c r="DG69" s="379">
        <v>0</v>
      </c>
      <c r="DH69" s="380">
        <v>0</v>
      </c>
      <c r="DI69" s="380">
        <v>0</v>
      </c>
      <c r="DJ69" s="376"/>
      <c r="DK69" s="376"/>
      <c r="DL69" s="377">
        <f t="shared" si="56"/>
        <v>0</v>
      </c>
      <c r="DM69" s="509">
        <f t="shared" si="57"/>
        <v>0</v>
      </c>
      <c r="DN69" s="462" t="str">
        <f t="shared" si="58"/>
        <v>D</v>
      </c>
      <c r="DO69" s="378">
        <f t="shared" si="59"/>
        <v>0</v>
      </c>
      <c r="DP69" s="394">
        <v>0</v>
      </c>
      <c r="DQ69" s="395">
        <v>0</v>
      </c>
      <c r="DR69" s="395">
        <v>0</v>
      </c>
      <c r="DS69" s="391"/>
      <c r="DT69" s="391"/>
      <c r="DU69" s="392">
        <f t="shared" si="60"/>
        <v>0</v>
      </c>
      <c r="DV69" s="510">
        <f t="shared" si="61"/>
        <v>0</v>
      </c>
      <c r="DW69" s="466" t="str">
        <f t="shared" si="62"/>
        <v>D</v>
      </c>
      <c r="DX69" s="393">
        <f t="shared" si="63"/>
        <v>0</v>
      </c>
      <c r="DY69" s="7"/>
      <c r="DZ69" s="4"/>
      <c r="EA69" s="48" t="str">
        <f t="shared" si="110"/>
        <v/>
      </c>
      <c r="EB69" s="45">
        <f t="shared" si="105"/>
        <v>0</v>
      </c>
      <c r="EC69" s="32">
        <f t="shared" si="106"/>
        <v>0</v>
      </c>
      <c r="ED69" s="149">
        <f t="shared" si="65"/>
        <v>0</v>
      </c>
      <c r="EE69" s="78" t="str">
        <f t="shared" si="66"/>
        <v/>
      </c>
      <c r="EF69" s="78" t="str">
        <f t="shared" si="67"/>
        <v/>
      </c>
      <c r="EG69" s="67" t="str">
        <f t="shared" si="68"/>
        <v/>
      </c>
      <c r="EH69" s="46" t="str">
        <f t="shared" si="69"/>
        <v/>
      </c>
      <c r="EI69" s="102">
        <f t="shared" si="70"/>
        <v>0</v>
      </c>
      <c r="EJ69" s="72">
        <f t="shared" si="6"/>
        <v>0</v>
      </c>
      <c r="EK69" s="71">
        <f t="shared" si="7"/>
        <v>0</v>
      </c>
      <c r="EL69" s="71">
        <f t="shared" si="8"/>
        <v>0</v>
      </c>
      <c r="EM69" s="71">
        <f t="shared" si="9"/>
        <v>0</v>
      </c>
      <c r="EN69" s="71">
        <f t="shared" si="10"/>
        <v>0</v>
      </c>
      <c r="EO69" s="73">
        <f t="shared" si="11"/>
        <v>0</v>
      </c>
      <c r="EP69" s="491">
        <f t="shared" si="71"/>
        <v>0</v>
      </c>
      <c r="EQ69" s="492">
        <f t="shared" si="72"/>
        <v>0</v>
      </c>
      <c r="ER69" s="492">
        <f t="shared" si="73"/>
        <v>0</v>
      </c>
      <c r="ES69" s="492">
        <f t="shared" si="74"/>
        <v>0</v>
      </c>
      <c r="ET69" s="492">
        <f t="shared" si="75"/>
        <v>0</v>
      </c>
      <c r="EU69" s="725"/>
      <c r="EV69" s="725"/>
      <c r="EW69" s="137">
        <f t="shared" si="76"/>
        <v>0</v>
      </c>
      <c r="EX69" s="137" t="s">
        <v>177</v>
      </c>
      <c r="EY69" s="137">
        <f t="shared" si="77"/>
        <v>100</v>
      </c>
      <c r="EZ69" s="137" t="str">
        <f t="shared" si="78"/>
        <v>0/100</v>
      </c>
      <c r="FA69" s="137">
        <f t="shared" si="79"/>
        <v>0</v>
      </c>
      <c r="FB69" s="137" t="s">
        <v>177</v>
      </c>
      <c r="FC69" s="137">
        <f t="shared" si="80"/>
        <v>100</v>
      </c>
      <c r="FD69" s="137" t="str">
        <f t="shared" si="81"/>
        <v>0/100</v>
      </c>
      <c r="FE69" s="137">
        <f t="shared" si="82"/>
        <v>0</v>
      </c>
      <c r="FF69" s="137" t="s">
        <v>177</v>
      </c>
      <c r="FG69" s="137">
        <f t="shared" si="83"/>
        <v>100</v>
      </c>
      <c r="FH69" s="137" t="str">
        <f t="shared" si="84"/>
        <v>0/100</v>
      </c>
    </row>
    <row r="70" spans="1:177" ht="21.75" customHeight="1">
      <c r="A70" s="130">
        <f t="shared" si="15"/>
        <v>0</v>
      </c>
      <c r="B70" s="307">
        <v>62</v>
      </c>
      <c r="C70" s="495"/>
      <c r="D70" s="28">
        <f t="shared" si="16"/>
        <v>0</v>
      </c>
      <c r="E70" s="2"/>
      <c r="F70" s="139"/>
      <c r="G70" s="2"/>
      <c r="H70" s="2"/>
      <c r="I70" s="2"/>
      <c r="J70" s="2"/>
      <c r="K70" s="141"/>
      <c r="L70" s="8">
        <v>0</v>
      </c>
      <c r="M70" s="55">
        <v>0</v>
      </c>
      <c r="N70" s="56">
        <f t="shared" si="115"/>
        <v>0</v>
      </c>
      <c r="O70" s="166">
        <v>0</v>
      </c>
      <c r="P70" s="310">
        <v>0</v>
      </c>
      <c r="Q70" s="417">
        <v>0</v>
      </c>
      <c r="R70" s="92">
        <f t="shared" si="17"/>
        <v>0</v>
      </c>
      <c r="S70" s="311">
        <v>0</v>
      </c>
      <c r="T70" s="312">
        <f t="shared" si="86"/>
        <v>0</v>
      </c>
      <c r="U70" s="417">
        <v>0</v>
      </c>
      <c r="V70" s="92">
        <f t="shared" si="18"/>
        <v>0</v>
      </c>
      <c r="W70" s="57">
        <f t="shared" si="116"/>
        <v>0</v>
      </c>
      <c r="X70" s="501">
        <f t="shared" si="19"/>
        <v>0</v>
      </c>
      <c r="Y70" s="438" t="str">
        <f t="shared" si="20"/>
        <v>E</v>
      </c>
      <c r="Z70" s="110">
        <f t="shared" si="21"/>
        <v>0</v>
      </c>
      <c r="AA70" s="120">
        <v>0</v>
      </c>
      <c r="AB70" s="65">
        <v>0</v>
      </c>
      <c r="AC70" s="66">
        <f t="shared" si="107"/>
        <v>0</v>
      </c>
      <c r="AD70" s="176">
        <v>0</v>
      </c>
      <c r="AE70" s="313">
        <v>0</v>
      </c>
      <c r="AF70" s="422">
        <v>0</v>
      </c>
      <c r="AG70" s="93">
        <f t="shared" si="22"/>
        <v>0</v>
      </c>
      <c r="AH70" s="314">
        <v>0</v>
      </c>
      <c r="AI70" s="315">
        <f t="shared" si="108"/>
        <v>0</v>
      </c>
      <c r="AJ70" s="422">
        <v>0</v>
      </c>
      <c r="AK70" s="93">
        <f t="shared" si="23"/>
        <v>0</v>
      </c>
      <c r="AL70" s="177">
        <f t="shared" si="104"/>
        <v>0</v>
      </c>
      <c r="AM70" s="502">
        <f t="shared" si="25"/>
        <v>0</v>
      </c>
      <c r="AN70" s="442" t="str">
        <f t="shared" si="26"/>
        <v>E</v>
      </c>
      <c r="AO70" s="121">
        <f t="shared" si="27"/>
        <v>0</v>
      </c>
      <c r="AP70" s="113">
        <v>0</v>
      </c>
      <c r="AQ70" s="61">
        <v>0</v>
      </c>
      <c r="AR70" s="62">
        <f t="shared" si="111"/>
        <v>0</v>
      </c>
      <c r="AS70" s="217">
        <v>0</v>
      </c>
      <c r="AT70" s="217">
        <v>0</v>
      </c>
      <c r="AU70" s="316">
        <v>0</v>
      </c>
      <c r="AV70" s="218">
        <f t="shared" si="28"/>
        <v>0</v>
      </c>
      <c r="AW70" s="317">
        <v>0</v>
      </c>
      <c r="AX70" s="317">
        <v>0</v>
      </c>
      <c r="AY70" s="318">
        <v>0</v>
      </c>
      <c r="AZ70" s="54">
        <f t="shared" si="29"/>
        <v>0</v>
      </c>
      <c r="BA70" s="219">
        <f t="shared" si="30"/>
        <v>0</v>
      </c>
      <c r="BB70" s="503">
        <f t="shared" si="31"/>
        <v>0</v>
      </c>
      <c r="BC70" s="446" t="str">
        <f t="shared" si="32"/>
        <v>E</v>
      </c>
      <c r="BD70" s="114">
        <f t="shared" si="33"/>
        <v>0</v>
      </c>
      <c r="BE70" s="236">
        <v>0</v>
      </c>
      <c r="BF70" s="69">
        <v>0</v>
      </c>
      <c r="BG70" s="237">
        <f t="shared" si="112"/>
        <v>0</v>
      </c>
      <c r="BH70" s="238">
        <v>0</v>
      </c>
      <c r="BI70" s="238">
        <v>0</v>
      </c>
      <c r="BJ70" s="319">
        <v>0</v>
      </c>
      <c r="BK70" s="239">
        <f t="shared" si="34"/>
        <v>0</v>
      </c>
      <c r="BL70" s="320">
        <v>0</v>
      </c>
      <c r="BM70" s="320">
        <v>0</v>
      </c>
      <c r="BN70" s="321">
        <v>0</v>
      </c>
      <c r="BO70" s="94">
        <f t="shared" si="35"/>
        <v>0</v>
      </c>
      <c r="BP70" s="240">
        <f t="shared" si="36"/>
        <v>0</v>
      </c>
      <c r="BQ70" s="504">
        <f t="shared" si="37"/>
        <v>0</v>
      </c>
      <c r="BR70" s="450" t="str">
        <f t="shared" si="38"/>
        <v>E</v>
      </c>
      <c r="BS70" s="117">
        <f t="shared" si="39"/>
        <v>0</v>
      </c>
      <c r="BT70" s="120">
        <v>0</v>
      </c>
      <c r="BU70" s="65">
        <v>0</v>
      </c>
      <c r="BV70" s="66">
        <f t="shared" si="113"/>
        <v>0</v>
      </c>
      <c r="BW70" s="176">
        <v>0</v>
      </c>
      <c r="BX70" s="176">
        <v>0</v>
      </c>
      <c r="BY70" s="313">
        <v>0</v>
      </c>
      <c r="BZ70" s="93">
        <f t="shared" si="40"/>
        <v>0</v>
      </c>
      <c r="CA70" s="314">
        <v>0</v>
      </c>
      <c r="CB70" s="314">
        <v>0</v>
      </c>
      <c r="CC70" s="315">
        <v>0</v>
      </c>
      <c r="CD70" s="126">
        <f t="shared" si="41"/>
        <v>0</v>
      </c>
      <c r="CE70" s="177">
        <f t="shared" si="42"/>
        <v>0</v>
      </c>
      <c r="CF70" s="502">
        <f t="shared" si="43"/>
        <v>0</v>
      </c>
      <c r="CG70" s="442" t="str">
        <f t="shared" si="44"/>
        <v>E</v>
      </c>
      <c r="CH70" s="121">
        <f t="shared" si="45"/>
        <v>0</v>
      </c>
      <c r="CI70" s="123">
        <v>0</v>
      </c>
      <c r="CJ70" s="124">
        <v>0</v>
      </c>
      <c r="CK70" s="125">
        <f t="shared" si="114"/>
        <v>0</v>
      </c>
      <c r="CL70" s="259">
        <v>0</v>
      </c>
      <c r="CM70" s="322">
        <v>0</v>
      </c>
      <c r="CN70" s="322">
        <v>0</v>
      </c>
      <c r="CO70" s="260">
        <f t="shared" si="46"/>
        <v>0</v>
      </c>
      <c r="CP70" s="323">
        <v>0</v>
      </c>
      <c r="CQ70" s="323">
        <v>0</v>
      </c>
      <c r="CR70" s="324">
        <f t="shared" si="109"/>
        <v>0</v>
      </c>
      <c r="CS70" s="53">
        <f t="shared" si="47"/>
        <v>0</v>
      </c>
      <c r="CT70" s="261">
        <f t="shared" si="48"/>
        <v>0</v>
      </c>
      <c r="CU70" s="505">
        <f t="shared" si="49"/>
        <v>0</v>
      </c>
      <c r="CV70" s="454" t="str">
        <f t="shared" si="50"/>
        <v>E</v>
      </c>
      <c r="CW70" s="47">
        <f t="shared" si="51"/>
        <v>0</v>
      </c>
      <c r="CX70" s="408">
        <v>0</v>
      </c>
      <c r="CY70" s="409">
        <v>0</v>
      </c>
      <c r="CZ70" s="409">
        <v>0</v>
      </c>
      <c r="DA70" s="406"/>
      <c r="DB70" s="406"/>
      <c r="DC70" s="407">
        <f t="shared" si="52"/>
        <v>0</v>
      </c>
      <c r="DD70" s="507">
        <f t="shared" si="53"/>
        <v>0</v>
      </c>
      <c r="DE70" s="458" t="str">
        <f t="shared" si="54"/>
        <v>D</v>
      </c>
      <c r="DF70" s="426">
        <f t="shared" si="55"/>
        <v>0</v>
      </c>
      <c r="DG70" s="379">
        <v>0</v>
      </c>
      <c r="DH70" s="380">
        <v>0</v>
      </c>
      <c r="DI70" s="380">
        <v>0</v>
      </c>
      <c r="DJ70" s="376"/>
      <c r="DK70" s="376"/>
      <c r="DL70" s="377">
        <f t="shared" si="56"/>
        <v>0</v>
      </c>
      <c r="DM70" s="509">
        <f t="shared" si="57"/>
        <v>0</v>
      </c>
      <c r="DN70" s="462" t="str">
        <f t="shared" si="58"/>
        <v>D</v>
      </c>
      <c r="DO70" s="378">
        <f t="shared" si="59"/>
        <v>0</v>
      </c>
      <c r="DP70" s="394">
        <v>0</v>
      </c>
      <c r="DQ70" s="395">
        <v>0</v>
      </c>
      <c r="DR70" s="395">
        <v>0</v>
      </c>
      <c r="DS70" s="391"/>
      <c r="DT70" s="391"/>
      <c r="DU70" s="392">
        <f t="shared" si="60"/>
        <v>0</v>
      </c>
      <c r="DV70" s="510">
        <f t="shared" si="61"/>
        <v>0</v>
      </c>
      <c r="DW70" s="466" t="str">
        <f t="shared" si="62"/>
        <v>D</v>
      </c>
      <c r="DX70" s="393">
        <f t="shared" si="63"/>
        <v>0</v>
      </c>
      <c r="DY70" s="7"/>
      <c r="DZ70" s="4"/>
      <c r="EA70" s="48" t="str">
        <f t="shared" si="110"/>
        <v/>
      </c>
      <c r="EB70" s="45">
        <f t="shared" si="105"/>
        <v>0</v>
      </c>
      <c r="EC70" s="32">
        <f t="shared" si="106"/>
        <v>0</v>
      </c>
      <c r="ED70" s="149">
        <f t="shared" si="65"/>
        <v>0</v>
      </c>
      <c r="EE70" s="78" t="str">
        <f t="shared" si="66"/>
        <v/>
      </c>
      <c r="EF70" s="78" t="str">
        <f t="shared" si="67"/>
        <v/>
      </c>
      <c r="EG70" s="67" t="str">
        <f t="shared" si="68"/>
        <v/>
      </c>
      <c r="EH70" s="46" t="str">
        <f t="shared" si="69"/>
        <v/>
      </c>
      <c r="EI70" s="102">
        <f t="shared" si="70"/>
        <v>0</v>
      </c>
      <c r="EJ70" s="72">
        <f t="shared" si="6"/>
        <v>0</v>
      </c>
      <c r="EK70" s="71">
        <f t="shared" si="7"/>
        <v>0</v>
      </c>
      <c r="EL70" s="71">
        <f t="shared" si="8"/>
        <v>0</v>
      </c>
      <c r="EM70" s="71">
        <f t="shared" si="9"/>
        <v>0</v>
      </c>
      <c r="EN70" s="71">
        <f t="shared" si="10"/>
        <v>0</v>
      </c>
      <c r="EO70" s="73">
        <f t="shared" si="11"/>
        <v>0</v>
      </c>
      <c r="EP70" s="491">
        <f t="shared" si="71"/>
        <v>0</v>
      </c>
      <c r="EQ70" s="492">
        <f t="shared" si="72"/>
        <v>0</v>
      </c>
      <c r="ER70" s="492">
        <f t="shared" si="73"/>
        <v>0</v>
      </c>
      <c r="ES70" s="492">
        <f t="shared" si="74"/>
        <v>0</v>
      </c>
      <c r="ET70" s="492">
        <f t="shared" si="75"/>
        <v>0</v>
      </c>
      <c r="EU70" s="725"/>
      <c r="EV70" s="725"/>
      <c r="EW70" s="137">
        <f t="shared" si="76"/>
        <v>0</v>
      </c>
      <c r="EX70" s="137" t="s">
        <v>177</v>
      </c>
      <c r="EY70" s="137">
        <f t="shared" si="77"/>
        <v>100</v>
      </c>
      <c r="EZ70" s="137" t="str">
        <f t="shared" si="78"/>
        <v>0/100</v>
      </c>
      <c r="FA70" s="137">
        <f t="shared" si="79"/>
        <v>0</v>
      </c>
      <c r="FB70" s="137" t="s">
        <v>177</v>
      </c>
      <c r="FC70" s="137">
        <f t="shared" si="80"/>
        <v>100</v>
      </c>
      <c r="FD70" s="137" t="str">
        <f t="shared" si="81"/>
        <v>0/100</v>
      </c>
      <c r="FE70" s="137">
        <f t="shared" si="82"/>
        <v>0</v>
      </c>
      <c r="FF70" s="137" t="s">
        <v>177</v>
      </c>
      <c r="FG70" s="137">
        <f t="shared" si="83"/>
        <v>100</v>
      </c>
      <c r="FH70" s="137" t="str">
        <f t="shared" si="84"/>
        <v>0/100</v>
      </c>
    </row>
    <row r="71" spans="1:177" ht="21.75" customHeight="1">
      <c r="A71" s="130">
        <f t="shared" si="15"/>
        <v>0</v>
      </c>
      <c r="B71" s="307">
        <v>63</v>
      </c>
      <c r="C71" s="494"/>
      <c r="D71" s="28">
        <f t="shared" si="16"/>
        <v>0</v>
      </c>
      <c r="E71" s="2"/>
      <c r="F71" s="139"/>
      <c r="G71" s="1"/>
      <c r="H71" s="2"/>
      <c r="I71" s="2"/>
      <c r="J71" s="2"/>
      <c r="K71" s="141"/>
      <c r="L71" s="8">
        <v>0</v>
      </c>
      <c r="M71" s="55">
        <v>0</v>
      </c>
      <c r="N71" s="56">
        <f t="shared" si="115"/>
        <v>0</v>
      </c>
      <c r="O71" s="166">
        <v>0</v>
      </c>
      <c r="P71" s="310">
        <v>0</v>
      </c>
      <c r="Q71" s="417">
        <v>0</v>
      </c>
      <c r="R71" s="92">
        <f t="shared" si="17"/>
        <v>0</v>
      </c>
      <c r="S71" s="311">
        <v>0</v>
      </c>
      <c r="T71" s="312">
        <f t="shared" si="86"/>
        <v>0</v>
      </c>
      <c r="U71" s="417">
        <v>0</v>
      </c>
      <c r="V71" s="92">
        <f t="shared" si="18"/>
        <v>0</v>
      </c>
      <c r="W71" s="57">
        <f t="shared" si="116"/>
        <v>0</v>
      </c>
      <c r="X71" s="501">
        <f t="shared" si="19"/>
        <v>0</v>
      </c>
      <c r="Y71" s="438" t="str">
        <f t="shared" si="20"/>
        <v>E</v>
      </c>
      <c r="Z71" s="110">
        <f t="shared" si="21"/>
        <v>0</v>
      </c>
      <c r="AA71" s="120">
        <v>0</v>
      </c>
      <c r="AB71" s="65">
        <v>0</v>
      </c>
      <c r="AC71" s="66">
        <f t="shared" si="107"/>
        <v>0</v>
      </c>
      <c r="AD71" s="176">
        <v>0</v>
      </c>
      <c r="AE71" s="313">
        <v>0</v>
      </c>
      <c r="AF71" s="422">
        <v>0</v>
      </c>
      <c r="AG71" s="93">
        <f t="shared" si="22"/>
        <v>0</v>
      </c>
      <c r="AH71" s="314">
        <v>0</v>
      </c>
      <c r="AI71" s="315">
        <f t="shared" si="108"/>
        <v>0</v>
      </c>
      <c r="AJ71" s="422">
        <v>0</v>
      </c>
      <c r="AK71" s="93">
        <f t="shared" si="23"/>
        <v>0</v>
      </c>
      <c r="AL71" s="177">
        <f t="shared" si="104"/>
        <v>0</v>
      </c>
      <c r="AM71" s="502">
        <f t="shared" si="25"/>
        <v>0</v>
      </c>
      <c r="AN71" s="442" t="str">
        <f t="shared" si="26"/>
        <v>E</v>
      </c>
      <c r="AO71" s="121">
        <f t="shared" si="27"/>
        <v>0</v>
      </c>
      <c r="AP71" s="113">
        <v>0</v>
      </c>
      <c r="AQ71" s="61">
        <v>0</v>
      </c>
      <c r="AR71" s="62">
        <f t="shared" si="111"/>
        <v>0</v>
      </c>
      <c r="AS71" s="217">
        <v>0</v>
      </c>
      <c r="AT71" s="217">
        <v>0</v>
      </c>
      <c r="AU71" s="316">
        <v>0</v>
      </c>
      <c r="AV71" s="218">
        <f t="shared" si="28"/>
        <v>0</v>
      </c>
      <c r="AW71" s="317">
        <v>0</v>
      </c>
      <c r="AX71" s="317">
        <v>0</v>
      </c>
      <c r="AY71" s="318">
        <v>0</v>
      </c>
      <c r="AZ71" s="54">
        <f t="shared" si="29"/>
        <v>0</v>
      </c>
      <c r="BA71" s="219">
        <f t="shared" si="30"/>
        <v>0</v>
      </c>
      <c r="BB71" s="503">
        <f t="shared" si="31"/>
        <v>0</v>
      </c>
      <c r="BC71" s="446" t="str">
        <f t="shared" si="32"/>
        <v>E</v>
      </c>
      <c r="BD71" s="114">
        <f t="shared" si="33"/>
        <v>0</v>
      </c>
      <c r="BE71" s="236">
        <v>0</v>
      </c>
      <c r="BF71" s="69">
        <v>0</v>
      </c>
      <c r="BG71" s="237">
        <f t="shared" si="112"/>
        <v>0</v>
      </c>
      <c r="BH71" s="238">
        <v>0</v>
      </c>
      <c r="BI71" s="238">
        <v>0</v>
      </c>
      <c r="BJ71" s="319">
        <v>0</v>
      </c>
      <c r="BK71" s="239">
        <f t="shared" si="34"/>
        <v>0</v>
      </c>
      <c r="BL71" s="320">
        <v>0</v>
      </c>
      <c r="BM71" s="320">
        <v>0</v>
      </c>
      <c r="BN71" s="321">
        <v>0</v>
      </c>
      <c r="BO71" s="94">
        <f t="shared" si="35"/>
        <v>0</v>
      </c>
      <c r="BP71" s="240">
        <f t="shared" si="36"/>
        <v>0</v>
      </c>
      <c r="BQ71" s="504">
        <f t="shared" si="37"/>
        <v>0</v>
      </c>
      <c r="BR71" s="450" t="str">
        <f t="shared" si="38"/>
        <v>E</v>
      </c>
      <c r="BS71" s="117">
        <f t="shared" si="39"/>
        <v>0</v>
      </c>
      <c r="BT71" s="120">
        <v>0</v>
      </c>
      <c r="BU71" s="65">
        <v>0</v>
      </c>
      <c r="BV71" s="66">
        <f t="shared" si="113"/>
        <v>0</v>
      </c>
      <c r="BW71" s="176">
        <v>0</v>
      </c>
      <c r="BX71" s="176">
        <v>0</v>
      </c>
      <c r="BY71" s="313">
        <v>0</v>
      </c>
      <c r="BZ71" s="93">
        <f t="shared" si="40"/>
        <v>0</v>
      </c>
      <c r="CA71" s="314">
        <v>0</v>
      </c>
      <c r="CB71" s="314">
        <v>0</v>
      </c>
      <c r="CC71" s="315">
        <v>0</v>
      </c>
      <c r="CD71" s="126">
        <f t="shared" si="41"/>
        <v>0</v>
      </c>
      <c r="CE71" s="177">
        <f t="shared" si="42"/>
        <v>0</v>
      </c>
      <c r="CF71" s="502">
        <f t="shared" si="43"/>
        <v>0</v>
      </c>
      <c r="CG71" s="442" t="str">
        <f t="shared" si="44"/>
        <v>E</v>
      </c>
      <c r="CH71" s="121">
        <f t="shared" si="45"/>
        <v>0</v>
      </c>
      <c r="CI71" s="123">
        <v>0</v>
      </c>
      <c r="CJ71" s="124">
        <v>0</v>
      </c>
      <c r="CK71" s="125">
        <f t="shared" si="114"/>
        <v>0</v>
      </c>
      <c r="CL71" s="259">
        <v>0</v>
      </c>
      <c r="CM71" s="322">
        <v>0</v>
      </c>
      <c r="CN71" s="322">
        <v>0</v>
      </c>
      <c r="CO71" s="260">
        <f t="shared" si="46"/>
        <v>0</v>
      </c>
      <c r="CP71" s="323">
        <v>0</v>
      </c>
      <c r="CQ71" s="323">
        <v>0</v>
      </c>
      <c r="CR71" s="324">
        <f t="shared" si="109"/>
        <v>0</v>
      </c>
      <c r="CS71" s="53">
        <f t="shared" si="47"/>
        <v>0</v>
      </c>
      <c r="CT71" s="261">
        <f t="shared" si="48"/>
        <v>0</v>
      </c>
      <c r="CU71" s="505">
        <f t="shared" si="49"/>
        <v>0</v>
      </c>
      <c r="CV71" s="454" t="str">
        <f t="shared" si="50"/>
        <v>E</v>
      </c>
      <c r="CW71" s="47">
        <f t="shared" si="51"/>
        <v>0</v>
      </c>
      <c r="CX71" s="408">
        <v>0</v>
      </c>
      <c r="CY71" s="409">
        <v>0</v>
      </c>
      <c r="CZ71" s="409">
        <v>0</v>
      </c>
      <c r="DA71" s="406"/>
      <c r="DB71" s="406"/>
      <c r="DC71" s="407">
        <f t="shared" si="52"/>
        <v>0</v>
      </c>
      <c r="DD71" s="507">
        <f t="shared" si="53"/>
        <v>0</v>
      </c>
      <c r="DE71" s="458" t="str">
        <f t="shared" si="54"/>
        <v>D</v>
      </c>
      <c r="DF71" s="426">
        <f t="shared" si="55"/>
        <v>0</v>
      </c>
      <c r="DG71" s="379">
        <v>0</v>
      </c>
      <c r="DH71" s="380">
        <v>0</v>
      </c>
      <c r="DI71" s="380">
        <v>0</v>
      </c>
      <c r="DJ71" s="376"/>
      <c r="DK71" s="376"/>
      <c r="DL71" s="377">
        <f t="shared" si="56"/>
        <v>0</v>
      </c>
      <c r="DM71" s="509">
        <f t="shared" si="57"/>
        <v>0</v>
      </c>
      <c r="DN71" s="462" t="str">
        <f t="shared" si="58"/>
        <v>D</v>
      </c>
      <c r="DO71" s="378">
        <f t="shared" si="59"/>
        <v>0</v>
      </c>
      <c r="DP71" s="394">
        <v>0</v>
      </c>
      <c r="DQ71" s="395">
        <v>0</v>
      </c>
      <c r="DR71" s="395">
        <v>0</v>
      </c>
      <c r="DS71" s="391"/>
      <c r="DT71" s="391"/>
      <c r="DU71" s="392">
        <f t="shared" si="60"/>
        <v>0</v>
      </c>
      <c r="DV71" s="510">
        <f t="shared" si="61"/>
        <v>0</v>
      </c>
      <c r="DW71" s="466" t="str">
        <f t="shared" si="62"/>
        <v>D</v>
      </c>
      <c r="DX71" s="393">
        <f t="shared" si="63"/>
        <v>0</v>
      </c>
      <c r="DY71" s="7"/>
      <c r="DZ71" s="4"/>
      <c r="EA71" s="48" t="str">
        <f t="shared" si="110"/>
        <v/>
      </c>
      <c r="EB71" s="45">
        <f t="shared" si="105"/>
        <v>0</v>
      </c>
      <c r="EC71" s="32">
        <f t="shared" si="106"/>
        <v>0</v>
      </c>
      <c r="ED71" s="149">
        <f t="shared" si="65"/>
        <v>0</v>
      </c>
      <c r="EE71" s="78" t="str">
        <f t="shared" si="66"/>
        <v/>
      </c>
      <c r="EF71" s="78" t="str">
        <f t="shared" si="67"/>
        <v/>
      </c>
      <c r="EG71" s="67" t="str">
        <f t="shared" si="68"/>
        <v/>
      </c>
      <c r="EH71" s="46" t="str">
        <f t="shared" si="69"/>
        <v/>
      </c>
      <c r="EI71" s="102">
        <f t="shared" si="70"/>
        <v>0</v>
      </c>
      <c r="EJ71" s="72">
        <f t="shared" si="6"/>
        <v>0</v>
      </c>
      <c r="EK71" s="71">
        <f t="shared" si="7"/>
        <v>0</v>
      </c>
      <c r="EL71" s="71">
        <f t="shared" si="8"/>
        <v>0</v>
      </c>
      <c r="EM71" s="71">
        <f t="shared" si="9"/>
        <v>0</v>
      </c>
      <c r="EN71" s="71">
        <f t="shared" si="10"/>
        <v>0</v>
      </c>
      <c r="EO71" s="73">
        <f t="shared" si="11"/>
        <v>0</v>
      </c>
      <c r="EP71" s="491">
        <f t="shared" si="71"/>
        <v>0</v>
      </c>
      <c r="EQ71" s="492">
        <f t="shared" si="72"/>
        <v>0</v>
      </c>
      <c r="ER71" s="492">
        <f t="shared" si="73"/>
        <v>0</v>
      </c>
      <c r="ES71" s="492">
        <f t="shared" si="74"/>
        <v>0</v>
      </c>
      <c r="ET71" s="492">
        <f t="shared" si="75"/>
        <v>0</v>
      </c>
      <c r="EU71" s="725"/>
      <c r="EV71" s="725"/>
      <c r="EW71" s="137">
        <f t="shared" si="76"/>
        <v>0</v>
      </c>
      <c r="EX71" s="137" t="s">
        <v>177</v>
      </c>
      <c r="EY71" s="137">
        <f t="shared" si="77"/>
        <v>100</v>
      </c>
      <c r="EZ71" s="137" t="str">
        <f t="shared" si="78"/>
        <v>0/100</v>
      </c>
      <c r="FA71" s="137">
        <f t="shared" si="79"/>
        <v>0</v>
      </c>
      <c r="FB71" s="137" t="s">
        <v>177</v>
      </c>
      <c r="FC71" s="137">
        <f t="shared" si="80"/>
        <v>100</v>
      </c>
      <c r="FD71" s="137" t="str">
        <f t="shared" si="81"/>
        <v>0/100</v>
      </c>
      <c r="FE71" s="137">
        <f t="shared" si="82"/>
        <v>0</v>
      </c>
      <c r="FF71" s="137" t="s">
        <v>177</v>
      </c>
      <c r="FG71" s="137">
        <f t="shared" si="83"/>
        <v>100</v>
      </c>
      <c r="FH71" s="137" t="str">
        <f t="shared" si="84"/>
        <v>0/100</v>
      </c>
    </row>
    <row r="72" spans="1:177" ht="21.75" customHeight="1">
      <c r="A72" s="130">
        <f t="shared" si="15"/>
        <v>0</v>
      </c>
      <c r="B72" s="307">
        <v>64</v>
      </c>
      <c r="C72" s="495"/>
      <c r="D72" s="28">
        <f t="shared" si="16"/>
        <v>0</v>
      </c>
      <c r="E72" s="2"/>
      <c r="F72" s="139"/>
      <c r="G72" s="2"/>
      <c r="H72" s="2"/>
      <c r="I72" s="2"/>
      <c r="J72" s="2"/>
      <c r="K72" s="141"/>
      <c r="L72" s="8">
        <v>0</v>
      </c>
      <c r="M72" s="55">
        <v>0</v>
      </c>
      <c r="N72" s="56">
        <f t="shared" si="115"/>
        <v>0</v>
      </c>
      <c r="O72" s="166">
        <v>0</v>
      </c>
      <c r="P72" s="310">
        <v>0</v>
      </c>
      <c r="Q72" s="417">
        <v>0</v>
      </c>
      <c r="R72" s="92">
        <f t="shared" si="17"/>
        <v>0</v>
      </c>
      <c r="S72" s="311">
        <v>0</v>
      </c>
      <c r="T72" s="312">
        <f t="shared" si="86"/>
        <v>0</v>
      </c>
      <c r="U72" s="417">
        <v>0</v>
      </c>
      <c r="V72" s="92">
        <f t="shared" si="18"/>
        <v>0</v>
      </c>
      <c r="W72" s="57">
        <f t="shared" si="116"/>
        <v>0</v>
      </c>
      <c r="X72" s="501">
        <f t="shared" si="19"/>
        <v>0</v>
      </c>
      <c r="Y72" s="438" t="str">
        <f t="shared" si="20"/>
        <v>E</v>
      </c>
      <c r="Z72" s="110">
        <f t="shared" si="21"/>
        <v>0</v>
      </c>
      <c r="AA72" s="120">
        <v>0</v>
      </c>
      <c r="AB72" s="65">
        <v>0</v>
      </c>
      <c r="AC72" s="66">
        <f t="shared" si="107"/>
        <v>0</v>
      </c>
      <c r="AD72" s="176">
        <v>0</v>
      </c>
      <c r="AE72" s="313">
        <v>0</v>
      </c>
      <c r="AF72" s="422">
        <v>0</v>
      </c>
      <c r="AG72" s="93">
        <f t="shared" si="22"/>
        <v>0</v>
      </c>
      <c r="AH72" s="314">
        <v>0</v>
      </c>
      <c r="AI72" s="315">
        <f t="shared" si="108"/>
        <v>0</v>
      </c>
      <c r="AJ72" s="422">
        <v>0</v>
      </c>
      <c r="AK72" s="93">
        <f t="shared" si="23"/>
        <v>0</v>
      </c>
      <c r="AL72" s="177">
        <f t="shared" si="104"/>
        <v>0</v>
      </c>
      <c r="AM72" s="502">
        <f t="shared" si="25"/>
        <v>0</v>
      </c>
      <c r="AN72" s="442" t="str">
        <f t="shared" si="26"/>
        <v>E</v>
      </c>
      <c r="AO72" s="121">
        <f t="shared" si="27"/>
        <v>0</v>
      </c>
      <c r="AP72" s="113">
        <v>0</v>
      </c>
      <c r="AQ72" s="61">
        <v>0</v>
      </c>
      <c r="AR72" s="62">
        <f t="shared" si="111"/>
        <v>0</v>
      </c>
      <c r="AS72" s="217">
        <v>0</v>
      </c>
      <c r="AT72" s="217">
        <v>0</v>
      </c>
      <c r="AU72" s="316">
        <v>0</v>
      </c>
      <c r="AV72" s="218">
        <f t="shared" si="28"/>
        <v>0</v>
      </c>
      <c r="AW72" s="317">
        <v>0</v>
      </c>
      <c r="AX72" s="317">
        <v>0</v>
      </c>
      <c r="AY72" s="318">
        <v>0</v>
      </c>
      <c r="AZ72" s="54">
        <f t="shared" si="29"/>
        <v>0</v>
      </c>
      <c r="BA72" s="219">
        <f t="shared" si="30"/>
        <v>0</v>
      </c>
      <c r="BB72" s="503">
        <f t="shared" si="31"/>
        <v>0</v>
      </c>
      <c r="BC72" s="446" t="str">
        <f t="shared" si="32"/>
        <v>E</v>
      </c>
      <c r="BD72" s="114">
        <f t="shared" si="33"/>
        <v>0</v>
      </c>
      <c r="BE72" s="236">
        <v>0</v>
      </c>
      <c r="BF72" s="69">
        <v>0</v>
      </c>
      <c r="BG72" s="237">
        <f t="shared" si="112"/>
        <v>0</v>
      </c>
      <c r="BH72" s="238">
        <v>0</v>
      </c>
      <c r="BI72" s="238">
        <v>0</v>
      </c>
      <c r="BJ72" s="319">
        <v>0</v>
      </c>
      <c r="BK72" s="239">
        <f t="shared" si="34"/>
        <v>0</v>
      </c>
      <c r="BL72" s="320">
        <v>0</v>
      </c>
      <c r="BM72" s="320">
        <v>0</v>
      </c>
      <c r="BN72" s="321">
        <v>0</v>
      </c>
      <c r="BO72" s="94">
        <f t="shared" si="35"/>
        <v>0</v>
      </c>
      <c r="BP72" s="240">
        <f t="shared" si="36"/>
        <v>0</v>
      </c>
      <c r="BQ72" s="504">
        <f t="shared" si="37"/>
        <v>0</v>
      </c>
      <c r="BR72" s="450" t="str">
        <f t="shared" si="38"/>
        <v>E</v>
      </c>
      <c r="BS72" s="117">
        <f t="shared" si="39"/>
        <v>0</v>
      </c>
      <c r="BT72" s="120">
        <v>0</v>
      </c>
      <c r="BU72" s="65">
        <v>0</v>
      </c>
      <c r="BV72" s="66">
        <f t="shared" si="113"/>
        <v>0</v>
      </c>
      <c r="BW72" s="176">
        <v>0</v>
      </c>
      <c r="BX72" s="176">
        <v>0</v>
      </c>
      <c r="BY72" s="313">
        <v>0</v>
      </c>
      <c r="BZ72" s="93">
        <f t="shared" si="40"/>
        <v>0</v>
      </c>
      <c r="CA72" s="314">
        <v>0</v>
      </c>
      <c r="CB72" s="314">
        <v>0</v>
      </c>
      <c r="CC72" s="315">
        <v>0</v>
      </c>
      <c r="CD72" s="126">
        <f t="shared" si="41"/>
        <v>0</v>
      </c>
      <c r="CE72" s="177">
        <f t="shared" si="42"/>
        <v>0</v>
      </c>
      <c r="CF72" s="502">
        <f t="shared" si="43"/>
        <v>0</v>
      </c>
      <c r="CG72" s="442" t="str">
        <f t="shared" si="44"/>
        <v>E</v>
      </c>
      <c r="CH72" s="121">
        <f t="shared" si="45"/>
        <v>0</v>
      </c>
      <c r="CI72" s="123">
        <v>0</v>
      </c>
      <c r="CJ72" s="124">
        <v>0</v>
      </c>
      <c r="CK72" s="125">
        <f t="shared" si="114"/>
        <v>0</v>
      </c>
      <c r="CL72" s="259">
        <v>0</v>
      </c>
      <c r="CM72" s="322">
        <v>0</v>
      </c>
      <c r="CN72" s="322">
        <v>0</v>
      </c>
      <c r="CO72" s="260">
        <f t="shared" si="46"/>
        <v>0</v>
      </c>
      <c r="CP72" s="323">
        <v>0</v>
      </c>
      <c r="CQ72" s="323">
        <v>0</v>
      </c>
      <c r="CR72" s="324">
        <f t="shared" si="109"/>
        <v>0</v>
      </c>
      <c r="CS72" s="53">
        <f t="shared" si="47"/>
        <v>0</v>
      </c>
      <c r="CT72" s="261">
        <f t="shared" si="48"/>
        <v>0</v>
      </c>
      <c r="CU72" s="505">
        <f t="shared" si="49"/>
        <v>0</v>
      </c>
      <c r="CV72" s="454" t="str">
        <f t="shared" si="50"/>
        <v>E</v>
      </c>
      <c r="CW72" s="47">
        <f t="shared" si="51"/>
        <v>0</v>
      </c>
      <c r="CX72" s="408">
        <v>0</v>
      </c>
      <c r="CY72" s="409">
        <v>0</v>
      </c>
      <c r="CZ72" s="409">
        <v>0</v>
      </c>
      <c r="DA72" s="406"/>
      <c r="DB72" s="406"/>
      <c r="DC72" s="407">
        <f t="shared" si="52"/>
        <v>0</v>
      </c>
      <c r="DD72" s="507">
        <f t="shared" si="53"/>
        <v>0</v>
      </c>
      <c r="DE72" s="458" t="str">
        <f t="shared" si="54"/>
        <v>D</v>
      </c>
      <c r="DF72" s="426">
        <f t="shared" si="55"/>
        <v>0</v>
      </c>
      <c r="DG72" s="379">
        <v>0</v>
      </c>
      <c r="DH72" s="380">
        <v>0</v>
      </c>
      <c r="DI72" s="380">
        <v>0</v>
      </c>
      <c r="DJ72" s="376"/>
      <c r="DK72" s="376"/>
      <c r="DL72" s="377">
        <f t="shared" si="56"/>
        <v>0</v>
      </c>
      <c r="DM72" s="509">
        <f t="shared" si="57"/>
        <v>0</v>
      </c>
      <c r="DN72" s="462" t="str">
        <f t="shared" si="58"/>
        <v>D</v>
      </c>
      <c r="DO72" s="378">
        <f t="shared" si="59"/>
        <v>0</v>
      </c>
      <c r="DP72" s="394">
        <v>0</v>
      </c>
      <c r="DQ72" s="395">
        <v>0</v>
      </c>
      <c r="DR72" s="395">
        <v>0</v>
      </c>
      <c r="DS72" s="391"/>
      <c r="DT72" s="391"/>
      <c r="DU72" s="392">
        <f t="shared" si="60"/>
        <v>0</v>
      </c>
      <c r="DV72" s="510">
        <f t="shared" si="61"/>
        <v>0</v>
      </c>
      <c r="DW72" s="466" t="str">
        <f t="shared" si="62"/>
        <v>D</v>
      </c>
      <c r="DX72" s="393">
        <f t="shared" si="63"/>
        <v>0</v>
      </c>
      <c r="DY72" s="7"/>
      <c r="DZ72" s="4"/>
      <c r="EA72" s="48" t="str">
        <f t="shared" si="110"/>
        <v/>
      </c>
      <c r="EB72" s="45">
        <f t="shared" si="105"/>
        <v>0</v>
      </c>
      <c r="EC72" s="32">
        <f t="shared" si="106"/>
        <v>0</v>
      </c>
      <c r="ED72" s="149">
        <f t="shared" si="65"/>
        <v>0</v>
      </c>
      <c r="EE72" s="78" t="str">
        <f t="shared" si="66"/>
        <v/>
      </c>
      <c r="EF72" s="78" t="str">
        <f t="shared" si="67"/>
        <v/>
      </c>
      <c r="EG72" s="67" t="str">
        <f t="shared" si="68"/>
        <v/>
      </c>
      <c r="EH72" s="46" t="str">
        <f t="shared" si="69"/>
        <v/>
      </c>
      <c r="EI72" s="102">
        <f t="shared" si="70"/>
        <v>0</v>
      </c>
      <c r="EJ72" s="72">
        <f t="shared" si="6"/>
        <v>0</v>
      </c>
      <c r="EK72" s="71">
        <f t="shared" si="7"/>
        <v>0</v>
      </c>
      <c r="EL72" s="71">
        <f t="shared" si="8"/>
        <v>0</v>
      </c>
      <c r="EM72" s="71">
        <f t="shared" si="9"/>
        <v>0</v>
      </c>
      <c r="EN72" s="71">
        <f t="shared" si="10"/>
        <v>0</v>
      </c>
      <c r="EO72" s="73">
        <f t="shared" si="11"/>
        <v>0</v>
      </c>
      <c r="EP72" s="491">
        <f t="shared" si="71"/>
        <v>0</v>
      </c>
      <c r="EQ72" s="492">
        <f t="shared" si="72"/>
        <v>0</v>
      </c>
      <c r="ER72" s="492">
        <f t="shared" si="73"/>
        <v>0</v>
      </c>
      <c r="ES72" s="492">
        <f t="shared" si="74"/>
        <v>0</v>
      </c>
      <c r="ET72" s="492">
        <f t="shared" si="75"/>
        <v>0</v>
      </c>
      <c r="EU72" s="725"/>
      <c r="EV72" s="725"/>
      <c r="EW72" s="137">
        <f t="shared" si="76"/>
        <v>0</v>
      </c>
      <c r="EX72" s="137" t="s">
        <v>177</v>
      </c>
      <c r="EY72" s="137">
        <f t="shared" si="77"/>
        <v>100</v>
      </c>
      <c r="EZ72" s="137" t="str">
        <f t="shared" si="78"/>
        <v>0/100</v>
      </c>
      <c r="FA72" s="137">
        <f t="shared" si="79"/>
        <v>0</v>
      </c>
      <c r="FB72" s="137" t="s">
        <v>177</v>
      </c>
      <c r="FC72" s="137">
        <f t="shared" si="80"/>
        <v>100</v>
      </c>
      <c r="FD72" s="137" t="str">
        <f t="shared" si="81"/>
        <v>0/100</v>
      </c>
      <c r="FE72" s="137">
        <f t="shared" si="82"/>
        <v>0</v>
      </c>
      <c r="FF72" s="137" t="s">
        <v>177</v>
      </c>
      <c r="FG72" s="137">
        <f t="shared" si="83"/>
        <v>100</v>
      </c>
      <c r="FH72" s="137" t="str">
        <f t="shared" si="84"/>
        <v>0/100</v>
      </c>
    </row>
    <row r="73" spans="1:177" ht="21.75" customHeight="1">
      <c r="A73" s="130">
        <f t="shared" si="15"/>
        <v>0</v>
      </c>
      <c r="B73" s="307">
        <v>65</v>
      </c>
      <c r="C73" s="494"/>
      <c r="D73" s="28">
        <f t="shared" si="16"/>
        <v>0</v>
      </c>
      <c r="E73" s="2"/>
      <c r="F73" s="139"/>
      <c r="G73" s="1"/>
      <c r="H73" s="2"/>
      <c r="I73" s="2"/>
      <c r="J73" s="2"/>
      <c r="K73" s="141"/>
      <c r="L73" s="8">
        <v>0</v>
      </c>
      <c r="M73" s="55">
        <v>0</v>
      </c>
      <c r="N73" s="56">
        <f t="shared" si="115"/>
        <v>0</v>
      </c>
      <c r="O73" s="166">
        <v>0</v>
      </c>
      <c r="P73" s="310">
        <v>0</v>
      </c>
      <c r="Q73" s="417">
        <v>0</v>
      </c>
      <c r="R73" s="92">
        <f t="shared" si="17"/>
        <v>0</v>
      </c>
      <c r="S73" s="311">
        <v>0</v>
      </c>
      <c r="T73" s="312">
        <f t="shared" si="86"/>
        <v>0</v>
      </c>
      <c r="U73" s="417">
        <v>0</v>
      </c>
      <c r="V73" s="92">
        <f t="shared" si="18"/>
        <v>0</v>
      </c>
      <c r="W73" s="57">
        <f t="shared" si="116"/>
        <v>0</v>
      </c>
      <c r="X73" s="501">
        <f t="shared" si="19"/>
        <v>0</v>
      </c>
      <c r="Y73" s="438" t="str">
        <f t="shared" si="20"/>
        <v>E</v>
      </c>
      <c r="Z73" s="110">
        <f t="shared" si="21"/>
        <v>0</v>
      </c>
      <c r="AA73" s="120">
        <v>0</v>
      </c>
      <c r="AB73" s="65">
        <v>0</v>
      </c>
      <c r="AC73" s="66">
        <f>SUM(AA73:AB73)</f>
        <v>0</v>
      </c>
      <c r="AD73" s="176">
        <v>0</v>
      </c>
      <c r="AE73" s="313">
        <v>0</v>
      </c>
      <c r="AF73" s="422">
        <v>0</v>
      </c>
      <c r="AG73" s="93">
        <f t="shared" si="22"/>
        <v>0</v>
      </c>
      <c r="AH73" s="314">
        <v>0</v>
      </c>
      <c r="AI73" s="315">
        <f>IF($T$7="NA","NA",0)</f>
        <v>0</v>
      </c>
      <c r="AJ73" s="422">
        <v>0</v>
      </c>
      <c r="AK73" s="93">
        <f t="shared" si="23"/>
        <v>0</v>
      </c>
      <c r="AL73" s="177">
        <f t="shared" ref="AL73:AL104" si="117">SUM(AC73,AG73,AK73)</f>
        <v>0</v>
      </c>
      <c r="AM73" s="502">
        <f t="shared" si="25"/>
        <v>0</v>
      </c>
      <c r="AN73" s="442" t="str">
        <f t="shared" si="26"/>
        <v>E</v>
      </c>
      <c r="AO73" s="121">
        <f t="shared" si="27"/>
        <v>0</v>
      </c>
      <c r="AP73" s="113">
        <v>0</v>
      </c>
      <c r="AQ73" s="61">
        <v>0</v>
      </c>
      <c r="AR73" s="62">
        <f t="shared" si="111"/>
        <v>0</v>
      </c>
      <c r="AS73" s="217">
        <v>0</v>
      </c>
      <c r="AT73" s="217">
        <v>0</v>
      </c>
      <c r="AU73" s="316">
        <v>0</v>
      </c>
      <c r="AV73" s="218">
        <f t="shared" si="28"/>
        <v>0</v>
      </c>
      <c r="AW73" s="317">
        <v>0</v>
      </c>
      <c r="AX73" s="317">
        <v>0</v>
      </c>
      <c r="AY73" s="318">
        <v>0</v>
      </c>
      <c r="AZ73" s="54">
        <f t="shared" si="29"/>
        <v>0</v>
      </c>
      <c r="BA73" s="219">
        <f t="shared" si="30"/>
        <v>0</v>
      </c>
      <c r="BB73" s="503">
        <f t="shared" si="31"/>
        <v>0</v>
      </c>
      <c r="BC73" s="446" t="str">
        <f t="shared" si="32"/>
        <v>E</v>
      </c>
      <c r="BD73" s="114">
        <f t="shared" si="33"/>
        <v>0</v>
      </c>
      <c r="BE73" s="236">
        <v>0</v>
      </c>
      <c r="BF73" s="69">
        <v>0</v>
      </c>
      <c r="BG73" s="237">
        <f t="shared" si="112"/>
        <v>0</v>
      </c>
      <c r="BH73" s="238">
        <v>0</v>
      </c>
      <c r="BI73" s="238">
        <v>0</v>
      </c>
      <c r="BJ73" s="319">
        <v>0</v>
      </c>
      <c r="BK73" s="239">
        <f t="shared" si="34"/>
        <v>0</v>
      </c>
      <c r="BL73" s="320">
        <v>0</v>
      </c>
      <c r="BM73" s="320">
        <v>0</v>
      </c>
      <c r="BN73" s="321">
        <v>0</v>
      </c>
      <c r="BO73" s="94">
        <f t="shared" si="35"/>
        <v>0</v>
      </c>
      <c r="BP73" s="240">
        <f t="shared" si="36"/>
        <v>0</v>
      </c>
      <c r="BQ73" s="504">
        <f t="shared" si="37"/>
        <v>0</v>
      </c>
      <c r="BR73" s="450" t="str">
        <f t="shared" si="38"/>
        <v>E</v>
      </c>
      <c r="BS73" s="117">
        <f t="shared" si="39"/>
        <v>0</v>
      </c>
      <c r="BT73" s="120">
        <v>0</v>
      </c>
      <c r="BU73" s="65">
        <v>0</v>
      </c>
      <c r="BV73" s="66">
        <f t="shared" si="113"/>
        <v>0</v>
      </c>
      <c r="BW73" s="176">
        <v>0</v>
      </c>
      <c r="BX73" s="176">
        <v>0</v>
      </c>
      <c r="BY73" s="313">
        <v>0</v>
      </c>
      <c r="BZ73" s="93">
        <f t="shared" si="40"/>
        <v>0</v>
      </c>
      <c r="CA73" s="314">
        <v>0</v>
      </c>
      <c r="CB73" s="314">
        <v>0</v>
      </c>
      <c r="CC73" s="315">
        <v>0</v>
      </c>
      <c r="CD73" s="126">
        <f t="shared" si="41"/>
        <v>0</v>
      </c>
      <c r="CE73" s="177">
        <f t="shared" si="42"/>
        <v>0</v>
      </c>
      <c r="CF73" s="502">
        <f t="shared" si="43"/>
        <v>0</v>
      </c>
      <c r="CG73" s="442" t="str">
        <f t="shared" si="44"/>
        <v>E</v>
      </c>
      <c r="CH73" s="121">
        <f t="shared" si="45"/>
        <v>0</v>
      </c>
      <c r="CI73" s="123">
        <v>0</v>
      </c>
      <c r="CJ73" s="124">
        <v>0</v>
      </c>
      <c r="CK73" s="125">
        <f t="shared" si="114"/>
        <v>0</v>
      </c>
      <c r="CL73" s="259">
        <v>0</v>
      </c>
      <c r="CM73" s="322">
        <v>0</v>
      </c>
      <c r="CN73" s="322">
        <v>0</v>
      </c>
      <c r="CO73" s="260">
        <f t="shared" si="46"/>
        <v>0</v>
      </c>
      <c r="CP73" s="323">
        <v>0</v>
      </c>
      <c r="CQ73" s="323">
        <v>0</v>
      </c>
      <c r="CR73" s="324">
        <f>IF($T$7="NA","NA",0)</f>
        <v>0</v>
      </c>
      <c r="CS73" s="53">
        <f t="shared" si="47"/>
        <v>0</v>
      </c>
      <c r="CT73" s="261">
        <f t="shared" si="48"/>
        <v>0</v>
      </c>
      <c r="CU73" s="505">
        <f t="shared" si="49"/>
        <v>0</v>
      </c>
      <c r="CV73" s="454" t="str">
        <f t="shared" si="50"/>
        <v>E</v>
      </c>
      <c r="CW73" s="47">
        <f t="shared" si="51"/>
        <v>0</v>
      </c>
      <c r="CX73" s="408">
        <v>0</v>
      </c>
      <c r="CY73" s="409">
        <v>0</v>
      </c>
      <c r="CZ73" s="409">
        <v>0</v>
      </c>
      <c r="DA73" s="406"/>
      <c r="DB73" s="406"/>
      <c r="DC73" s="407">
        <f t="shared" si="52"/>
        <v>0</v>
      </c>
      <c r="DD73" s="507">
        <f t="shared" si="53"/>
        <v>0</v>
      </c>
      <c r="DE73" s="458" t="str">
        <f t="shared" si="54"/>
        <v>D</v>
      </c>
      <c r="DF73" s="426">
        <f t="shared" si="55"/>
        <v>0</v>
      </c>
      <c r="DG73" s="379">
        <v>0</v>
      </c>
      <c r="DH73" s="380">
        <v>0</v>
      </c>
      <c r="DI73" s="380">
        <v>0</v>
      </c>
      <c r="DJ73" s="376"/>
      <c r="DK73" s="376"/>
      <c r="DL73" s="377">
        <f t="shared" si="56"/>
        <v>0</v>
      </c>
      <c r="DM73" s="509">
        <f t="shared" si="57"/>
        <v>0</v>
      </c>
      <c r="DN73" s="462" t="str">
        <f t="shared" si="58"/>
        <v>D</v>
      </c>
      <c r="DO73" s="378">
        <f t="shared" si="59"/>
        <v>0</v>
      </c>
      <c r="DP73" s="394">
        <v>0</v>
      </c>
      <c r="DQ73" s="395">
        <v>0</v>
      </c>
      <c r="DR73" s="395">
        <v>0</v>
      </c>
      <c r="DS73" s="391"/>
      <c r="DT73" s="391"/>
      <c r="DU73" s="392">
        <f t="shared" si="60"/>
        <v>0</v>
      </c>
      <c r="DV73" s="510">
        <f t="shared" si="61"/>
        <v>0</v>
      </c>
      <c r="DW73" s="466" t="str">
        <f t="shared" si="62"/>
        <v>D</v>
      </c>
      <c r="DX73" s="393">
        <f t="shared" si="63"/>
        <v>0</v>
      </c>
      <c r="DY73" s="7"/>
      <c r="DZ73" s="4"/>
      <c r="EA73" s="48" t="str">
        <f t="shared" si="110"/>
        <v/>
      </c>
      <c r="EB73" s="45">
        <f t="shared" ref="EB73:EB108" si="118">IF(G73=0,0,SUM($W$7,$AL$7,$BA$7,$BP$7,$CE$7,$CT$7))</f>
        <v>0</v>
      </c>
      <c r="EC73" s="32">
        <f t="shared" ref="EC73:EC108" si="119">SUM(W73,AL73,BA73,BP73,CE73,CT73)</f>
        <v>0</v>
      </c>
      <c r="ED73" s="149">
        <f t="shared" si="65"/>
        <v>0</v>
      </c>
      <c r="EE73" s="78" t="str">
        <f t="shared" si="66"/>
        <v/>
      </c>
      <c r="EF73" s="78" t="str">
        <f t="shared" si="67"/>
        <v/>
      </c>
      <c r="EG73" s="67" t="str">
        <f t="shared" si="68"/>
        <v/>
      </c>
      <c r="EH73" s="46" t="str">
        <f t="shared" si="69"/>
        <v/>
      </c>
      <c r="EI73" s="102">
        <f t="shared" si="70"/>
        <v>0</v>
      </c>
      <c r="EJ73" s="72">
        <f t="shared" ref="EJ73:EJ108" si="120">Z73</f>
        <v>0</v>
      </c>
      <c r="EK73" s="71">
        <f t="shared" ref="EK73:EK108" si="121">AO73</f>
        <v>0</v>
      </c>
      <c r="EL73" s="71">
        <f t="shared" ref="EL73:EL108" si="122">BD73</f>
        <v>0</v>
      </c>
      <c r="EM73" s="71">
        <f t="shared" ref="EM73:EM108" si="123">BS73</f>
        <v>0</v>
      </c>
      <c r="EN73" s="71">
        <f t="shared" ref="EN73:EN108" si="124">CH73</f>
        <v>0</v>
      </c>
      <c r="EO73" s="73">
        <f t="shared" ref="EO73:EO108" si="125">CW73</f>
        <v>0</v>
      </c>
      <c r="EP73" s="491">
        <f t="shared" si="71"/>
        <v>0</v>
      </c>
      <c r="EQ73" s="492">
        <f t="shared" si="72"/>
        <v>0</v>
      </c>
      <c r="ER73" s="492">
        <f t="shared" si="73"/>
        <v>0</v>
      </c>
      <c r="ES73" s="492">
        <f t="shared" si="74"/>
        <v>0</v>
      </c>
      <c r="ET73" s="492">
        <f t="shared" si="75"/>
        <v>0</v>
      </c>
      <c r="EU73" s="725"/>
      <c r="EV73" s="725"/>
      <c r="EW73" s="137">
        <f t="shared" si="76"/>
        <v>0</v>
      </c>
      <c r="EX73" s="137" t="s">
        <v>177</v>
      </c>
      <c r="EY73" s="137">
        <f t="shared" si="77"/>
        <v>100</v>
      </c>
      <c r="EZ73" s="137" t="str">
        <f t="shared" si="78"/>
        <v>0/100</v>
      </c>
      <c r="FA73" s="137">
        <f t="shared" si="79"/>
        <v>0</v>
      </c>
      <c r="FB73" s="137" t="s">
        <v>177</v>
      </c>
      <c r="FC73" s="137">
        <f t="shared" si="80"/>
        <v>100</v>
      </c>
      <c r="FD73" s="137" t="str">
        <f t="shared" si="81"/>
        <v>0/100</v>
      </c>
      <c r="FE73" s="137">
        <f t="shared" si="82"/>
        <v>0</v>
      </c>
      <c r="FF73" s="137" t="s">
        <v>177</v>
      </c>
      <c r="FG73" s="137">
        <f t="shared" si="83"/>
        <v>100</v>
      </c>
      <c r="FH73" s="137" t="str">
        <f t="shared" si="84"/>
        <v>0/100</v>
      </c>
    </row>
    <row r="74" spans="1:177" ht="18">
      <c r="A74" s="130">
        <f t="shared" ref="A74:A108" si="126">G74</f>
        <v>0</v>
      </c>
      <c r="B74" s="307">
        <v>66</v>
      </c>
      <c r="C74" s="495"/>
      <c r="D74" s="28">
        <f t="shared" ref="D74:D108" si="127">IF(E74&gt;0,$G$4,0)</f>
        <v>0</v>
      </c>
      <c r="E74" s="2"/>
      <c r="F74" s="139"/>
      <c r="G74" s="2"/>
      <c r="H74" s="2"/>
      <c r="I74" s="2"/>
      <c r="J74" s="2"/>
      <c r="K74" s="141"/>
      <c r="L74" s="8">
        <v>0</v>
      </c>
      <c r="M74" s="55">
        <v>0</v>
      </c>
      <c r="N74" s="56">
        <f t="shared" si="115"/>
        <v>0</v>
      </c>
      <c r="O74" s="166">
        <v>0</v>
      </c>
      <c r="P74" s="310">
        <v>0</v>
      </c>
      <c r="Q74" s="417">
        <v>0</v>
      </c>
      <c r="R74" s="92">
        <f t="shared" ref="R74:R108" si="128">IF(O74="AB","AB",IF(O74="ML","ML",SUM(O74:Q74)))</f>
        <v>0</v>
      </c>
      <c r="S74" s="311">
        <v>0</v>
      </c>
      <c r="T74" s="312">
        <f t="shared" si="86"/>
        <v>0</v>
      </c>
      <c r="U74" s="417">
        <v>0</v>
      </c>
      <c r="V74" s="92">
        <f t="shared" ref="V74:V108" si="129">IF(AND(S74="",T74="",U74=""),"",IF(OR(S74="AB",T74="AB",U74=""),"AB",IF(OR(S74="ML",T74="ML",U74=""),"ML",SUM(S74:U74))))</f>
        <v>0</v>
      </c>
      <c r="W74" s="57">
        <f t="shared" si="116"/>
        <v>0</v>
      </c>
      <c r="X74" s="501">
        <f t="shared" ref="X74:X109" si="130">IF(OR(W74="",W$7=""),"",W74/W$7*100)</f>
        <v>0</v>
      </c>
      <c r="Y74" s="438" t="str">
        <f t="shared" ref="Y74:Y109" si="131">IF($G74="nso","NSO",IF(V74="ab",V74,IF(V74="ML",V74,IF(X74&gt;=86,"A",IF(X74&gt;=71,"B",IF(X74&gt;=51,"C",IF(X74&gt;=31,"D","E")))))))</f>
        <v>E</v>
      </c>
      <c r="Z74" s="110">
        <f t="shared" ref="Z74:Z108" si="132">IF($G74&gt;0,Y74,$G74)</f>
        <v>0</v>
      </c>
      <c r="AA74" s="120">
        <v>0</v>
      </c>
      <c r="AB74" s="65">
        <v>0</v>
      </c>
      <c r="AC74" s="66">
        <f>SUM(AA74:AB74)</f>
        <v>0</v>
      </c>
      <c r="AD74" s="176">
        <v>0</v>
      </c>
      <c r="AE74" s="313">
        <v>0</v>
      </c>
      <c r="AF74" s="422">
        <v>0</v>
      </c>
      <c r="AG74" s="93">
        <f t="shared" ref="AG74:AG108" si="133">IF(AD74="AB","AB",IF(AD74="ML","ML",SUM(AD74:AF74)))</f>
        <v>0</v>
      </c>
      <c r="AH74" s="314">
        <v>0</v>
      </c>
      <c r="AI74" s="315">
        <f>IF($T$7="NA","NA",0)</f>
        <v>0</v>
      </c>
      <c r="AJ74" s="422">
        <v>0</v>
      </c>
      <c r="AK74" s="93">
        <f t="shared" ref="AK74:AK108" si="134">IF(AND(AH74="",AI74="",AJ74=""),"",IF(OR(AH74="AB",AI74="AB",AJ74=""),"AB",IF(OR(AH74="ML",AI74="ML",AJ74=""),"ML",SUM(AH74:AJ74))))</f>
        <v>0</v>
      </c>
      <c r="AL74" s="177">
        <f t="shared" si="117"/>
        <v>0</v>
      </c>
      <c r="AM74" s="502">
        <f t="shared" ref="AM74:AM109" si="135">IF(OR(AL74="",AL$7=""),"",AL74/AL$7*100)</f>
        <v>0</v>
      </c>
      <c r="AN74" s="442" t="str">
        <f t="shared" ref="AN74:AN109" si="136">IF($G74="nso","NSO",IF(AK74="ab",AK74,IF(AK74="ML",AK74,IF(AM74&gt;=86,"A",IF(AM74&gt;=71,"B",IF(AM74&gt;=51,"C",IF(AM74&gt;=31,"D","E")))))))</f>
        <v>E</v>
      </c>
      <c r="AO74" s="121">
        <f t="shared" ref="AO74:AO108" si="137">IF($G74&gt;0,AN74,$G74)</f>
        <v>0</v>
      </c>
      <c r="AP74" s="113">
        <v>0</v>
      </c>
      <c r="AQ74" s="61">
        <v>0</v>
      </c>
      <c r="AR74" s="62">
        <f t="shared" si="111"/>
        <v>0</v>
      </c>
      <c r="AS74" s="217">
        <v>0</v>
      </c>
      <c r="AT74" s="217">
        <v>0</v>
      </c>
      <c r="AU74" s="316">
        <v>0</v>
      </c>
      <c r="AV74" s="218">
        <f t="shared" ref="AV74:AV108" si="138">IF(AS74="AB","AB",IF(AS74="ML","ML",SUM(AS74:AU74)))</f>
        <v>0</v>
      </c>
      <c r="AW74" s="317">
        <v>0</v>
      </c>
      <c r="AX74" s="317">
        <v>0</v>
      </c>
      <c r="AY74" s="318">
        <v>0</v>
      </c>
      <c r="AZ74" s="54">
        <f t="shared" ref="AZ74:AZ108" si="139">IF(AND(AW74="",AX74="",AY74=""),"",IF(OR(AW74="AB",AX74="AB",AY74=""),"AB",IF(OR(AW74="ML",AX74="ML",AY74=""),"ML",SUM(AW74:AY74))))</f>
        <v>0</v>
      </c>
      <c r="BA74" s="219">
        <f t="shared" ref="BA74:BA108" si="140">SUM(AR74,AV74,AZ74)</f>
        <v>0</v>
      </c>
      <c r="BB74" s="503">
        <f t="shared" ref="BB74:BB109" si="141">IF(OR(BA74="",BA$7=""),"",BA74/BA$7*100)</f>
        <v>0</v>
      </c>
      <c r="BC74" s="446" t="str">
        <f t="shared" ref="BC74:BC109" si="142">IF($G74="nso","NSO",IF(AZ74="ab",AZ74,IF(AZ74="ML",AZ74,IF(BB74&gt;=86,"A",IF(BB74&gt;=71,"B",IF(BB74&gt;=51,"C",IF(BB74&gt;=31,"D","E")))))))</f>
        <v>E</v>
      </c>
      <c r="BD74" s="114">
        <f t="shared" ref="BD74:BD108" si="143">IF($G74&gt;0,BC74,$G74)</f>
        <v>0</v>
      </c>
      <c r="BE74" s="236">
        <v>0</v>
      </c>
      <c r="BF74" s="69">
        <v>0</v>
      </c>
      <c r="BG74" s="237">
        <f t="shared" si="112"/>
        <v>0</v>
      </c>
      <c r="BH74" s="238">
        <v>0</v>
      </c>
      <c r="BI74" s="238">
        <v>0</v>
      </c>
      <c r="BJ74" s="319">
        <v>0</v>
      </c>
      <c r="BK74" s="239">
        <f t="shared" ref="BK74:BK108" si="144">IF(BH74="AB","AB",IF(BH74="ML","ML",SUM(BH74:BJ74)))</f>
        <v>0</v>
      </c>
      <c r="BL74" s="320">
        <v>0</v>
      </c>
      <c r="BM74" s="320">
        <v>0</v>
      </c>
      <c r="BN74" s="321">
        <v>0</v>
      </c>
      <c r="BO74" s="94">
        <f t="shared" ref="BO74:BO108" si="145">IF(AND(BL74="",BM74="",BN74=""),"",IF(OR(BL74="AB",BM74="AB",BN74=""),"AB",IF(OR(BL74="ML",BM74="ML",BN74=""),"ML",SUM(BL74:BN74))))</f>
        <v>0</v>
      </c>
      <c r="BP74" s="240">
        <f t="shared" ref="BP74:BP108" si="146">SUM(BG74,BK74,BO74)</f>
        <v>0</v>
      </c>
      <c r="BQ74" s="504">
        <f t="shared" ref="BQ74:BQ109" si="147">IF(OR(BP74="",BP$7=""),"",BP74/BP$7*100)</f>
        <v>0</v>
      </c>
      <c r="BR74" s="450" t="str">
        <f t="shared" ref="BR74:BR109" si="148">IF($G74="nso","NSO",IF(BO74="ab",BO74,IF(BO74="ML",BO74,IF(BQ74&gt;=86,"A",IF(BQ74&gt;=71,"B",IF(BQ74&gt;=51,"C",IF(BQ74&gt;=31,"D","E")))))))</f>
        <v>E</v>
      </c>
      <c r="BS74" s="117">
        <f t="shared" ref="BS74:BS108" si="149">IF($G74&gt;0,BR74,$G74)</f>
        <v>0</v>
      </c>
      <c r="BT74" s="120">
        <v>0</v>
      </c>
      <c r="BU74" s="65">
        <v>0</v>
      </c>
      <c r="BV74" s="66">
        <f t="shared" si="113"/>
        <v>0</v>
      </c>
      <c r="BW74" s="176">
        <v>0</v>
      </c>
      <c r="BX74" s="176">
        <v>0</v>
      </c>
      <c r="BY74" s="313">
        <v>0</v>
      </c>
      <c r="BZ74" s="93">
        <f t="shared" ref="BZ74:BZ108" si="150">IF(BW74="AB","AB",IF(BW74="ML","ML",SUM(BW74:BY74)))</f>
        <v>0</v>
      </c>
      <c r="CA74" s="314">
        <v>0</v>
      </c>
      <c r="CB74" s="314">
        <v>0</v>
      </c>
      <c r="CC74" s="315">
        <v>0</v>
      </c>
      <c r="CD74" s="126">
        <f t="shared" ref="CD74:CD108" si="151">IF(AND(CA74="",CB74="",CC74=""),"",IF(OR(CA74="AB",CB74="AB",CC74=""),"AB",IF(OR(CA74="ML",CB74="ML",CC74=""),"ML",SUM(CA74:CC74))))</f>
        <v>0</v>
      </c>
      <c r="CE74" s="177">
        <f t="shared" ref="CE74:CE108" si="152">SUM(BV74,BZ74,CD74)</f>
        <v>0</v>
      </c>
      <c r="CF74" s="502">
        <f t="shared" ref="CF74:CF109" si="153">IF(OR(CE74="",CE$7=""),"",CE74/CE$7*100)</f>
        <v>0</v>
      </c>
      <c r="CG74" s="442" t="str">
        <f t="shared" ref="CG74:CG109" si="154">IF($G74="nso","NSO",IF(CD74="ab",CD74,IF(CD74="ML",CD74,IF(CF74&gt;=86,"A",IF(CF74&gt;=71,"B",IF(CF74&gt;=51,"C",IF(CF74&gt;=31,"D","E")))))))</f>
        <v>E</v>
      </c>
      <c r="CH74" s="121">
        <f t="shared" ref="CH74:CH108" si="155">IF($G74&gt;0,CG74,$G74)</f>
        <v>0</v>
      </c>
      <c r="CI74" s="123">
        <v>0</v>
      </c>
      <c r="CJ74" s="124">
        <v>0</v>
      </c>
      <c r="CK74" s="125">
        <f t="shared" si="114"/>
        <v>0</v>
      </c>
      <c r="CL74" s="259">
        <v>0</v>
      </c>
      <c r="CM74" s="322">
        <v>0</v>
      </c>
      <c r="CN74" s="322">
        <v>0</v>
      </c>
      <c r="CO74" s="260">
        <f t="shared" ref="CO74:CO108" si="156">IF(CL74="AB","AB",IF(CL74="ML","ML",SUM(CL74:CN74)))</f>
        <v>0</v>
      </c>
      <c r="CP74" s="323">
        <v>0</v>
      </c>
      <c r="CQ74" s="323">
        <v>0</v>
      </c>
      <c r="CR74" s="324">
        <f>IF($T$7="NA","NA",0)</f>
        <v>0</v>
      </c>
      <c r="CS74" s="53">
        <f t="shared" ref="CS74:CS108" si="157">IF(AND(CP74="",CQ74="",CR74=""),"",IF(OR(CP74="AB",CQ74="AB",CR74=""),"AB",IF(OR(CP74="ML",CQ74="ML",CR74=""),"ML",SUM(CP74:CR74))))</f>
        <v>0</v>
      </c>
      <c r="CT74" s="261">
        <f t="shared" ref="CT74:CT108" si="158">SUM(CK74,CO74,CS74)</f>
        <v>0</v>
      </c>
      <c r="CU74" s="505">
        <f t="shared" ref="CU74:CU109" si="159">IF(OR(CT74="",CT$7=""),"",CT74/CT$7*100)</f>
        <v>0</v>
      </c>
      <c r="CV74" s="454" t="str">
        <f t="shared" ref="CV74:CV109" si="160">IF($G74="nso","NSO",IF(CS74="ab",CS74,IF(CS74="ML",CS74,IF(CU74&gt;=86,"A",IF(CU74&gt;=71,"B",IF(CU74&gt;=51,"C",IF(CU74&gt;=31,"D","E")))))))</f>
        <v>E</v>
      </c>
      <c r="CW74" s="47">
        <f t="shared" ref="CW74:CW108" si="161">IF($G74&gt;0,CV74,$G74)</f>
        <v>0</v>
      </c>
      <c r="CX74" s="408">
        <v>0</v>
      </c>
      <c r="CY74" s="409">
        <v>0</v>
      </c>
      <c r="CZ74" s="409">
        <v>0</v>
      </c>
      <c r="DA74" s="406"/>
      <c r="DB74" s="406"/>
      <c r="DC74" s="407">
        <f t="shared" ref="DC74:DC109" si="162">SUM(CX74:DB74)</f>
        <v>0</v>
      </c>
      <c r="DD74" s="507">
        <f t="shared" ref="DD74:DD109" si="163">IF(OR(DC74="",DC$7=""),"",DC74/DC$7*100)</f>
        <v>0</v>
      </c>
      <c r="DE74" s="458" t="str">
        <f t="shared" ref="DE74:DE109" si="164">IF(DD74&gt;91,"A+",IF(DD74&gt;76,"A",IF(DD74&gt;61,"B",IF(DD74&gt;41,"C","D"))))</f>
        <v>D</v>
      </c>
      <c r="DF74" s="426">
        <f t="shared" ref="DF74:DF108" si="165">IF($G74&gt;0,DE74,$G74)</f>
        <v>0</v>
      </c>
      <c r="DG74" s="379">
        <v>0</v>
      </c>
      <c r="DH74" s="380">
        <v>0</v>
      </c>
      <c r="DI74" s="380">
        <v>0</v>
      </c>
      <c r="DJ74" s="376"/>
      <c r="DK74" s="376"/>
      <c r="DL74" s="377">
        <f t="shared" ref="DL74:DL109" si="166">SUM(DG74:DK74)</f>
        <v>0</v>
      </c>
      <c r="DM74" s="509">
        <f t="shared" ref="DM74:DM109" si="167">IF(OR(DL74="",DL$7=""),"",DL74/DL$7*100)</f>
        <v>0</v>
      </c>
      <c r="DN74" s="462" t="str">
        <f t="shared" ref="DN74:DN109" si="168">IF($G74="nso","NSO",IF(DK74="ab",DK74,IF(DK74="ML",DK74,IF(DM74&gt;=91,"A+",IF(DM74&gt;=76,"A",IF(DM74&gt;=61,"B",IF(DM74&gt;=41,"C","D")))))))</f>
        <v>D</v>
      </c>
      <c r="DO74" s="378">
        <f t="shared" ref="DO74:DO108" si="169">IF($G74&gt;0,DN74,$G74)</f>
        <v>0</v>
      </c>
      <c r="DP74" s="394">
        <v>0</v>
      </c>
      <c r="DQ74" s="395">
        <v>0</v>
      </c>
      <c r="DR74" s="395">
        <v>0</v>
      </c>
      <c r="DS74" s="391"/>
      <c r="DT74" s="391"/>
      <c r="DU74" s="392">
        <f t="shared" ref="DU74:DU109" si="170">SUM(DP74:DT74)</f>
        <v>0</v>
      </c>
      <c r="DV74" s="510">
        <f t="shared" ref="DV74:DV109" si="171">IF(OR(DU74="",DU$7=""),"",DU74/DU$7*100)</f>
        <v>0</v>
      </c>
      <c r="DW74" s="466" t="str">
        <f t="shared" ref="DW74:DW109" si="172">IF($G74="nso","NSO",IF(DT74="ab",DT74,IF(DT74="ML",DT74,IF(DV74&gt;=91,"A+",IF(DV74&gt;=76,"A",IF(DV74&gt;=61,"B",IF(DV74&gt;=41,"C","D")))))))</f>
        <v>D</v>
      </c>
      <c r="DX74" s="393">
        <f t="shared" ref="DX74:DX108" si="173">IF($G74&gt;0,DW74,$G74)</f>
        <v>0</v>
      </c>
      <c r="DY74" s="7"/>
      <c r="DZ74" s="4"/>
      <c r="EA74" s="48" t="str">
        <f t="shared" si="110"/>
        <v/>
      </c>
      <c r="EB74" s="45">
        <f t="shared" si="118"/>
        <v>0</v>
      </c>
      <c r="EC74" s="32">
        <f t="shared" si="119"/>
        <v>0</v>
      </c>
      <c r="ED74" s="149">
        <f t="shared" ref="ED74:ED76" si="174">IF(EB74&gt;0,EC74/EB74*100,0)</f>
        <v>0</v>
      </c>
      <c r="EE74" s="78" t="str">
        <f t="shared" ref="EE74:EE108" si="175">IF(AND(ED74&gt;=60,EF74="Passed"),"First",IF(AND(ED74&gt;=48,EF74="Passed"),"Second",IF(OR(EF74="passed"),"Third",EF74)))</f>
        <v/>
      </c>
      <c r="EF74" s="78" t="str">
        <f t="shared" ref="EF74:EF108" si="176">IF($G74="NSO","NSO",IF($G74="tc","Transferred",IF($ET74&gt;2,"Promoted",IF(ED74=0,"","Passed"))))</f>
        <v/>
      </c>
      <c r="EG74" s="67" t="str">
        <f t="shared" ref="EG74:EG108" si="177">IF(EF74="Passed",ED74,"")</f>
        <v/>
      </c>
      <c r="EH74" s="46" t="str">
        <f t="shared" ref="EH74:EH108" si="178">IF(EG74="","",SUMPRODUCT((EG74&lt;EG$9:EG$108)/COUNTIF(EG$9:EG$108,EG$9:EG$108)))</f>
        <v/>
      </c>
      <c r="EI74" s="102">
        <f t="shared" ref="EI74:EI108" si="179">IF(ED74&gt;81,"Excellent",IF(ED74&gt;60,"Very Good",IF(ED74&gt;48,"Good",IF(ED74&gt;36,"Average",IF(ED74=0,0,"Need Improvement")))))</f>
        <v>0</v>
      </c>
      <c r="EJ74" s="72">
        <f t="shared" si="120"/>
        <v>0</v>
      </c>
      <c r="EK74" s="71">
        <f t="shared" si="121"/>
        <v>0</v>
      </c>
      <c r="EL74" s="71">
        <f t="shared" si="122"/>
        <v>0</v>
      </c>
      <c r="EM74" s="71">
        <f t="shared" si="123"/>
        <v>0</v>
      </c>
      <c r="EN74" s="71">
        <f t="shared" si="124"/>
        <v>0</v>
      </c>
      <c r="EO74" s="73">
        <f t="shared" si="125"/>
        <v>0</v>
      </c>
      <c r="EP74" s="491">
        <f t="shared" ref="EP74:EP109" si="180">COUNTIF($EJ74:$EO74,"A")</f>
        <v>0</v>
      </c>
      <c r="EQ74" s="492">
        <f t="shared" ref="EQ74:EQ109" si="181">COUNTIF($EJ74:$EO74,"B")</f>
        <v>0</v>
      </c>
      <c r="ER74" s="492">
        <f t="shared" ref="ER74:ER109" si="182">COUNTIF($EJ74:$EO74,"C")</f>
        <v>0</v>
      </c>
      <c r="ES74" s="492">
        <f t="shared" ref="ES74:ES109" si="183">COUNTIF($EJ74:$EO74,"D")</f>
        <v>0</v>
      </c>
      <c r="ET74" s="492">
        <f t="shared" ref="ET74:ET109" si="184">COUNTIF($EJ74:$EO74,"E")</f>
        <v>0</v>
      </c>
      <c r="EU74" s="725"/>
      <c r="EV74" s="725"/>
      <c r="EW74" s="137">
        <f t="shared" ref="EW74:EW108" si="185">DC74</f>
        <v>0</v>
      </c>
      <c r="EX74" s="137" t="s">
        <v>177</v>
      </c>
      <c r="EY74" s="137">
        <f t="shared" ref="EY74:EY108" si="186">$DC$7</f>
        <v>100</v>
      </c>
      <c r="EZ74" s="137" t="str">
        <f t="shared" ref="EZ74:EZ108" si="187">CONCATENATE(EW74,EX74,EY74)</f>
        <v>0/100</v>
      </c>
      <c r="FA74" s="137">
        <f t="shared" ref="FA74:FA108" si="188">DL74</f>
        <v>0</v>
      </c>
      <c r="FB74" s="137" t="s">
        <v>177</v>
      </c>
      <c r="FC74" s="137">
        <f t="shared" ref="FC74:FC108" si="189">$DL$7</f>
        <v>100</v>
      </c>
      <c r="FD74" s="137" t="str">
        <f t="shared" ref="FD74:FD108" si="190">CONCATENATE(FA74,FB74,FC74)</f>
        <v>0/100</v>
      </c>
      <c r="FE74" s="137">
        <f t="shared" ref="FE74:FE108" si="191">DU74</f>
        <v>0</v>
      </c>
      <c r="FF74" s="137" t="s">
        <v>177</v>
      </c>
      <c r="FG74" s="137">
        <f t="shared" ref="FG74:FG108" si="192">$DU$7</f>
        <v>100</v>
      </c>
      <c r="FH74" s="137" t="str">
        <f t="shared" ref="FH74:FH108" si="193">CONCATENATE(FE74,FF74,FG74)</f>
        <v>0/100</v>
      </c>
    </row>
    <row r="75" spans="1:177" ht="18">
      <c r="A75" s="130">
        <f t="shared" si="126"/>
        <v>0</v>
      </c>
      <c r="B75" s="307">
        <v>67</v>
      </c>
      <c r="C75" s="494"/>
      <c r="D75" s="28">
        <f t="shared" si="127"/>
        <v>0</v>
      </c>
      <c r="E75" s="2"/>
      <c r="F75" s="139"/>
      <c r="G75" s="1"/>
      <c r="H75" s="2"/>
      <c r="I75" s="2"/>
      <c r="J75" s="2"/>
      <c r="K75" s="141"/>
      <c r="L75" s="8">
        <v>0</v>
      </c>
      <c r="M75" s="55">
        <v>0</v>
      </c>
      <c r="N75" s="56">
        <f t="shared" si="115"/>
        <v>0</v>
      </c>
      <c r="O75" s="166">
        <v>0</v>
      </c>
      <c r="P75" s="310">
        <v>0</v>
      </c>
      <c r="Q75" s="417">
        <v>0</v>
      </c>
      <c r="R75" s="92">
        <f t="shared" si="128"/>
        <v>0</v>
      </c>
      <c r="S75" s="311">
        <v>0</v>
      </c>
      <c r="T75" s="312">
        <f t="shared" ref="T75:T108" si="194">IF($T$7="NA","NA",0)</f>
        <v>0</v>
      </c>
      <c r="U75" s="417">
        <v>0</v>
      </c>
      <c r="V75" s="92">
        <f t="shared" si="129"/>
        <v>0</v>
      </c>
      <c r="W75" s="57">
        <f t="shared" si="116"/>
        <v>0</v>
      </c>
      <c r="X75" s="501">
        <f t="shared" si="130"/>
        <v>0</v>
      </c>
      <c r="Y75" s="438" t="str">
        <f t="shared" si="131"/>
        <v>E</v>
      </c>
      <c r="Z75" s="110">
        <f t="shared" si="132"/>
        <v>0</v>
      </c>
      <c r="AA75" s="120">
        <v>0</v>
      </c>
      <c r="AB75" s="65">
        <v>0</v>
      </c>
      <c r="AC75" s="66">
        <f t="shared" ref="AC75:AC104" si="195">SUM(AA75:AB75)</f>
        <v>0</v>
      </c>
      <c r="AD75" s="176">
        <v>0</v>
      </c>
      <c r="AE75" s="313">
        <v>0</v>
      </c>
      <c r="AF75" s="422">
        <v>0</v>
      </c>
      <c r="AG75" s="93">
        <f t="shared" si="133"/>
        <v>0</v>
      </c>
      <c r="AH75" s="314">
        <v>0</v>
      </c>
      <c r="AI75" s="315">
        <f t="shared" ref="AI75:AI104" si="196">IF($T$7="NA","NA",0)</f>
        <v>0</v>
      </c>
      <c r="AJ75" s="422">
        <v>0</v>
      </c>
      <c r="AK75" s="93">
        <f t="shared" si="134"/>
        <v>0</v>
      </c>
      <c r="AL75" s="177">
        <f t="shared" si="117"/>
        <v>0</v>
      </c>
      <c r="AM75" s="502">
        <f t="shared" si="135"/>
        <v>0</v>
      </c>
      <c r="AN75" s="442" t="str">
        <f t="shared" si="136"/>
        <v>E</v>
      </c>
      <c r="AO75" s="121">
        <f t="shared" si="137"/>
        <v>0</v>
      </c>
      <c r="AP75" s="113">
        <v>0</v>
      </c>
      <c r="AQ75" s="61">
        <v>0</v>
      </c>
      <c r="AR75" s="62">
        <f t="shared" si="111"/>
        <v>0</v>
      </c>
      <c r="AS75" s="217">
        <v>0</v>
      </c>
      <c r="AT75" s="217">
        <v>0</v>
      </c>
      <c r="AU75" s="316">
        <v>0</v>
      </c>
      <c r="AV75" s="218">
        <f t="shared" si="138"/>
        <v>0</v>
      </c>
      <c r="AW75" s="317">
        <v>0</v>
      </c>
      <c r="AX75" s="317">
        <v>0</v>
      </c>
      <c r="AY75" s="318">
        <v>0</v>
      </c>
      <c r="AZ75" s="54">
        <f t="shared" si="139"/>
        <v>0</v>
      </c>
      <c r="BA75" s="219">
        <f t="shared" si="140"/>
        <v>0</v>
      </c>
      <c r="BB75" s="503">
        <f t="shared" si="141"/>
        <v>0</v>
      </c>
      <c r="BC75" s="446" t="str">
        <f t="shared" si="142"/>
        <v>E</v>
      </c>
      <c r="BD75" s="114">
        <f t="shared" si="143"/>
        <v>0</v>
      </c>
      <c r="BE75" s="236">
        <v>0</v>
      </c>
      <c r="BF75" s="69">
        <v>0</v>
      </c>
      <c r="BG75" s="237">
        <f t="shared" si="112"/>
        <v>0</v>
      </c>
      <c r="BH75" s="238">
        <v>0</v>
      </c>
      <c r="BI75" s="238">
        <v>0</v>
      </c>
      <c r="BJ75" s="319">
        <v>0</v>
      </c>
      <c r="BK75" s="239">
        <f t="shared" si="144"/>
        <v>0</v>
      </c>
      <c r="BL75" s="320">
        <v>0</v>
      </c>
      <c r="BM75" s="320">
        <v>0</v>
      </c>
      <c r="BN75" s="321">
        <v>0</v>
      </c>
      <c r="BO75" s="94">
        <f t="shared" si="145"/>
        <v>0</v>
      </c>
      <c r="BP75" s="240">
        <f t="shared" si="146"/>
        <v>0</v>
      </c>
      <c r="BQ75" s="504">
        <f t="shared" si="147"/>
        <v>0</v>
      </c>
      <c r="BR75" s="450" t="str">
        <f t="shared" si="148"/>
        <v>E</v>
      </c>
      <c r="BS75" s="117">
        <f t="shared" si="149"/>
        <v>0</v>
      </c>
      <c r="BT75" s="120">
        <v>0</v>
      </c>
      <c r="BU75" s="65">
        <v>0</v>
      </c>
      <c r="BV75" s="66">
        <f t="shared" si="113"/>
        <v>0</v>
      </c>
      <c r="BW75" s="176">
        <v>0</v>
      </c>
      <c r="BX75" s="176">
        <v>0</v>
      </c>
      <c r="BY75" s="313">
        <v>0</v>
      </c>
      <c r="BZ75" s="93">
        <f t="shared" si="150"/>
        <v>0</v>
      </c>
      <c r="CA75" s="314">
        <v>0</v>
      </c>
      <c r="CB75" s="314">
        <v>0</v>
      </c>
      <c r="CC75" s="315">
        <v>0</v>
      </c>
      <c r="CD75" s="126">
        <f t="shared" si="151"/>
        <v>0</v>
      </c>
      <c r="CE75" s="177">
        <f t="shared" si="152"/>
        <v>0</v>
      </c>
      <c r="CF75" s="502">
        <f t="shared" si="153"/>
        <v>0</v>
      </c>
      <c r="CG75" s="442" t="str">
        <f t="shared" si="154"/>
        <v>E</v>
      </c>
      <c r="CH75" s="121">
        <f t="shared" si="155"/>
        <v>0</v>
      </c>
      <c r="CI75" s="123">
        <v>0</v>
      </c>
      <c r="CJ75" s="124">
        <v>0</v>
      </c>
      <c r="CK75" s="125">
        <f t="shared" si="114"/>
        <v>0</v>
      </c>
      <c r="CL75" s="259">
        <v>0</v>
      </c>
      <c r="CM75" s="322">
        <v>0</v>
      </c>
      <c r="CN75" s="322">
        <v>0</v>
      </c>
      <c r="CO75" s="260">
        <f t="shared" si="156"/>
        <v>0</v>
      </c>
      <c r="CP75" s="323">
        <v>0</v>
      </c>
      <c r="CQ75" s="323">
        <v>0</v>
      </c>
      <c r="CR75" s="324">
        <f t="shared" ref="CR75:CR104" si="197">IF($T$7="NA","NA",0)</f>
        <v>0</v>
      </c>
      <c r="CS75" s="53">
        <f t="shared" si="157"/>
        <v>0</v>
      </c>
      <c r="CT75" s="261">
        <f t="shared" si="158"/>
        <v>0</v>
      </c>
      <c r="CU75" s="505">
        <f t="shared" si="159"/>
        <v>0</v>
      </c>
      <c r="CV75" s="454" t="str">
        <f t="shared" si="160"/>
        <v>E</v>
      </c>
      <c r="CW75" s="47">
        <f t="shared" si="161"/>
        <v>0</v>
      </c>
      <c r="CX75" s="408">
        <v>0</v>
      </c>
      <c r="CY75" s="409">
        <v>0</v>
      </c>
      <c r="CZ75" s="409">
        <v>0</v>
      </c>
      <c r="DA75" s="406"/>
      <c r="DB75" s="406"/>
      <c r="DC75" s="407">
        <f t="shared" si="162"/>
        <v>0</v>
      </c>
      <c r="DD75" s="507">
        <f t="shared" si="163"/>
        <v>0</v>
      </c>
      <c r="DE75" s="458" t="str">
        <f t="shared" si="164"/>
        <v>D</v>
      </c>
      <c r="DF75" s="426">
        <f t="shared" si="165"/>
        <v>0</v>
      </c>
      <c r="DG75" s="379">
        <v>0</v>
      </c>
      <c r="DH75" s="380">
        <v>0</v>
      </c>
      <c r="DI75" s="380">
        <v>0</v>
      </c>
      <c r="DJ75" s="376"/>
      <c r="DK75" s="376"/>
      <c r="DL75" s="377">
        <f t="shared" si="166"/>
        <v>0</v>
      </c>
      <c r="DM75" s="509">
        <f t="shared" si="167"/>
        <v>0</v>
      </c>
      <c r="DN75" s="462" t="str">
        <f t="shared" si="168"/>
        <v>D</v>
      </c>
      <c r="DO75" s="378">
        <f t="shared" si="169"/>
        <v>0</v>
      </c>
      <c r="DP75" s="394">
        <v>0</v>
      </c>
      <c r="DQ75" s="395">
        <v>0</v>
      </c>
      <c r="DR75" s="395">
        <v>0</v>
      </c>
      <c r="DS75" s="391"/>
      <c r="DT75" s="391"/>
      <c r="DU75" s="392">
        <f t="shared" si="170"/>
        <v>0</v>
      </c>
      <c r="DV75" s="510">
        <f t="shared" si="171"/>
        <v>0</v>
      </c>
      <c r="DW75" s="466" t="str">
        <f t="shared" si="172"/>
        <v>D</v>
      </c>
      <c r="DX75" s="393">
        <f t="shared" si="173"/>
        <v>0</v>
      </c>
      <c r="DY75" s="7"/>
      <c r="DZ75" s="4"/>
      <c r="EA75" s="48" t="str">
        <f t="shared" si="110"/>
        <v/>
      </c>
      <c r="EB75" s="45">
        <f t="shared" si="118"/>
        <v>0</v>
      </c>
      <c r="EC75" s="32">
        <f t="shared" si="119"/>
        <v>0</v>
      </c>
      <c r="ED75" s="149">
        <f t="shared" si="174"/>
        <v>0</v>
      </c>
      <c r="EE75" s="78" t="str">
        <f t="shared" si="175"/>
        <v/>
      </c>
      <c r="EF75" s="78" t="str">
        <f t="shared" si="176"/>
        <v/>
      </c>
      <c r="EG75" s="67" t="str">
        <f t="shared" si="177"/>
        <v/>
      </c>
      <c r="EH75" s="46" t="str">
        <f t="shared" si="178"/>
        <v/>
      </c>
      <c r="EI75" s="102">
        <f t="shared" si="179"/>
        <v>0</v>
      </c>
      <c r="EJ75" s="72">
        <f t="shared" si="120"/>
        <v>0</v>
      </c>
      <c r="EK75" s="71">
        <f t="shared" si="121"/>
        <v>0</v>
      </c>
      <c r="EL75" s="71">
        <f t="shared" si="122"/>
        <v>0</v>
      </c>
      <c r="EM75" s="71">
        <f t="shared" si="123"/>
        <v>0</v>
      </c>
      <c r="EN75" s="71">
        <f t="shared" si="124"/>
        <v>0</v>
      </c>
      <c r="EO75" s="73">
        <f t="shared" si="125"/>
        <v>0</v>
      </c>
      <c r="EP75" s="491">
        <f t="shared" si="180"/>
        <v>0</v>
      </c>
      <c r="EQ75" s="492">
        <f t="shared" si="181"/>
        <v>0</v>
      </c>
      <c r="ER75" s="492">
        <f t="shared" si="182"/>
        <v>0</v>
      </c>
      <c r="ES75" s="492">
        <f t="shared" si="183"/>
        <v>0</v>
      </c>
      <c r="ET75" s="492">
        <f t="shared" si="184"/>
        <v>0</v>
      </c>
      <c r="EU75" s="725"/>
      <c r="EV75" s="725"/>
      <c r="EW75" s="137">
        <f t="shared" si="185"/>
        <v>0</v>
      </c>
      <c r="EX75" s="137" t="s">
        <v>177</v>
      </c>
      <c r="EY75" s="137">
        <f t="shared" si="186"/>
        <v>100</v>
      </c>
      <c r="EZ75" s="137" t="str">
        <f t="shared" si="187"/>
        <v>0/100</v>
      </c>
      <c r="FA75" s="137">
        <f t="shared" si="188"/>
        <v>0</v>
      </c>
      <c r="FB75" s="137" t="s">
        <v>177</v>
      </c>
      <c r="FC75" s="137">
        <f t="shared" si="189"/>
        <v>100</v>
      </c>
      <c r="FD75" s="137" t="str">
        <f t="shared" si="190"/>
        <v>0/100</v>
      </c>
      <c r="FE75" s="137">
        <f t="shared" si="191"/>
        <v>0</v>
      </c>
      <c r="FF75" s="137" t="s">
        <v>177</v>
      </c>
      <c r="FG75" s="137">
        <f t="shared" si="192"/>
        <v>100</v>
      </c>
      <c r="FH75" s="137" t="str">
        <f t="shared" si="193"/>
        <v>0/100</v>
      </c>
    </row>
    <row r="76" spans="1:177" ht="30.75" customHeight="1">
      <c r="A76" s="130">
        <f t="shared" si="126"/>
        <v>0</v>
      </c>
      <c r="B76" s="307">
        <v>68</v>
      </c>
      <c r="C76" s="495"/>
      <c r="D76" s="28">
        <f t="shared" si="127"/>
        <v>0</v>
      </c>
      <c r="E76" s="2"/>
      <c r="F76" s="139"/>
      <c r="G76" s="2"/>
      <c r="H76" s="2"/>
      <c r="I76" s="2"/>
      <c r="J76" s="2"/>
      <c r="K76" s="141"/>
      <c r="L76" s="8">
        <v>0</v>
      </c>
      <c r="M76" s="55">
        <v>0</v>
      </c>
      <c r="N76" s="56">
        <f t="shared" si="115"/>
        <v>0</v>
      </c>
      <c r="O76" s="166">
        <v>0</v>
      </c>
      <c r="P76" s="310">
        <v>0</v>
      </c>
      <c r="Q76" s="417">
        <v>0</v>
      </c>
      <c r="R76" s="92">
        <f t="shared" si="128"/>
        <v>0</v>
      </c>
      <c r="S76" s="311">
        <v>0</v>
      </c>
      <c r="T76" s="312">
        <f t="shared" si="194"/>
        <v>0</v>
      </c>
      <c r="U76" s="417">
        <v>0</v>
      </c>
      <c r="V76" s="92">
        <f t="shared" si="129"/>
        <v>0</v>
      </c>
      <c r="W76" s="57">
        <f t="shared" si="116"/>
        <v>0</v>
      </c>
      <c r="X76" s="501">
        <f t="shared" si="130"/>
        <v>0</v>
      </c>
      <c r="Y76" s="438" t="str">
        <f t="shared" si="131"/>
        <v>E</v>
      </c>
      <c r="Z76" s="110">
        <f t="shared" si="132"/>
        <v>0</v>
      </c>
      <c r="AA76" s="120">
        <v>0</v>
      </c>
      <c r="AB76" s="65">
        <v>0</v>
      </c>
      <c r="AC76" s="66">
        <f t="shared" si="195"/>
        <v>0</v>
      </c>
      <c r="AD76" s="176">
        <v>0</v>
      </c>
      <c r="AE76" s="313">
        <v>0</v>
      </c>
      <c r="AF76" s="422">
        <v>0</v>
      </c>
      <c r="AG76" s="93">
        <f t="shared" si="133"/>
        <v>0</v>
      </c>
      <c r="AH76" s="314">
        <v>0</v>
      </c>
      <c r="AI76" s="315">
        <f t="shared" si="196"/>
        <v>0</v>
      </c>
      <c r="AJ76" s="422">
        <v>0</v>
      </c>
      <c r="AK76" s="93">
        <f t="shared" si="134"/>
        <v>0</v>
      </c>
      <c r="AL76" s="177">
        <f t="shared" si="117"/>
        <v>0</v>
      </c>
      <c r="AM76" s="502">
        <f t="shared" si="135"/>
        <v>0</v>
      </c>
      <c r="AN76" s="442" t="str">
        <f t="shared" si="136"/>
        <v>E</v>
      </c>
      <c r="AO76" s="121">
        <f t="shared" si="137"/>
        <v>0</v>
      </c>
      <c r="AP76" s="113">
        <v>0</v>
      </c>
      <c r="AQ76" s="61">
        <v>0</v>
      </c>
      <c r="AR76" s="62">
        <f t="shared" si="111"/>
        <v>0</v>
      </c>
      <c r="AS76" s="217">
        <v>0</v>
      </c>
      <c r="AT76" s="217">
        <v>0</v>
      </c>
      <c r="AU76" s="316">
        <v>0</v>
      </c>
      <c r="AV76" s="218">
        <f t="shared" si="138"/>
        <v>0</v>
      </c>
      <c r="AW76" s="317">
        <v>0</v>
      </c>
      <c r="AX76" s="317">
        <v>0</v>
      </c>
      <c r="AY76" s="318">
        <v>0</v>
      </c>
      <c r="AZ76" s="54">
        <f t="shared" si="139"/>
        <v>0</v>
      </c>
      <c r="BA76" s="219">
        <f t="shared" si="140"/>
        <v>0</v>
      </c>
      <c r="BB76" s="503">
        <f t="shared" si="141"/>
        <v>0</v>
      </c>
      <c r="BC76" s="446" t="str">
        <f t="shared" si="142"/>
        <v>E</v>
      </c>
      <c r="BD76" s="114">
        <f t="shared" si="143"/>
        <v>0</v>
      </c>
      <c r="BE76" s="236">
        <v>0</v>
      </c>
      <c r="BF76" s="69">
        <v>0</v>
      </c>
      <c r="BG76" s="237">
        <f t="shared" si="112"/>
        <v>0</v>
      </c>
      <c r="BH76" s="238">
        <v>0</v>
      </c>
      <c r="BI76" s="238">
        <v>0</v>
      </c>
      <c r="BJ76" s="319">
        <v>0</v>
      </c>
      <c r="BK76" s="239">
        <f t="shared" si="144"/>
        <v>0</v>
      </c>
      <c r="BL76" s="320">
        <v>0</v>
      </c>
      <c r="BM76" s="320">
        <v>0</v>
      </c>
      <c r="BN76" s="321">
        <v>0</v>
      </c>
      <c r="BO76" s="94">
        <f t="shared" si="145"/>
        <v>0</v>
      </c>
      <c r="BP76" s="240">
        <f t="shared" si="146"/>
        <v>0</v>
      </c>
      <c r="BQ76" s="504">
        <f t="shared" si="147"/>
        <v>0</v>
      </c>
      <c r="BR76" s="450" t="str">
        <f t="shared" si="148"/>
        <v>E</v>
      </c>
      <c r="BS76" s="117">
        <f t="shared" si="149"/>
        <v>0</v>
      </c>
      <c r="BT76" s="120">
        <v>0</v>
      </c>
      <c r="BU76" s="65">
        <v>0</v>
      </c>
      <c r="BV76" s="66">
        <f t="shared" si="113"/>
        <v>0</v>
      </c>
      <c r="BW76" s="176">
        <v>0</v>
      </c>
      <c r="BX76" s="176">
        <v>0</v>
      </c>
      <c r="BY76" s="313">
        <v>0</v>
      </c>
      <c r="BZ76" s="93">
        <f t="shared" si="150"/>
        <v>0</v>
      </c>
      <c r="CA76" s="314">
        <v>0</v>
      </c>
      <c r="CB76" s="314">
        <v>0</v>
      </c>
      <c r="CC76" s="315">
        <v>0</v>
      </c>
      <c r="CD76" s="126">
        <f t="shared" si="151"/>
        <v>0</v>
      </c>
      <c r="CE76" s="177">
        <f t="shared" si="152"/>
        <v>0</v>
      </c>
      <c r="CF76" s="502">
        <f t="shared" si="153"/>
        <v>0</v>
      </c>
      <c r="CG76" s="442" t="str">
        <f t="shared" si="154"/>
        <v>E</v>
      </c>
      <c r="CH76" s="121">
        <f t="shared" si="155"/>
        <v>0</v>
      </c>
      <c r="CI76" s="123">
        <v>0</v>
      </c>
      <c r="CJ76" s="124">
        <v>0</v>
      </c>
      <c r="CK76" s="125">
        <f t="shared" si="114"/>
        <v>0</v>
      </c>
      <c r="CL76" s="259">
        <v>0</v>
      </c>
      <c r="CM76" s="322">
        <v>0</v>
      </c>
      <c r="CN76" s="322">
        <v>0</v>
      </c>
      <c r="CO76" s="260">
        <f t="shared" si="156"/>
        <v>0</v>
      </c>
      <c r="CP76" s="323">
        <v>0</v>
      </c>
      <c r="CQ76" s="323">
        <v>0</v>
      </c>
      <c r="CR76" s="324">
        <f t="shared" si="197"/>
        <v>0</v>
      </c>
      <c r="CS76" s="53">
        <f t="shared" si="157"/>
        <v>0</v>
      </c>
      <c r="CT76" s="261">
        <f t="shared" si="158"/>
        <v>0</v>
      </c>
      <c r="CU76" s="505">
        <f t="shared" si="159"/>
        <v>0</v>
      </c>
      <c r="CV76" s="454" t="str">
        <f t="shared" si="160"/>
        <v>E</v>
      </c>
      <c r="CW76" s="47">
        <f t="shared" si="161"/>
        <v>0</v>
      </c>
      <c r="CX76" s="408">
        <v>0</v>
      </c>
      <c r="CY76" s="409">
        <v>0</v>
      </c>
      <c r="CZ76" s="409">
        <v>0</v>
      </c>
      <c r="DA76" s="406"/>
      <c r="DB76" s="406"/>
      <c r="DC76" s="407">
        <f t="shared" si="162"/>
        <v>0</v>
      </c>
      <c r="DD76" s="507">
        <f t="shared" si="163"/>
        <v>0</v>
      </c>
      <c r="DE76" s="458" t="str">
        <f t="shared" si="164"/>
        <v>D</v>
      </c>
      <c r="DF76" s="426">
        <f t="shared" si="165"/>
        <v>0</v>
      </c>
      <c r="DG76" s="379">
        <v>0</v>
      </c>
      <c r="DH76" s="380">
        <v>0</v>
      </c>
      <c r="DI76" s="380">
        <v>0</v>
      </c>
      <c r="DJ76" s="376"/>
      <c r="DK76" s="376"/>
      <c r="DL76" s="377">
        <f t="shared" si="166"/>
        <v>0</v>
      </c>
      <c r="DM76" s="509">
        <f t="shared" si="167"/>
        <v>0</v>
      </c>
      <c r="DN76" s="462" t="str">
        <f t="shared" si="168"/>
        <v>D</v>
      </c>
      <c r="DO76" s="378">
        <f t="shared" si="169"/>
        <v>0</v>
      </c>
      <c r="DP76" s="394">
        <v>0</v>
      </c>
      <c r="DQ76" s="395">
        <v>0</v>
      </c>
      <c r="DR76" s="395">
        <v>0</v>
      </c>
      <c r="DS76" s="391"/>
      <c r="DT76" s="391"/>
      <c r="DU76" s="392">
        <f t="shared" si="170"/>
        <v>0</v>
      </c>
      <c r="DV76" s="510">
        <f t="shared" si="171"/>
        <v>0</v>
      </c>
      <c r="DW76" s="466" t="str">
        <f t="shared" si="172"/>
        <v>D</v>
      </c>
      <c r="DX76" s="393">
        <f t="shared" si="173"/>
        <v>0</v>
      </c>
      <c r="DY76" s="7"/>
      <c r="DZ76" s="4"/>
      <c r="EA76" s="48" t="str">
        <f t="shared" si="110"/>
        <v/>
      </c>
      <c r="EB76" s="45">
        <f t="shared" si="118"/>
        <v>0</v>
      </c>
      <c r="EC76" s="32">
        <f t="shared" si="119"/>
        <v>0</v>
      </c>
      <c r="ED76" s="149">
        <f t="shared" si="174"/>
        <v>0</v>
      </c>
      <c r="EE76" s="78" t="str">
        <f t="shared" si="175"/>
        <v/>
      </c>
      <c r="EF76" s="78" t="str">
        <f t="shared" si="176"/>
        <v/>
      </c>
      <c r="EG76" s="67" t="str">
        <f t="shared" si="177"/>
        <v/>
      </c>
      <c r="EH76" s="46" t="str">
        <f t="shared" si="178"/>
        <v/>
      </c>
      <c r="EI76" s="102">
        <f t="shared" si="179"/>
        <v>0</v>
      </c>
      <c r="EJ76" s="72">
        <f t="shared" si="120"/>
        <v>0</v>
      </c>
      <c r="EK76" s="71">
        <f t="shared" si="121"/>
        <v>0</v>
      </c>
      <c r="EL76" s="71">
        <f t="shared" si="122"/>
        <v>0</v>
      </c>
      <c r="EM76" s="71">
        <f t="shared" si="123"/>
        <v>0</v>
      </c>
      <c r="EN76" s="71">
        <f t="shared" si="124"/>
        <v>0</v>
      </c>
      <c r="EO76" s="73">
        <f t="shared" si="125"/>
        <v>0</v>
      </c>
      <c r="EP76" s="491">
        <f t="shared" si="180"/>
        <v>0</v>
      </c>
      <c r="EQ76" s="492">
        <f t="shared" si="181"/>
        <v>0</v>
      </c>
      <c r="ER76" s="492">
        <f t="shared" si="182"/>
        <v>0</v>
      </c>
      <c r="ES76" s="492">
        <f t="shared" si="183"/>
        <v>0</v>
      </c>
      <c r="ET76" s="492">
        <f t="shared" si="184"/>
        <v>0</v>
      </c>
      <c r="EU76" s="725"/>
      <c r="EV76" s="725"/>
      <c r="EW76" s="137">
        <f t="shared" si="185"/>
        <v>0</v>
      </c>
      <c r="EX76" s="137" t="s">
        <v>177</v>
      </c>
      <c r="EY76" s="137">
        <f t="shared" si="186"/>
        <v>100</v>
      </c>
      <c r="EZ76" s="137" t="str">
        <f t="shared" si="187"/>
        <v>0/100</v>
      </c>
      <c r="FA76" s="137">
        <f t="shared" si="188"/>
        <v>0</v>
      </c>
      <c r="FB76" s="137" t="s">
        <v>177</v>
      </c>
      <c r="FC76" s="137">
        <f t="shared" si="189"/>
        <v>100</v>
      </c>
      <c r="FD76" s="137" t="str">
        <f t="shared" si="190"/>
        <v>0/100</v>
      </c>
      <c r="FE76" s="137">
        <f t="shared" si="191"/>
        <v>0</v>
      </c>
      <c r="FF76" s="137" t="s">
        <v>177</v>
      </c>
      <c r="FG76" s="137">
        <f t="shared" si="192"/>
        <v>100</v>
      </c>
      <c r="FH76" s="137" t="str">
        <f t="shared" si="193"/>
        <v>0/100</v>
      </c>
      <c r="FU76" s="308"/>
    </row>
    <row r="77" spans="1:177" ht="18">
      <c r="A77" s="130">
        <f t="shared" si="126"/>
        <v>0</v>
      </c>
      <c r="B77" s="307">
        <v>69</v>
      </c>
      <c r="C77" s="494"/>
      <c r="D77" s="28">
        <f t="shared" si="127"/>
        <v>0</v>
      </c>
      <c r="E77" s="2"/>
      <c r="F77" s="139"/>
      <c r="G77" s="1"/>
      <c r="H77" s="2"/>
      <c r="I77" s="2"/>
      <c r="J77" s="2"/>
      <c r="K77" s="141"/>
      <c r="L77" s="8">
        <v>0</v>
      </c>
      <c r="M77" s="55">
        <v>0</v>
      </c>
      <c r="N77" s="56">
        <f t="shared" si="115"/>
        <v>0</v>
      </c>
      <c r="O77" s="166">
        <v>0</v>
      </c>
      <c r="P77" s="310">
        <v>0</v>
      </c>
      <c r="Q77" s="417">
        <v>0</v>
      </c>
      <c r="R77" s="92">
        <f t="shared" si="128"/>
        <v>0</v>
      </c>
      <c r="S77" s="311">
        <v>0</v>
      </c>
      <c r="T77" s="312">
        <f t="shared" si="194"/>
        <v>0</v>
      </c>
      <c r="U77" s="417">
        <v>0</v>
      </c>
      <c r="V77" s="92">
        <f t="shared" si="129"/>
        <v>0</v>
      </c>
      <c r="W77" s="57">
        <f t="shared" si="116"/>
        <v>0</v>
      </c>
      <c r="X77" s="501">
        <f t="shared" si="130"/>
        <v>0</v>
      </c>
      <c r="Y77" s="438" t="str">
        <f t="shared" si="131"/>
        <v>E</v>
      </c>
      <c r="Z77" s="110">
        <f t="shared" si="132"/>
        <v>0</v>
      </c>
      <c r="AA77" s="120">
        <v>0</v>
      </c>
      <c r="AB77" s="65">
        <v>0</v>
      </c>
      <c r="AC77" s="66">
        <f t="shared" si="195"/>
        <v>0</v>
      </c>
      <c r="AD77" s="176">
        <v>0</v>
      </c>
      <c r="AE77" s="313">
        <v>0</v>
      </c>
      <c r="AF77" s="422">
        <v>0</v>
      </c>
      <c r="AG77" s="93">
        <f t="shared" si="133"/>
        <v>0</v>
      </c>
      <c r="AH77" s="314">
        <v>0</v>
      </c>
      <c r="AI77" s="315">
        <f t="shared" si="196"/>
        <v>0</v>
      </c>
      <c r="AJ77" s="422">
        <v>0</v>
      </c>
      <c r="AK77" s="93">
        <f t="shared" si="134"/>
        <v>0</v>
      </c>
      <c r="AL77" s="177">
        <f t="shared" si="117"/>
        <v>0</v>
      </c>
      <c r="AM77" s="502">
        <f t="shared" si="135"/>
        <v>0</v>
      </c>
      <c r="AN77" s="442" t="str">
        <f t="shared" si="136"/>
        <v>E</v>
      </c>
      <c r="AO77" s="121">
        <f t="shared" si="137"/>
        <v>0</v>
      </c>
      <c r="AP77" s="113">
        <v>0</v>
      </c>
      <c r="AQ77" s="61">
        <v>0</v>
      </c>
      <c r="AR77" s="62">
        <f t="shared" si="111"/>
        <v>0</v>
      </c>
      <c r="AS77" s="217">
        <v>0</v>
      </c>
      <c r="AT77" s="217">
        <v>0</v>
      </c>
      <c r="AU77" s="316">
        <v>0</v>
      </c>
      <c r="AV77" s="218">
        <f t="shared" si="138"/>
        <v>0</v>
      </c>
      <c r="AW77" s="317">
        <v>0</v>
      </c>
      <c r="AX77" s="317">
        <v>0</v>
      </c>
      <c r="AY77" s="318">
        <v>0</v>
      </c>
      <c r="AZ77" s="54">
        <f t="shared" si="139"/>
        <v>0</v>
      </c>
      <c r="BA77" s="219">
        <f t="shared" si="140"/>
        <v>0</v>
      </c>
      <c r="BB77" s="503">
        <f t="shared" si="141"/>
        <v>0</v>
      </c>
      <c r="BC77" s="446" t="str">
        <f t="shared" si="142"/>
        <v>E</v>
      </c>
      <c r="BD77" s="114">
        <f t="shared" si="143"/>
        <v>0</v>
      </c>
      <c r="BE77" s="236">
        <v>0</v>
      </c>
      <c r="BF77" s="69">
        <v>0</v>
      </c>
      <c r="BG77" s="237">
        <f t="shared" si="112"/>
        <v>0</v>
      </c>
      <c r="BH77" s="238">
        <v>0</v>
      </c>
      <c r="BI77" s="238">
        <v>0</v>
      </c>
      <c r="BJ77" s="319">
        <v>0</v>
      </c>
      <c r="BK77" s="239">
        <f t="shared" si="144"/>
        <v>0</v>
      </c>
      <c r="BL77" s="320">
        <v>0</v>
      </c>
      <c r="BM77" s="320">
        <v>0</v>
      </c>
      <c r="BN77" s="321">
        <v>0</v>
      </c>
      <c r="BO77" s="94">
        <f t="shared" si="145"/>
        <v>0</v>
      </c>
      <c r="BP77" s="240">
        <f t="shared" si="146"/>
        <v>0</v>
      </c>
      <c r="BQ77" s="504">
        <f t="shared" si="147"/>
        <v>0</v>
      </c>
      <c r="BR77" s="450" t="str">
        <f t="shared" si="148"/>
        <v>E</v>
      </c>
      <c r="BS77" s="117">
        <f t="shared" si="149"/>
        <v>0</v>
      </c>
      <c r="BT77" s="120">
        <v>0</v>
      </c>
      <c r="BU77" s="65">
        <v>0</v>
      </c>
      <c r="BV77" s="66">
        <f t="shared" si="113"/>
        <v>0</v>
      </c>
      <c r="BW77" s="176">
        <v>0</v>
      </c>
      <c r="BX77" s="176">
        <v>0</v>
      </c>
      <c r="BY77" s="313">
        <v>0</v>
      </c>
      <c r="BZ77" s="93">
        <f t="shared" si="150"/>
        <v>0</v>
      </c>
      <c r="CA77" s="314">
        <v>0</v>
      </c>
      <c r="CB77" s="314">
        <v>0</v>
      </c>
      <c r="CC77" s="315">
        <v>0</v>
      </c>
      <c r="CD77" s="126">
        <f t="shared" si="151"/>
        <v>0</v>
      </c>
      <c r="CE77" s="177">
        <f t="shared" si="152"/>
        <v>0</v>
      </c>
      <c r="CF77" s="502">
        <f t="shared" si="153"/>
        <v>0</v>
      </c>
      <c r="CG77" s="442" t="str">
        <f t="shared" si="154"/>
        <v>E</v>
      </c>
      <c r="CH77" s="121">
        <f t="shared" si="155"/>
        <v>0</v>
      </c>
      <c r="CI77" s="123">
        <v>0</v>
      </c>
      <c r="CJ77" s="124">
        <v>0</v>
      </c>
      <c r="CK77" s="125">
        <f t="shared" si="114"/>
        <v>0</v>
      </c>
      <c r="CL77" s="259">
        <v>0</v>
      </c>
      <c r="CM77" s="322">
        <v>0</v>
      </c>
      <c r="CN77" s="322">
        <v>0</v>
      </c>
      <c r="CO77" s="260">
        <f t="shared" si="156"/>
        <v>0</v>
      </c>
      <c r="CP77" s="323">
        <v>0</v>
      </c>
      <c r="CQ77" s="323">
        <v>0</v>
      </c>
      <c r="CR77" s="324">
        <f t="shared" si="197"/>
        <v>0</v>
      </c>
      <c r="CS77" s="53">
        <f t="shared" si="157"/>
        <v>0</v>
      </c>
      <c r="CT77" s="261">
        <f t="shared" si="158"/>
        <v>0</v>
      </c>
      <c r="CU77" s="505">
        <f t="shared" si="159"/>
        <v>0</v>
      </c>
      <c r="CV77" s="454" t="str">
        <f t="shared" si="160"/>
        <v>E</v>
      </c>
      <c r="CW77" s="47">
        <f t="shared" si="161"/>
        <v>0</v>
      </c>
      <c r="CX77" s="408">
        <v>0</v>
      </c>
      <c r="CY77" s="409">
        <v>0</v>
      </c>
      <c r="CZ77" s="409">
        <v>0</v>
      </c>
      <c r="DA77" s="406"/>
      <c r="DB77" s="406"/>
      <c r="DC77" s="407">
        <f t="shared" si="162"/>
        <v>0</v>
      </c>
      <c r="DD77" s="507">
        <f t="shared" si="163"/>
        <v>0</v>
      </c>
      <c r="DE77" s="458" t="str">
        <f t="shared" si="164"/>
        <v>D</v>
      </c>
      <c r="DF77" s="426">
        <f t="shared" si="165"/>
        <v>0</v>
      </c>
      <c r="DG77" s="379">
        <v>0</v>
      </c>
      <c r="DH77" s="380">
        <v>0</v>
      </c>
      <c r="DI77" s="380">
        <v>0</v>
      </c>
      <c r="DJ77" s="376"/>
      <c r="DK77" s="376"/>
      <c r="DL77" s="377">
        <f t="shared" si="166"/>
        <v>0</v>
      </c>
      <c r="DM77" s="509">
        <f t="shared" si="167"/>
        <v>0</v>
      </c>
      <c r="DN77" s="462" t="str">
        <f t="shared" si="168"/>
        <v>D</v>
      </c>
      <c r="DO77" s="378">
        <f t="shared" si="169"/>
        <v>0</v>
      </c>
      <c r="DP77" s="394">
        <v>0</v>
      </c>
      <c r="DQ77" s="395">
        <v>0</v>
      </c>
      <c r="DR77" s="395">
        <v>0</v>
      </c>
      <c r="DS77" s="391"/>
      <c r="DT77" s="391"/>
      <c r="DU77" s="392">
        <f t="shared" si="170"/>
        <v>0</v>
      </c>
      <c r="DV77" s="510">
        <f t="shared" si="171"/>
        <v>0</v>
      </c>
      <c r="DW77" s="466" t="str">
        <f t="shared" si="172"/>
        <v>D</v>
      </c>
      <c r="DX77" s="393">
        <f t="shared" si="173"/>
        <v>0</v>
      </c>
      <c r="DY77" s="7"/>
      <c r="DZ77" s="4"/>
      <c r="EA77" s="48" t="str">
        <f t="shared" si="110"/>
        <v/>
      </c>
      <c r="EB77" s="45">
        <f t="shared" si="118"/>
        <v>0</v>
      </c>
      <c r="EC77" s="32">
        <f t="shared" si="119"/>
        <v>0</v>
      </c>
      <c r="ED77" s="28">
        <f t="shared" ref="ED77:ED108" si="198">IF(EB77&gt;0,ROUND(EC77/EB77*100,0),0)</f>
        <v>0</v>
      </c>
      <c r="EE77" s="78" t="str">
        <f t="shared" si="175"/>
        <v/>
      </c>
      <c r="EF77" s="78" t="str">
        <f t="shared" si="176"/>
        <v/>
      </c>
      <c r="EG77" s="67" t="str">
        <f t="shared" si="177"/>
        <v/>
      </c>
      <c r="EH77" s="46" t="str">
        <f t="shared" si="178"/>
        <v/>
      </c>
      <c r="EI77" s="102">
        <f t="shared" si="179"/>
        <v>0</v>
      </c>
      <c r="EJ77" s="72">
        <f t="shared" si="120"/>
        <v>0</v>
      </c>
      <c r="EK77" s="71">
        <f t="shared" si="121"/>
        <v>0</v>
      </c>
      <c r="EL77" s="71">
        <f t="shared" si="122"/>
        <v>0</v>
      </c>
      <c r="EM77" s="71">
        <f t="shared" si="123"/>
        <v>0</v>
      </c>
      <c r="EN77" s="71">
        <f t="shared" si="124"/>
        <v>0</v>
      </c>
      <c r="EO77" s="73">
        <f t="shared" si="125"/>
        <v>0</v>
      </c>
      <c r="EP77" s="491">
        <f t="shared" si="180"/>
        <v>0</v>
      </c>
      <c r="EQ77" s="492">
        <f t="shared" si="181"/>
        <v>0</v>
      </c>
      <c r="ER77" s="492">
        <f t="shared" si="182"/>
        <v>0</v>
      </c>
      <c r="ES77" s="492">
        <f t="shared" si="183"/>
        <v>0</v>
      </c>
      <c r="ET77" s="492">
        <f t="shared" si="184"/>
        <v>0</v>
      </c>
      <c r="EU77" s="725"/>
      <c r="EV77" s="725"/>
      <c r="EW77" s="137">
        <f t="shared" si="185"/>
        <v>0</v>
      </c>
      <c r="EX77" s="137" t="s">
        <v>177</v>
      </c>
      <c r="EY77" s="137">
        <f t="shared" si="186"/>
        <v>100</v>
      </c>
      <c r="EZ77" s="137" t="str">
        <f t="shared" si="187"/>
        <v>0/100</v>
      </c>
      <c r="FA77" s="137">
        <f t="shared" si="188"/>
        <v>0</v>
      </c>
      <c r="FB77" s="137" t="s">
        <v>177</v>
      </c>
      <c r="FC77" s="137">
        <f t="shared" si="189"/>
        <v>100</v>
      </c>
      <c r="FD77" s="137" t="str">
        <f t="shared" si="190"/>
        <v>0/100</v>
      </c>
      <c r="FE77" s="137">
        <f t="shared" si="191"/>
        <v>0</v>
      </c>
      <c r="FF77" s="137" t="s">
        <v>177</v>
      </c>
      <c r="FG77" s="137">
        <f t="shared" si="192"/>
        <v>100</v>
      </c>
      <c r="FH77" s="137" t="str">
        <f t="shared" si="193"/>
        <v>0/100</v>
      </c>
    </row>
    <row r="78" spans="1:177" ht="18">
      <c r="A78" s="130">
        <f t="shared" si="126"/>
        <v>0</v>
      </c>
      <c r="B78" s="307">
        <v>70</v>
      </c>
      <c r="C78" s="495"/>
      <c r="D78" s="28">
        <f t="shared" si="127"/>
        <v>0</v>
      </c>
      <c r="E78" s="2"/>
      <c r="F78" s="139"/>
      <c r="G78" s="2"/>
      <c r="H78" s="2"/>
      <c r="I78" s="2"/>
      <c r="J78" s="2"/>
      <c r="K78" s="141"/>
      <c r="L78" s="8">
        <v>0</v>
      </c>
      <c r="M78" s="55">
        <v>0</v>
      </c>
      <c r="N78" s="56">
        <f t="shared" si="115"/>
        <v>0</v>
      </c>
      <c r="O78" s="166">
        <v>0</v>
      </c>
      <c r="P78" s="310">
        <v>0</v>
      </c>
      <c r="Q78" s="417">
        <v>0</v>
      </c>
      <c r="R78" s="92">
        <f t="shared" si="128"/>
        <v>0</v>
      </c>
      <c r="S78" s="311">
        <v>0</v>
      </c>
      <c r="T78" s="312">
        <f t="shared" si="194"/>
        <v>0</v>
      </c>
      <c r="U78" s="417">
        <v>0</v>
      </c>
      <c r="V78" s="92">
        <f t="shared" si="129"/>
        <v>0</v>
      </c>
      <c r="W78" s="57">
        <f t="shared" si="116"/>
        <v>0</v>
      </c>
      <c r="X78" s="501">
        <f t="shared" si="130"/>
        <v>0</v>
      </c>
      <c r="Y78" s="438" t="str">
        <f t="shared" si="131"/>
        <v>E</v>
      </c>
      <c r="Z78" s="110">
        <f t="shared" si="132"/>
        <v>0</v>
      </c>
      <c r="AA78" s="120">
        <v>0</v>
      </c>
      <c r="AB78" s="65">
        <v>0</v>
      </c>
      <c r="AC78" s="66">
        <f t="shared" si="195"/>
        <v>0</v>
      </c>
      <c r="AD78" s="176">
        <v>0</v>
      </c>
      <c r="AE78" s="313">
        <v>0</v>
      </c>
      <c r="AF78" s="422">
        <v>0</v>
      </c>
      <c r="AG78" s="93">
        <f t="shared" si="133"/>
        <v>0</v>
      </c>
      <c r="AH78" s="314">
        <v>0</v>
      </c>
      <c r="AI78" s="315">
        <f t="shared" si="196"/>
        <v>0</v>
      </c>
      <c r="AJ78" s="422">
        <v>0</v>
      </c>
      <c r="AK78" s="93">
        <f t="shared" si="134"/>
        <v>0</v>
      </c>
      <c r="AL78" s="177">
        <f t="shared" si="117"/>
        <v>0</v>
      </c>
      <c r="AM78" s="502">
        <f t="shared" si="135"/>
        <v>0</v>
      </c>
      <c r="AN78" s="442" t="str">
        <f t="shared" si="136"/>
        <v>E</v>
      </c>
      <c r="AO78" s="121">
        <f t="shared" si="137"/>
        <v>0</v>
      </c>
      <c r="AP78" s="113">
        <v>0</v>
      </c>
      <c r="AQ78" s="61">
        <v>0</v>
      </c>
      <c r="AR78" s="62">
        <f t="shared" si="111"/>
        <v>0</v>
      </c>
      <c r="AS78" s="217">
        <v>0</v>
      </c>
      <c r="AT78" s="217">
        <v>0</v>
      </c>
      <c r="AU78" s="316">
        <v>0</v>
      </c>
      <c r="AV78" s="218">
        <f t="shared" si="138"/>
        <v>0</v>
      </c>
      <c r="AW78" s="317">
        <v>0</v>
      </c>
      <c r="AX78" s="317">
        <v>0</v>
      </c>
      <c r="AY78" s="318">
        <v>0</v>
      </c>
      <c r="AZ78" s="54">
        <f t="shared" si="139"/>
        <v>0</v>
      </c>
      <c r="BA78" s="219">
        <f t="shared" si="140"/>
        <v>0</v>
      </c>
      <c r="BB78" s="503">
        <f t="shared" si="141"/>
        <v>0</v>
      </c>
      <c r="BC78" s="446" t="str">
        <f t="shared" si="142"/>
        <v>E</v>
      </c>
      <c r="BD78" s="114">
        <f t="shared" si="143"/>
        <v>0</v>
      </c>
      <c r="BE78" s="236">
        <v>0</v>
      </c>
      <c r="BF78" s="69">
        <v>0</v>
      </c>
      <c r="BG78" s="237">
        <f t="shared" si="112"/>
        <v>0</v>
      </c>
      <c r="BH78" s="238">
        <v>0</v>
      </c>
      <c r="BI78" s="238">
        <v>0</v>
      </c>
      <c r="BJ78" s="319">
        <v>0</v>
      </c>
      <c r="BK78" s="239">
        <f t="shared" si="144"/>
        <v>0</v>
      </c>
      <c r="BL78" s="320">
        <v>0</v>
      </c>
      <c r="BM78" s="320">
        <v>0</v>
      </c>
      <c r="BN78" s="321">
        <v>0</v>
      </c>
      <c r="BO78" s="94">
        <f t="shared" si="145"/>
        <v>0</v>
      </c>
      <c r="BP78" s="240">
        <f t="shared" si="146"/>
        <v>0</v>
      </c>
      <c r="BQ78" s="504">
        <f t="shared" si="147"/>
        <v>0</v>
      </c>
      <c r="BR78" s="450" t="str">
        <f t="shared" si="148"/>
        <v>E</v>
      </c>
      <c r="BS78" s="117">
        <f t="shared" si="149"/>
        <v>0</v>
      </c>
      <c r="BT78" s="120">
        <v>0</v>
      </c>
      <c r="BU78" s="65">
        <v>0</v>
      </c>
      <c r="BV78" s="66">
        <f t="shared" si="113"/>
        <v>0</v>
      </c>
      <c r="BW78" s="176">
        <v>0</v>
      </c>
      <c r="BX78" s="176">
        <v>0</v>
      </c>
      <c r="BY78" s="313">
        <v>0</v>
      </c>
      <c r="BZ78" s="93">
        <f t="shared" si="150"/>
        <v>0</v>
      </c>
      <c r="CA78" s="314">
        <v>0</v>
      </c>
      <c r="CB78" s="314">
        <v>0</v>
      </c>
      <c r="CC78" s="315">
        <v>0</v>
      </c>
      <c r="CD78" s="126">
        <f t="shared" si="151"/>
        <v>0</v>
      </c>
      <c r="CE78" s="177">
        <f t="shared" si="152"/>
        <v>0</v>
      </c>
      <c r="CF78" s="502">
        <f t="shared" si="153"/>
        <v>0</v>
      </c>
      <c r="CG78" s="442" t="str">
        <f t="shared" si="154"/>
        <v>E</v>
      </c>
      <c r="CH78" s="121">
        <f t="shared" si="155"/>
        <v>0</v>
      </c>
      <c r="CI78" s="123">
        <v>0</v>
      </c>
      <c r="CJ78" s="124">
        <v>0</v>
      </c>
      <c r="CK78" s="125">
        <f t="shared" si="114"/>
        <v>0</v>
      </c>
      <c r="CL78" s="259">
        <v>0</v>
      </c>
      <c r="CM78" s="322">
        <v>0</v>
      </c>
      <c r="CN78" s="322">
        <v>0</v>
      </c>
      <c r="CO78" s="260">
        <f t="shared" si="156"/>
        <v>0</v>
      </c>
      <c r="CP78" s="323">
        <v>0</v>
      </c>
      <c r="CQ78" s="323">
        <v>0</v>
      </c>
      <c r="CR78" s="324">
        <f t="shared" si="197"/>
        <v>0</v>
      </c>
      <c r="CS78" s="53">
        <f t="shared" si="157"/>
        <v>0</v>
      </c>
      <c r="CT78" s="261">
        <f t="shared" si="158"/>
        <v>0</v>
      </c>
      <c r="CU78" s="505">
        <f t="shared" si="159"/>
        <v>0</v>
      </c>
      <c r="CV78" s="454" t="str">
        <f t="shared" si="160"/>
        <v>E</v>
      </c>
      <c r="CW78" s="47">
        <f t="shared" si="161"/>
        <v>0</v>
      </c>
      <c r="CX78" s="408">
        <v>0</v>
      </c>
      <c r="CY78" s="409">
        <v>0</v>
      </c>
      <c r="CZ78" s="409">
        <v>0</v>
      </c>
      <c r="DA78" s="406"/>
      <c r="DB78" s="406"/>
      <c r="DC78" s="407">
        <f t="shared" si="162"/>
        <v>0</v>
      </c>
      <c r="DD78" s="507">
        <f t="shared" si="163"/>
        <v>0</v>
      </c>
      <c r="DE78" s="458" t="str">
        <f t="shared" si="164"/>
        <v>D</v>
      </c>
      <c r="DF78" s="426">
        <f t="shared" si="165"/>
        <v>0</v>
      </c>
      <c r="DG78" s="379">
        <v>0</v>
      </c>
      <c r="DH78" s="380">
        <v>0</v>
      </c>
      <c r="DI78" s="380">
        <v>0</v>
      </c>
      <c r="DJ78" s="376"/>
      <c r="DK78" s="376"/>
      <c r="DL78" s="377">
        <f t="shared" si="166"/>
        <v>0</v>
      </c>
      <c r="DM78" s="509">
        <f t="shared" si="167"/>
        <v>0</v>
      </c>
      <c r="DN78" s="462" t="str">
        <f t="shared" si="168"/>
        <v>D</v>
      </c>
      <c r="DO78" s="378">
        <f t="shared" si="169"/>
        <v>0</v>
      </c>
      <c r="DP78" s="394">
        <v>0</v>
      </c>
      <c r="DQ78" s="395">
        <v>0</v>
      </c>
      <c r="DR78" s="395">
        <v>0</v>
      </c>
      <c r="DS78" s="391"/>
      <c r="DT78" s="391"/>
      <c r="DU78" s="392">
        <f t="shared" si="170"/>
        <v>0</v>
      </c>
      <c r="DV78" s="510">
        <f t="shared" si="171"/>
        <v>0</v>
      </c>
      <c r="DW78" s="466" t="str">
        <f t="shared" si="172"/>
        <v>D</v>
      </c>
      <c r="DX78" s="393">
        <f t="shared" si="173"/>
        <v>0</v>
      </c>
      <c r="DY78" s="7"/>
      <c r="DZ78" s="4"/>
      <c r="EA78" s="48" t="str">
        <f t="shared" si="110"/>
        <v/>
      </c>
      <c r="EB78" s="45">
        <f t="shared" si="118"/>
        <v>0</v>
      </c>
      <c r="EC78" s="32">
        <f t="shared" si="119"/>
        <v>0</v>
      </c>
      <c r="ED78" s="28">
        <f t="shared" si="198"/>
        <v>0</v>
      </c>
      <c r="EE78" s="78" t="str">
        <f t="shared" si="175"/>
        <v/>
      </c>
      <c r="EF78" s="78" t="str">
        <f t="shared" si="176"/>
        <v/>
      </c>
      <c r="EG78" s="67" t="str">
        <f t="shared" si="177"/>
        <v/>
      </c>
      <c r="EH78" s="46" t="str">
        <f t="shared" si="178"/>
        <v/>
      </c>
      <c r="EI78" s="102">
        <f t="shared" si="179"/>
        <v>0</v>
      </c>
      <c r="EJ78" s="72">
        <f t="shared" si="120"/>
        <v>0</v>
      </c>
      <c r="EK78" s="71">
        <f t="shared" si="121"/>
        <v>0</v>
      </c>
      <c r="EL78" s="71">
        <f t="shared" si="122"/>
        <v>0</v>
      </c>
      <c r="EM78" s="71">
        <f t="shared" si="123"/>
        <v>0</v>
      </c>
      <c r="EN78" s="71">
        <f t="shared" si="124"/>
        <v>0</v>
      </c>
      <c r="EO78" s="73">
        <f t="shared" si="125"/>
        <v>0</v>
      </c>
      <c r="EP78" s="491">
        <f t="shared" si="180"/>
        <v>0</v>
      </c>
      <c r="EQ78" s="492">
        <f t="shared" si="181"/>
        <v>0</v>
      </c>
      <c r="ER78" s="492">
        <f t="shared" si="182"/>
        <v>0</v>
      </c>
      <c r="ES78" s="492">
        <f t="shared" si="183"/>
        <v>0</v>
      </c>
      <c r="ET78" s="492">
        <f t="shared" si="184"/>
        <v>0</v>
      </c>
      <c r="EU78" s="725"/>
      <c r="EV78" s="725"/>
      <c r="EW78" s="137">
        <f t="shared" si="185"/>
        <v>0</v>
      </c>
      <c r="EX78" s="137" t="s">
        <v>177</v>
      </c>
      <c r="EY78" s="137">
        <f t="shared" si="186"/>
        <v>100</v>
      </c>
      <c r="EZ78" s="137" t="str">
        <f t="shared" si="187"/>
        <v>0/100</v>
      </c>
      <c r="FA78" s="137">
        <f t="shared" si="188"/>
        <v>0</v>
      </c>
      <c r="FB78" s="137" t="s">
        <v>177</v>
      </c>
      <c r="FC78" s="137">
        <f t="shared" si="189"/>
        <v>100</v>
      </c>
      <c r="FD78" s="137" t="str">
        <f t="shared" si="190"/>
        <v>0/100</v>
      </c>
      <c r="FE78" s="137">
        <f t="shared" si="191"/>
        <v>0</v>
      </c>
      <c r="FF78" s="137" t="s">
        <v>177</v>
      </c>
      <c r="FG78" s="137">
        <f t="shared" si="192"/>
        <v>100</v>
      </c>
      <c r="FH78" s="137" t="str">
        <f t="shared" si="193"/>
        <v>0/100</v>
      </c>
    </row>
    <row r="79" spans="1:177" ht="18">
      <c r="A79" s="130">
        <f t="shared" si="126"/>
        <v>0</v>
      </c>
      <c r="B79" s="307">
        <v>71</v>
      </c>
      <c r="C79" s="494"/>
      <c r="D79" s="28">
        <f t="shared" si="127"/>
        <v>0</v>
      </c>
      <c r="E79" s="2"/>
      <c r="F79" s="139"/>
      <c r="G79" s="1"/>
      <c r="H79" s="2"/>
      <c r="I79" s="2"/>
      <c r="J79" s="2"/>
      <c r="K79" s="141"/>
      <c r="L79" s="8">
        <v>0</v>
      </c>
      <c r="M79" s="55">
        <v>0</v>
      </c>
      <c r="N79" s="56">
        <f t="shared" si="115"/>
        <v>0</v>
      </c>
      <c r="O79" s="166">
        <v>0</v>
      </c>
      <c r="P79" s="310">
        <v>0</v>
      </c>
      <c r="Q79" s="417">
        <v>0</v>
      </c>
      <c r="R79" s="92">
        <f t="shared" si="128"/>
        <v>0</v>
      </c>
      <c r="S79" s="311">
        <v>0</v>
      </c>
      <c r="T79" s="312">
        <f t="shared" si="194"/>
        <v>0</v>
      </c>
      <c r="U79" s="417">
        <v>0</v>
      </c>
      <c r="V79" s="92">
        <f t="shared" si="129"/>
        <v>0</v>
      </c>
      <c r="W79" s="57">
        <f t="shared" si="116"/>
        <v>0</v>
      </c>
      <c r="X79" s="501">
        <f t="shared" si="130"/>
        <v>0</v>
      </c>
      <c r="Y79" s="438" t="str">
        <f t="shared" si="131"/>
        <v>E</v>
      </c>
      <c r="Z79" s="110">
        <f t="shared" si="132"/>
        <v>0</v>
      </c>
      <c r="AA79" s="120">
        <v>0</v>
      </c>
      <c r="AB79" s="65">
        <v>0</v>
      </c>
      <c r="AC79" s="66">
        <f t="shared" si="195"/>
        <v>0</v>
      </c>
      <c r="AD79" s="176">
        <v>0</v>
      </c>
      <c r="AE79" s="313">
        <v>0</v>
      </c>
      <c r="AF79" s="422">
        <v>0</v>
      </c>
      <c r="AG79" s="93">
        <f t="shared" si="133"/>
        <v>0</v>
      </c>
      <c r="AH79" s="314">
        <v>0</v>
      </c>
      <c r="AI79" s="315">
        <f t="shared" si="196"/>
        <v>0</v>
      </c>
      <c r="AJ79" s="422">
        <v>0</v>
      </c>
      <c r="AK79" s="93">
        <f t="shared" si="134"/>
        <v>0</v>
      </c>
      <c r="AL79" s="177">
        <f t="shared" si="117"/>
        <v>0</v>
      </c>
      <c r="AM79" s="502">
        <f t="shared" si="135"/>
        <v>0</v>
      </c>
      <c r="AN79" s="442" t="str">
        <f t="shared" si="136"/>
        <v>E</v>
      </c>
      <c r="AO79" s="121">
        <f t="shared" si="137"/>
        <v>0</v>
      </c>
      <c r="AP79" s="113">
        <v>0</v>
      </c>
      <c r="AQ79" s="61">
        <v>0</v>
      </c>
      <c r="AR79" s="62">
        <f t="shared" si="111"/>
        <v>0</v>
      </c>
      <c r="AS79" s="217">
        <v>0</v>
      </c>
      <c r="AT79" s="217">
        <v>0</v>
      </c>
      <c r="AU79" s="316">
        <v>0</v>
      </c>
      <c r="AV79" s="218">
        <f t="shared" si="138"/>
        <v>0</v>
      </c>
      <c r="AW79" s="317">
        <v>0</v>
      </c>
      <c r="AX79" s="317">
        <v>0</v>
      </c>
      <c r="AY79" s="318">
        <v>0</v>
      </c>
      <c r="AZ79" s="54">
        <f t="shared" si="139"/>
        <v>0</v>
      </c>
      <c r="BA79" s="219">
        <f t="shared" si="140"/>
        <v>0</v>
      </c>
      <c r="BB79" s="503">
        <f t="shared" si="141"/>
        <v>0</v>
      </c>
      <c r="BC79" s="446" t="str">
        <f t="shared" si="142"/>
        <v>E</v>
      </c>
      <c r="BD79" s="114">
        <f t="shared" si="143"/>
        <v>0</v>
      </c>
      <c r="BE79" s="236">
        <v>0</v>
      </c>
      <c r="BF79" s="69">
        <v>0</v>
      </c>
      <c r="BG79" s="237">
        <f t="shared" si="112"/>
        <v>0</v>
      </c>
      <c r="BH79" s="238">
        <v>0</v>
      </c>
      <c r="BI79" s="238">
        <v>0</v>
      </c>
      <c r="BJ79" s="319">
        <v>0</v>
      </c>
      <c r="BK79" s="239">
        <f t="shared" si="144"/>
        <v>0</v>
      </c>
      <c r="BL79" s="320">
        <v>0</v>
      </c>
      <c r="BM79" s="320">
        <v>0</v>
      </c>
      <c r="BN79" s="321">
        <v>0</v>
      </c>
      <c r="BO79" s="94">
        <f t="shared" si="145"/>
        <v>0</v>
      </c>
      <c r="BP79" s="240">
        <f t="shared" si="146"/>
        <v>0</v>
      </c>
      <c r="BQ79" s="504">
        <f t="shared" si="147"/>
        <v>0</v>
      </c>
      <c r="BR79" s="450" t="str">
        <f t="shared" si="148"/>
        <v>E</v>
      </c>
      <c r="BS79" s="117">
        <f t="shared" si="149"/>
        <v>0</v>
      </c>
      <c r="BT79" s="120">
        <v>0</v>
      </c>
      <c r="BU79" s="65">
        <v>0</v>
      </c>
      <c r="BV79" s="66">
        <f t="shared" si="113"/>
        <v>0</v>
      </c>
      <c r="BW79" s="176">
        <v>0</v>
      </c>
      <c r="BX79" s="176">
        <v>0</v>
      </c>
      <c r="BY79" s="313">
        <v>0</v>
      </c>
      <c r="BZ79" s="93">
        <f t="shared" si="150"/>
        <v>0</v>
      </c>
      <c r="CA79" s="314">
        <v>0</v>
      </c>
      <c r="CB79" s="314">
        <v>0</v>
      </c>
      <c r="CC79" s="315">
        <v>0</v>
      </c>
      <c r="CD79" s="126">
        <f t="shared" si="151"/>
        <v>0</v>
      </c>
      <c r="CE79" s="177">
        <f t="shared" si="152"/>
        <v>0</v>
      </c>
      <c r="CF79" s="502">
        <f t="shared" si="153"/>
        <v>0</v>
      </c>
      <c r="CG79" s="442" t="str">
        <f t="shared" si="154"/>
        <v>E</v>
      </c>
      <c r="CH79" s="121">
        <f t="shared" si="155"/>
        <v>0</v>
      </c>
      <c r="CI79" s="123">
        <v>0</v>
      </c>
      <c r="CJ79" s="124">
        <v>0</v>
      </c>
      <c r="CK79" s="125">
        <f t="shared" si="114"/>
        <v>0</v>
      </c>
      <c r="CL79" s="259">
        <v>0</v>
      </c>
      <c r="CM79" s="322">
        <v>0</v>
      </c>
      <c r="CN79" s="322">
        <v>0</v>
      </c>
      <c r="CO79" s="260">
        <f t="shared" si="156"/>
        <v>0</v>
      </c>
      <c r="CP79" s="323">
        <v>0</v>
      </c>
      <c r="CQ79" s="323">
        <v>0</v>
      </c>
      <c r="CR79" s="324">
        <f t="shared" si="197"/>
        <v>0</v>
      </c>
      <c r="CS79" s="53">
        <f t="shared" si="157"/>
        <v>0</v>
      </c>
      <c r="CT79" s="261">
        <f t="shared" si="158"/>
        <v>0</v>
      </c>
      <c r="CU79" s="505">
        <f t="shared" si="159"/>
        <v>0</v>
      </c>
      <c r="CV79" s="454" t="str">
        <f t="shared" si="160"/>
        <v>E</v>
      </c>
      <c r="CW79" s="47">
        <f t="shared" si="161"/>
        <v>0</v>
      </c>
      <c r="CX79" s="408">
        <v>0</v>
      </c>
      <c r="CY79" s="409">
        <v>0</v>
      </c>
      <c r="CZ79" s="409">
        <v>0</v>
      </c>
      <c r="DA79" s="406"/>
      <c r="DB79" s="406"/>
      <c r="DC79" s="407">
        <f t="shared" si="162"/>
        <v>0</v>
      </c>
      <c r="DD79" s="507">
        <f t="shared" si="163"/>
        <v>0</v>
      </c>
      <c r="DE79" s="458" t="str">
        <f t="shared" si="164"/>
        <v>D</v>
      </c>
      <c r="DF79" s="426">
        <f t="shared" si="165"/>
        <v>0</v>
      </c>
      <c r="DG79" s="379">
        <v>0</v>
      </c>
      <c r="DH79" s="380">
        <v>0</v>
      </c>
      <c r="DI79" s="380">
        <v>0</v>
      </c>
      <c r="DJ79" s="376"/>
      <c r="DK79" s="376"/>
      <c r="DL79" s="377">
        <f t="shared" si="166"/>
        <v>0</v>
      </c>
      <c r="DM79" s="509">
        <f t="shared" si="167"/>
        <v>0</v>
      </c>
      <c r="DN79" s="462" t="str">
        <f t="shared" si="168"/>
        <v>D</v>
      </c>
      <c r="DO79" s="378">
        <f t="shared" si="169"/>
        <v>0</v>
      </c>
      <c r="DP79" s="394">
        <v>0</v>
      </c>
      <c r="DQ79" s="395">
        <v>0</v>
      </c>
      <c r="DR79" s="395">
        <v>0</v>
      </c>
      <c r="DS79" s="391"/>
      <c r="DT79" s="391"/>
      <c r="DU79" s="392">
        <f t="shared" si="170"/>
        <v>0</v>
      </c>
      <c r="DV79" s="510">
        <f t="shared" si="171"/>
        <v>0</v>
      </c>
      <c r="DW79" s="466" t="str">
        <f t="shared" si="172"/>
        <v>D</v>
      </c>
      <c r="DX79" s="393">
        <f t="shared" si="173"/>
        <v>0</v>
      </c>
      <c r="DY79" s="7"/>
      <c r="DZ79" s="4"/>
      <c r="EA79" s="48" t="str">
        <f t="shared" si="110"/>
        <v/>
      </c>
      <c r="EB79" s="45">
        <f t="shared" si="118"/>
        <v>0</v>
      </c>
      <c r="EC79" s="32">
        <f t="shared" si="119"/>
        <v>0</v>
      </c>
      <c r="ED79" s="28">
        <f t="shared" si="198"/>
        <v>0</v>
      </c>
      <c r="EE79" s="78" t="str">
        <f t="shared" si="175"/>
        <v/>
      </c>
      <c r="EF79" s="78" t="str">
        <f t="shared" si="176"/>
        <v/>
      </c>
      <c r="EG79" s="67" t="str">
        <f t="shared" si="177"/>
        <v/>
      </c>
      <c r="EH79" s="46" t="str">
        <f t="shared" si="178"/>
        <v/>
      </c>
      <c r="EI79" s="102">
        <f t="shared" si="179"/>
        <v>0</v>
      </c>
      <c r="EJ79" s="72">
        <f t="shared" si="120"/>
        <v>0</v>
      </c>
      <c r="EK79" s="71">
        <f t="shared" si="121"/>
        <v>0</v>
      </c>
      <c r="EL79" s="71">
        <f t="shared" si="122"/>
        <v>0</v>
      </c>
      <c r="EM79" s="71">
        <f t="shared" si="123"/>
        <v>0</v>
      </c>
      <c r="EN79" s="71">
        <f t="shared" si="124"/>
        <v>0</v>
      </c>
      <c r="EO79" s="73">
        <f t="shared" si="125"/>
        <v>0</v>
      </c>
      <c r="EP79" s="491">
        <f t="shared" si="180"/>
        <v>0</v>
      </c>
      <c r="EQ79" s="492">
        <f t="shared" si="181"/>
        <v>0</v>
      </c>
      <c r="ER79" s="492">
        <f t="shared" si="182"/>
        <v>0</v>
      </c>
      <c r="ES79" s="492">
        <f t="shared" si="183"/>
        <v>0</v>
      </c>
      <c r="ET79" s="492">
        <f t="shared" si="184"/>
        <v>0</v>
      </c>
      <c r="EU79" s="725"/>
      <c r="EV79" s="725"/>
      <c r="EW79" s="137">
        <f t="shared" si="185"/>
        <v>0</v>
      </c>
      <c r="EX79" s="137" t="s">
        <v>177</v>
      </c>
      <c r="EY79" s="137">
        <f t="shared" si="186"/>
        <v>100</v>
      </c>
      <c r="EZ79" s="137" t="str">
        <f t="shared" si="187"/>
        <v>0/100</v>
      </c>
      <c r="FA79" s="137">
        <f t="shared" si="188"/>
        <v>0</v>
      </c>
      <c r="FB79" s="137" t="s">
        <v>177</v>
      </c>
      <c r="FC79" s="137">
        <f t="shared" si="189"/>
        <v>100</v>
      </c>
      <c r="FD79" s="137" t="str">
        <f t="shared" si="190"/>
        <v>0/100</v>
      </c>
      <c r="FE79" s="137">
        <f t="shared" si="191"/>
        <v>0</v>
      </c>
      <c r="FF79" s="137" t="s">
        <v>177</v>
      </c>
      <c r="FG79" s="137">
        <f t="shared" si="192"/>
        <v>100</v>
      </c>
      <c r="FH79" s="137" t="str">
        <f t="shared" si="193"/>
        <v>0/100</v>
      </c>
    </row>
    <row r="80" spans="1:177" ht="18">
      <c r="A80" s="130">
        <f t="shared" si="126"/>
        <v>0</v>
      </c>
      <c r="B80" s="307">
        <v>72</v>
      </c>
      <c r="C80" s="495"/>
      <c r="D80" s="28">
        <f t="shared" si="127"/>
        <v>0</v>
      </c>
      <c r="E80" s="2"/>
      <c r="F80" s="139"/>
      <c r="G80" s="2"/>
      <c r="H80" s="2"/>
      <c r="I80" s="2"/>
      <c r="J80" s="2"/>
      <c r="K80" s="141"/>
      <c r="L80" s="8">
        <v>0</v>
      </c>
      <c r="M80" s="55">
        <v>0</v>
      </c>
      <c r="N80" s="56">
        <f t="shared" si="115"/>
        <v>0</v>
      </c>
      <c r="O80" s="166">
        <v>0</v>
      </c>
      <c r="P80" s="310">
        <v>0</v>
      </c>
      <c r="Q80" s="417">
        <v>0</v>
      </c>
      <c r="R80" s="92">
        <f t="shared" si="128"/>
        <v>0</v>
      </c>
      <c r="S80" s="311">
        <v>0</v>
      </c>
      <c r="T80" s="312">
        <f t="shared" si="194"/>
        <v>0</v>
      </c>
      <c r="U80" s="417">
        <v>0</v>
      </c>
      <c r="V80" s="92">
        <f t="shared" si="129"/>
        <v>0</v>
      </c>
      <c r="W80" s="57">
        <f t="shared" si="116"/>
        <v>0</v>
      </c>
      <c r="X80" s="501">
        <f t="shared" si="130"/>
        <v>0</v>
      </c>
      <c r="Y80" s="438" t="str">
        <f t="shared" si="131"/>
        <v>E</v>
      </c>
      <c r="Z80" s="110">
        <f t="shared" si="132"/>
        <v>0</v>
      </c>
      <c r="AA80" s="120">
        <v>0</v>
      </c>
      <c r="AB80" s="65">
        <v>0</v>
      </c>
      <c r="AC80" s="66">
        <f t="shared" si="195"/>
        <v>0</v>
      </c>
      <c r="AD80" s="176">
        <v>0</v>
      </c>
      <c r="AE80" s="313">
        <v>0</v>
      </c>
      <c r="AF80" s="422">
        <v>0</v>
      </c>
      <c r="AG80" s="93">
        <f t="shared" si="133"/>
        <v>0</v>
      </c>
      <c r="AH80" s="314">
        <v>0</v>
      </c>
      <c r="AI80" s="315">
        <f t="shared" si="196"/>
        <v>0</v>
      </c>
      <c r="AJ80" s="422">
        <v>0</v>
      </c>
      <c r="AK80" s="93">
        <f t="shared" si="134"/>
        <v>0</v>
      </c>
      <c r="AL80" s="177">
        <f t="shared" si="117"/>
        <v>0</v>
      </c>
      <c r="AM80" s="502">
        <f t="shared" si="135"/>
        <v>0</v>
      </c>
      <c r="AN80" s="442" t="str">
        <f t="shared" si="136"/>
        <v>E</v>
      </c>
      <c r="AO80" s="121">
        <f t="shared" si="137"/>
        <v>0</v>
      </c>
      <c r="AP80" s="113">
        <v>0</v>
      </c>
      <c r="AQ80" s="61">
        <v>0</v>
      </c>
      <c r="AR80" s="62">
        <f t="shared" si="111"/>
        <v>0</v>
      </c>
      <c r="AS80" s="217">
        <v>0</v>
      </c>
      <c r="AT80" s="217">
        <v>0</v>
      </c>
      <c r="AU80" s="316">
        <v>0</v>
      </c>
      <c r="AV80" s="218">
        <f t="shared" si="138"/>
        <v>0</v>
      </c>
      <c r="AW80" s="317">
        <v>0</v>
      </c>
      <c r="AX80" s="317">
        <v>0</v>
      </c>
      <c r="AY80" s="318">
        <v>0</v>
      </c>
      <c r="AZ80" s="54">
        <f t="shared" si="139"/>
        <v>0</v>
      </c>
      <c r="BA80" s="219">
        <f t="shared" si="140"/>
        <v>0</v>
      </c>
      <c r="BB80" s="503">
        <f t="shared" si="141"/>
        <v>0</v>
      </c>
      <c r="BC80" s="446" t="str">
        <f t="shared" si="142"/>
        <v>E</v>
      </c>
      <c r="BD80" s="114">
        <f t="shared" si="143"/>
        <v>0</v>
      </c>
      <c r="BE80" s="236">
        <v>0</v>
      </c>
      <c r="BF80" s="69">
        <v>0</v>
      </c>
      <c r="BG80" s="237">
        <f t="shared" si="112"/>
        <v>0</v>
      </c>
      <c r="BH80" s="238">
        <v>0</v>
      </c>
      <c r="BI80" s="238">
        <v>0</v>
      </c>
      <c r="BJ80" s="319">
        <v>0</v>
      </c>
      <c r="BK80" s="239">
        <f t="shared" si="144"/>
        <v>0</v>
      </c>
      <c r="BL80" s="320">
        <v>0</v>
      </c>
      <c r="BM80" s="320">
        <v>0</v>
      </c>
      <c r="BN80" s="321">
        <v>0</v>
      </c>
      <c r="BO80" s="94">
        <f t="shared" si="145"/>
        <v>0</v>
      </c>
      <c r="BP80" s="240">
        <f t="shared" si="146"/>
        <v>0</v>
      </c>
      <c r="BQ80" s="504">
        <f t="shared" si="147"/>
        <v>0</v>
      </c>
      <c r="BR80" s="450" t="str">
        <f t="shared" si="148"/>
        <v>E</v>
      </c>
      <c r="BS80" s="117">
        <f t="shared" si="149"/>
        <v>0</v>
      </c>
      <c r="BT80" s="120">
        <v>0</v>
      </c>
      <c r="BU80" s="65">
        <v>0</v>
      </c>
      <c r="BV80" s="66">
        <f t="shared" si="113"/>
        <v>0</v>
      </c>
      <c r="BW80" s="176">
        <v>0</v>
      </c>
      <c r="BX80" s="176">
        <v>0</v>
      </c>
      <c r="BY80" s="313">
        <v>0</v>
      </c>
      <c r="BZ80" s="93">
        <f t="shared" si="150"/>
        <v>0</v>
      </c>
      <c r="CA80" s="314">
        <v>0</v>
      </c>
      <c r="CB80" s="314">
        <v>0</v>
      </c>
      <c r="CC80" s="315">
        <v>0</v>
      </c>
      <c r="CD80" s="126">
        <f t="shared" si="151"/>
        <v>0</v>
      </c>
      <c r="CE80" s="177">
        <f t="shared" si="152"/>
        <v>0</v>
      </c>
      <c r="CF80" s="502">
        <f t="shared" si="153"/>
        <v>0</v>
      </c>
      <c r="CG80" s="442" t="str">
        <f t="shared" si="154"/>
        <v>E</v>
      </c>
      <c r="CH80" s="121">
        <f t="shared" si="155"/>
        <v>0</v>
      </c>
      <c r="CI80" s="123">
        <v>0</v>
      </c>
      <c r="CJ80" s="124">
        <v>0</v>
      </c>
      <c r="CK80" s="125">
        <f t="shared" si="114"/>
        <v>0</v>
      </c>
      <c r="CL80" s="259">
        <v>0</v>
      </c>
      <c r="CM80" s="322">
        <v>0</v>
      </c>
      <c r="CN80" s="322">
        <v>0</v>
      </c>
      <c r="CO80" s="260">
        <f t="shared" si="156"/>
        <v>0</v>
      </c>
      <c r="CP80" s="323">
        <v>0</v>
      </c>
      <c r="CQ80" s="323">
        <v>0</v>
      </c>
      <c r="CR80" s="324">
        <f t="shared" si="197"/>
        <v>0</v>
      </c>
      <c r="CS80" s="53">
        <f t="shared" si="157"/>
        <v>0</v>
      </c>
      <c r="CT80" s="261">
        <f t="shared" si="158"/>
        <v>0</v>
      </c>
      <c r="CU80" s="505">
        <f t="shared" si="159"/>
        <v>0</v>
      </c>
      <c r="CV80" s="454" t="str">
        <f t="shared" si="160"/>
        <v>E</v>
      </c>
      <c r="CW80" s="47">
        <f t="shared" si="161"/>
        <v>0</v>
      </c>
      <c r="CX80" s="408">
        <v>0</v>
      </c>
      <c r="CY80" s="409">
        <v>0</v>
      </c>
      <c r="CZ80" s="409">
        <v>0</v>
      </c>
      <c r="DA80" s="406"/>
      <c r="DB80" s="406"/>
      <c r="DC80" s="407">
        <f t="shared" si="162"/>
        <v>0</v>
      </c>
      <c r="DD80" s="507">
        <f t="shared" si="163"/>
        <v>0</v>
      </c>
      <c r="DE80" s="458" t="str">
        <f t="shared" si="164"/>
        <v>D</v>
      </c>
      <c r="DF80" s="426">
        <f t="shared" si="165"/>
        <v>0</v>
      </c>
      <c r="DG80" s="379">
        <v>0</v>
      </c>
      <c r="DH80" s="380">
        <v>0</v>
      </c>
      <c r="DI80" s="380">
        <v>0</v>
      </c>
      <c r="DJ80" s="376"/>
      <c r="DK80" s="376"/>
      <c r="DL80" s="377">
        <f t="shared" si="166"/>
        <v>0</v>
      </c>
      <c r="DM80" s="509">
        <f t="shared" si="167"/>
        <v>0</v>
      </c>
      <c r="DN80" s="462" t="str">
        <f t="shared" si="168"/>
        <v>D</v>
      </c>
      <c r="DO80" s="378">
        <f t="shared" si="169"/>
        <v>0</v>
      </c>
      <c r="DP80" s="394">
        <v>0</v>
      </c>
      <c r="DQ80" s="395">
        <v>0</v>
      </c>
      <c r="DR80" s="395">
        <v>0</v>
      </c>
      <c r="DS80" s="391"/>
      <c r="DT80" s="391"/>
      <c r="DU80" s="392">
        <f t="shared" si="170"/>
        <v>0</v>
      </c>
      <c r="DV80" s="510">
        <f t="shared" si="171"/>
        <v>0</v>
      </c>
      <c r="DW80" s="466" t="str">
        <f t="shared" si="172"/>
        <v>D</v>
      </c>
      <c r="DX80" s="393">
        <f t="shared" si="173"/>
        <v>0</v>
      </c>
      <c r="DY80" s="7"/>
      <c r="DZ80" s="4"/>
      <c r="EA80" s="48" t="str">
        <f t="shared" si="110"/>
        <v/>
      </c>
      <c r="EB80" s="45">
        <f t="shared" si="118"/>
        <v>0</v>
      </c>
      <c r="EC80" s="32">
        <f t="shared" si="119"/>
        <v>0</v>
      </c>
      <c r="ED80" s="28">
        <f t="shared" si="198"/>
        <v>0</v>
      </c>
      <c r="EE80" s="78" t="str">
        <f t="shared" si="175"/>
        <v/>
      </c>
      <c r="EF80" s="78" t="str">
        <f t="shared" si="176"/>
        <v/>
      </c>
      <c r="EG80" s="67" t="str">
        <f t="shared" si="177"/>
        <v/>
      </c>
      <c r="EH80" s="46" t="str">
        <f t="shared" si="178"/>
        <v/>
      </c>
      <c r="EI80" s="102">
        <f t="shared" si="179"/>
        <v>0</v>
      </c>
      <c r="EJ80" s="72">
        <f t="shared" si="120"/>
        <v>0</v>
      </c>
      <c r="EK80" s="71">
        <f t="shared" si="121"/>
        <v>0</v>
      </c>
      <c r="EL80" s="71">
        <f t="shared" si="122"/>
        <v>0</v>
      </c>
      <c r="EM80" s="71">
        <f t="shared" si="123"/>
        <v>0</v>
      </c>
      <c r="EN80" s="71">
        <f t="shared" si="124"/>
        <v>0</v>
      </c>
      <c r="EO80" s="73">
        <f t="shared" si="125"/>
        <v>0</v>
      </c>
      <c r="EP80" s="491">
        <f t="shared" si="180"/>
        <v>0</v>
      </c>
      <c r="EQ80" s="492">
        <f t="shared" si="181"/>
        <v>0</v>
      </c>
      <c r="ER80" s="492">
        <f t="shared" si="182"/>
        <v>0</v>
      </c>
      <c r="ES80" s="492">
        <f t="shared" si="183"/>
        <v>0</v>
      </c>
      <c r="ET80" s="492">
        <f t="shared" si="184"/>
        <v>0</v>
      </c>
      <c r="EU80" s="725"/>
      <c r="EV80" s="725"/>
      <c r="EW80" s="137">
        <f t="shared" si="185"/>
        <v>0</v>
      </c>
      <c r="EX80" s="137" t="s">
        <v>177</v>
      </c>
      <c r="EY80" s="137">
        <f t="shared" si="186"/>
        <v>100</v>
      </c>
      <c r="EZ80" s="137" t="str">
        <f t="shared" si="187"/>
        <v>0/100</v>
      </c>
      <c r="FA80" s="137">
        <f t="shared" si="188"/>
        <v>0</v>
      </c>
      <c r="FB80" s="137" t="s">
        <v>177</v>
      </c>
      <c r="FC80" s="137">
        <f t="shared" si="189"/>
        <v>100</v>
      </c>
      <c r="FD80" s="137" t="str">
        <f t="shared" si="190"/>
        <v>0/100</v>
      </c>
      <c r="FE80" s="137">
        <f t="shared" si="191"/>
        <v>0</v>
      </c>
      <c r="FF80" s="137" t="s">
        <v>177</v>
      </c>
      <c r="FG80" s="137">
        <f t="shared" si="192"/>
        <v>100</v>
      </c>
      <c r="FH80" s="137" t="str">
        <f t="shared" si="193"/>
        <v>0/100</v>
      </c>
    </row>
    <row r="81" spans="1:164" ht="18">
      <c r="A81" s="130">
        <f t="shared" si="126"/>
        <v>0</v>
      </c>
      <c r="B81" s="307">
        <v>73</v>
      </c>
      <c r="C81" s="494"/>
      <c r="D81" s="28">
        <f t="shared" si="127"/>
        <v>0</v>
      </c>
      <c r="E81" s="2"/>
      <c r="F81" s="139"/>
      <c r="G81" s="1"/>
      <c r="H81" s="2"/>
      <c r="I81" s="2"/>
      <c r="J81" s="2"/>
      <c r="K81" s="141"/>
      <c r="L81" s="8">
        <v>0</v>
      </c>
      <c r="M81" s="55">
        <v>0</v>
      </c>
      <c r="N81" s="56">
        <f t="shared" si="115"/>
        <v>0</v>
      </c>
      <c r="O81" s="166">
        <v>0</v>
      </c>
      <c r="P81" s="310">
        <v>0</v>
      </c>
      <c r="Q81" s="417">
        <v>0</v>
      </c>
      <c r="R81" s="92">
        <f t="shared" si="128"/>
        <v>0</v>
      </c>
      <c r="S81" s="311">
        <v>0</v>
      </c>
      <c r="T81" s="312">
        <f t="shared" si="194"/>
        <v>0</v>
      </c>
      <c r="U81" s="417">
        <v>0</v>
      </c>
      <c r="V81" s="92">
        <f t="shared" si="129"/>
        <v>0</v>
      </c>
      <c r="W81" s="57">
        <f t="shared" si="116"/>
        <v>0</v>
      </c>
      <c r="X81" s="501">
        <f t="shared" si="130"/>
        <v>0</v>
      </c>
      <c r="Y81" s="438" t="str">
        <f t="shared" si="131"/>
        <v>E</v>
      </c>
      <c r="Z81" s="110">
        <f t="shared" si="132"/>
        <v>0</v>
      </c>
      <c r="AA81" s="120">
        <v>0</v>
      </c>
      <c r="AB81" s="65">
        <v>0</v>
      </c>
      <c r="AC81" s="66">
        <f t="shared" si="195"/>
        <v>0</v>
      </c>
      <c r="AD81" s="176">
        <v>0</v>
      </c>
      <c r="AE81" s="313">
        <v>0</v>
      </c>
      <c r="AF81" s="422">
        <v>0</v>
      </c>
      <c r="AG81" s="93">
        <f t="shared" si="133"/>
        <v>0</v>
      </c>
      <c r="AH81" s="314">
        <v>0</v>
      </c>
      <c r="AI81" s="315">
        <f t="shared" si="196"/>
        <v>0</v>
      </c>
      <c r="AJ81" s="422">
        <v>0</v>
      </c>
      <c r="AK81" s="93">
        <f t="shared" si="134"/>
        <v>0</v>
      </c>
      <c r="AL81" s="177">
        <f t="shared" si="117"/>
        <v>0</v>
      </c>
      <c r="AM81" s="502">
        <f t="shared" si="135"/>
        <v>0</v>
      </c>
      <c r="AN81" s="442" t="str">
        <f t="shared" si="136"/>
        <v>E</v>
      </c>
      <c r="AO81" s="121">
        <f t="shared" si="137"/>
        <v>0</v>
      </c>
      <c r="AP81" s="113">
        <v>0</v>
      </c>
      <c r="AQ81" s="61">
        <v>0</v>
      </c>
      <c r="AR81" s="62">
        <f t="shared" si="111"/>
        <v>0</v>
      </c>
      <c r="AS81" s="217">
        <v>0</v>
      </c>
      <c r="AT81" s="217">
        <v>0</v>
      </c>
      <c r="AU81" s="316">
        <v>0</v>
      </c>
      <c r="AV81" s="218">
        <f t="shared" si="138"/>
        <v>0</v>
      </c>
      <c r="AW81" s="317">
        <v>0</v>
      </c>
      <c r="AX81" s="317">
        <v>0</v>
      </c>
      <c r="AY81" s="318">
        <v>0</v>
      </c>
      <c r="AZ81" s="54">
        <f t="shared" si="139"/>
        <v>0</v>
      </c>
      <c r="BA81" s="219">
        <f t="shared" si="140"/>
        <v>0</v>
      </c>
      <c r="BB81" s="503">
        <f t="shared" si="141"/>
        <v>0</v>
      </c>
      <c r="BC81" s="446" t="str">
        <f t="shared" si="142"/>
        <v>E</v>
      </c>
      <c r="BD81" s="114">
        <f t="shared" si="143"/>
        <v>0</v>
      </c>
      <c r="BE81" s="236">
        <v>0</v>
      </c>
      <c r="BF81" s="69">
        <v>0</v>
      </c>
      <c r="BG81" s="237">
        <f t="shared" si="112"/>
        <v>0</v>
      </c>
      <c r="BH81" s="238">
        <v>0</v>
      </c>
      <c r="BI81" s="238">
        <v>0</v>
      </c>
      <c r="BJ81" s="319">
        <v>0</v>
      </c>
      <c r="BK81" s="239">
        <f t="shared" si="144"/>
        <v>0</v>
      </c>
      <c r="BL81" s="320">
        <v>0</v>
      </c>
      <c r="BM81" s="320">
        <v>0</v>
      </c>
      <c r="BN81" s="321">
        <v>0</v>
      </c>
      <c r="BO81" s="94">
        <f t="shared" si="145"/>
        <v>0</v>
      </c>
      <c r="BP81" s="240">
        <f t="shared" si="146"/>
        <v>0</v>
      </c>
      <c r="BQ81" s="504">
        <f t="shared" si="147"/>
        <v>0</v>
      </c>
      <c r="BR81" s="450" t="str">
        <f t="shared" si="148"/>
        <v>E</v>
      </c>
      <c r="BS81" s="117">
        <f t="shared" si="149"/>
        <v>0</v>
      </c>
      <c r="BT81" s="120">
        <v>0</v>
      </c>
      <c r="BU81" s="65">
        <v>0</v>
      </c>
      <c r="BV81" s="66">
        <f t="shared" si="113"/>
        <v>0</v>
      </c>
      <c r="BW81" s="176">
        <v>0</v>
      </c>
      <c r="BX81" s="176">
        <v>0</v>
      </c>
      <c r="BY81" s="313">
        <v>0</v>
      </c>
      <c r="BZ81" s="93">
        <f t="shared" si="150"/>
        <v>0</v>
      </c>
      <c r="CA81" s="314">
        <v>0</v>
      </c>
      <c r="CB81" s="314">
        <v>0</v>
      </c>
      <c r="CC81" s="315">
        <v>0</v>
      </c>
      <c r="CD81" s="126">
        <f t="shared" si="151"/>
        <v>0</v>
      </c>
      <c r="CE81" s="177">
        <f t="shared" si="152"/>
        <v>0</v>
      </c>
      <c r="CF81" s="502">
        <f t="shared" si="153"/>
        <v>0</v>
      </c>
      <c r="CG81" s="442" t="str">
        <f t="shared" si="154"/>
        <v>E</v>
      </c>
      <c r="CH81" s="121">
        <f t="shared" si="155"/>
        <v>0</v>
      </c>
      <c r="CI81" s="123">
        <v>0</v>
      </c>
      <c r="CJ81" s="124">
        <v>0</v>
      </c>
      <c r="CK81" s="125">
        <f t="shared" si="114"/>
        <v>0</v>
      </c>
      <c r="CL81" s="259">
        <v>0</v>
      </c>
      <c r="CM81" s="322">
        <v>0</v>
      </c>
      <c r="CN81" s="322">
        <v>0</v>
      </c>
      <c r="CO81" s="260">
        <f t="shared" si="156"/>
        <v>0</v>
      </c>
      <c r="CP81" s="323">
        <v>0</v>
      </c>
      <c r="CQ81" s="323">
        <v>0</v>
      </c>
      <c r="CR81" s="324">
        <f t="shared" si="197"/>
        <v>0</v>
      </c>
      <c r="CS81" s="53">
        <f t="shared" si="157"/>
        <v>0</v>
      </c>
      <c r="CT81" s="261">
        <f t="shared" si="158"/>
        <v>0</v>
      </c>
      <c r="CU81" s="505">
        <f t="shared" si="159"/>
        <v>0</v>
      </c>
      <c r="CV81" s="454" t="str">
        <f t="shared" si="160"/>
        <v>E</v>
      </c>
      <c r="CW81" s="47">
        <f t="shared" si="161"/>
        <v>0</v>
      </c>
      <c r="CX81" s="408">
        <v>0</v>
      </c>
      <c r="CY81" s="409">
        <v>0</v>
      </c>
      <c r="CZ81" s="409">
        <v>0</v>
      </c>
      <c r="DA81" s="406"/>
      <c r="DB81" s="406"/>
      <c r="DC81" s="407">
        <f t="shared" si="162"/>
        <v>0</v>
      </c>
      <c r="DD81" s="507">
        <f t="shared" si="163"/>
        <v>0</v>
      </c>
      <c r="DE81" s="458" t="str">
        <f t="shared" si="164"/>
        <v>D</v>
      </c>
      <c r="DF81" s="426">
        <f t="shared" si="165"/>
        <v>0</v>
      </c>
      <c r="DG81" s="379">
        <v>0</v>
      </c>
      <c r="DH81" s="380">
        <v>0</v>
      </c>
      <c r="DI81" s="380">
        <v>0</v>
      </c>
      <c r="DJ81" s="376"/>
      <c r="DK81" s="376"/>
      <c r="DL81" s="377">
        <f t="shared" si="166"/>
        <v>0</v>
      </c>
      <c r="DM81" s="509">
        <f t="shared" si="167"/>
        <v>0</v>
      </c>
      <c r="DN81" s="462" t="str">
        <f t="shared" si="168"/>
        <v>D</v>
      </c>
      <c r="DO81" s="378">
        <f t="shared" si="169"/>
        <v>0</v>
      </c>
      <c r="DP81" s="394">
        <v>0</v>
      </c>
      <c r="DQ81" s="395">
        <v>0</v>
      </c>
      <c r="DR81" s="395">
        <v>0</v>
      </c>
      <c r="DS81" s="391"/>
      <c r="DT81" s="391"/>
      <c r="DU81" s="392">
        <f t="shared" si="170"/>
        <v>0</v>
      </c>
      <c r="DV81" s="510">
        <f t="shared" si="171"/>
        <v>0</v>
      </c>
      <c r="DW81" s="466" t="str">
        <f t="shared" si="172"/>
        <v>D</v>
      </c>
      <c r="DX81" s="393">
        <f t="shared" si="173"/>
        <v>0</v>
      </c>
      <c r="DY81" s="7"/>
      <c r="DZ81" s="4"/>
      <c r="EA81" s="48" t="str">
        <f t="shared" si="110"/>
        <v/>
      </c>
      <c r="EB81" s="45">
        <f t="shared" si="118"/>
        <v>0</v>
      </c>
      <c r="EC81" s="32">
        <f t="shared" si="119"/>
        <v>0</v>
      </c>
      <c r="ED81" s="28">
        <f t="shared" si="198"/>
        <v>0</v>
      </c>
      <c r="EE81" s="78" t="str">
        <f t="shared" si="175"/>
        <v/>
      </c>
      <c r="EF81" s="78" t="str">
        <f t="shared" si="176"/>
        <v/>
      </c>
      <c r="EG81" s="67" t="str">
        <f t="shared" si="177"/>
        <v/>
      </c>
      <c r="EH81" s="46" t="str">
        <f t="shared" si="178"/>
        <v/>
      </c>
      <c r="EI81" s="102">
        <f t="shared" si="179"/>
        <v>0</v>
      </c>
      <c r="EJ81" s="72">
        <f t="shared" si="120"/>
        <v>0</v>
      </c>
      <c r="EK81" s="71">
        <f t="shared" si="121"/>
        <v>0</v>
      </c>
      <c r="EL81" s="71">
        <f t="shared" si="122"/>
        <v>0</v>
      </c>
      <c r="EM81" s="71">
        <f t="shared" si="123"/>
        <v>0</v>
      </c>
      <c r="EN81" s="71">
        <f t="shared" si="124"/>
        <v>0</v>
      </c>
      <c r="EO81" s="73">
        <f t="shared" si="125"/>
        <v>0</v>
      </c>
      <c r="EP81" s="491">
        <f t="shared" si="180"/>
        <v>0</v>
      </c>
      <c r="EQ81" s="492">
        <f t="shared" si="181"/>
        <v>0</v>
      </c>
      <c r="ER81" s="492">
        <f t="shared" si="182"/>
        <v>0</v>
      </c>
      <c r="ES81" s="492">
        <f t="shared" si="183"/>
        <v>0</v>
      </c>
      <c r="ET81" s="492">
        <f t="shared" si="184"/>
        <v>0</v>
      </c>
      <c r="EU81" s="725"/>
      <c r="EV81" s="725"/>
      <c r="EW81" s="137">
        <f t="shared" si="185"/>
        <v>0</v>
      </c>
      <c r="EX81" s="137" t="s">
        <v>177</v>
      </c>
      <c r="EY81" s="137">
        <f t="shared" si="186"/>
        <v>100</v>
      </c>
      <c r="EZ81" s="137" t="str">
        <f t="shared" si="187"/>
        <v>0/100</v>
      </c>
      <c r="FA81" s="137">
        <f t="shared" si="188"/>
        <v>0</v>
      </c>
      <c r="FB81" s="137" t="s">
        <v>177</v>
      </c>
      <c r="FC81" s="137">
        <f t="shared" si="189"/>
        <v>100</v>
      </c>
      <c r="FD81" s="137" t="str">
        <f t="shared" si="190"/>
        <v>0/100</v>
      </c>
      <c r="FE81" s="137">
        <f t="shared" si="191"/>
        <v>0</v>
      </c>
      <c r="FF81" s="137" t="s">
        <v>177</v>
      </c>
      <c r="FG81" s="137">
        <f t="shared" si="192"/>
        <v>100</v>
      </c>
      <c r="FH81" s="137" t="str">
        <f t="shared" si="193"/>
        <v>0/100</v>
      </c>
    </row>
    <row r="82" spans="1:164" ht="18">
      <c r="A82" s="130">
        <f t="shared" si="126"/>
        <v>0</v>
      </c>
      <c r="B82" s="307">
        <v>74</v>
      </c>
      <c r="C82" s="495"/>
      <c r="D82" s="28">
        <f t="shared" si="127"/>
        <v>0</v>
      </c>
      <c r="E82" s="2"/>
      <c r="F82" s="139"/>
      <c r="G82" s="2"/>
      <c r="H82" s="2"/>
      <c r="I82" s="2"/>
      <c r="J82" s="2"/>
      <c r="K82" s="141"/>
      <c r="L82" s="8">
        <v>0</v>
      </c>
      <c r="M82" s="55">
        <v>0</v>
      </c>
      <c r="N82" s="56">
        <f t="shared" si="115"/>
        <v>0</v>
      </c>
      <c r="O82" s="166">
        <v>0</v>
      </c>
      <c r="P82" s="310">
        <v>0</v>
      </c>
      <c r="Q82" s="417">
        <v>0</v>
      </c>
      <c r="R82" s="92">
        <f t="shared" si="128"/>
        <v>0</v>
      </c>
      <c r="S82" s="311">
        <v>0</v>
      </c>
      <c r="T82" s="312">
        <f t="shared" si="194"/>
        <v>0</v>
      </c>
      <c r="U82" s="417">
        <v>0</v>
      </c>
      <c r="V82" s="92">
        <f t="shared" si="129"/>
        <v>0</v>
      </c>
      <c r="W82" s="57">
        <f t="shared" si="116"/>
        <v>0</v>
      </c>
      <c r="X82" s="501">
        <f t="shared" si="130"/>
        <v>0</v>
      </c>
      <c r="Y82" s="438" t="str">
        <f t="shared" si="131"/>
        <v>E</v>
      </c>
      <c r="Z82" s="110">
        <f t="shared" si="132"/>
        <v>0</v>
      </c>
      <c r="AA82" s="120">
        <v>0</v>
      </c>
      <c r="AB82" s="65">
        <v>0</v>
      </c>
      <c r="AC82" s="66">
        <f t="shared" si="195"/>
        <v>0</v>
      </c>
      <c r="AD82" s="176">
        <v>0</v>
      </c>
      <c r="AE82" s="313">
        <v>0</v>
      </c>
      <c r="AF82" s="422">
        <v>0</v>
      </c>
      <c r="AG82" s="93">
        <f t="shared" si="133"/>
        <v>0</v>
      </c>
      <c r="AH82" s="314">
        <v>0</v>
      </c>
      <c r="AI82" s="315">
        <f t="shared" si="196"/>
        <v>0</v>
      </c>
      <c r="AJ82" s="422">
        <v>0</v>
      </c>
      <c r="AK82" s="93">
        <f t="shared" si="134"/>
        <v>0</v>
      </c>
      <c r="AL82" s="177">
        <f t="shared" si="117"/>
        <v>0</v>
      </c>
      <c r="AM82" s="502">
        <f t="shared" si="135"/>
        <v>0</v>
      </c>
      <c r="AN82" s="442" t="str">
        <f t="shared" si="136"/>
        <v>E</v>
      </c>
      <c r="AO82" s="121">
        <f t="shared" si="137"/>
        <v>0</v>
      </c>
      <c r="AP82" s="113">
        <v>0</v>
      </c>
      <c r="AQ82" s="61">
        <v>0</v>
      </c>
      <c r="AR82" s="62">
        <f t="shared" si="111"/>
        <v>0</v>
      </c>
      <c r="AS82" s="217">
        <v>0</v>
      </c>
      <c r="AT82" s="217">
        <v>0</v>
      </c>
      <c r="AU82" s="316">
        <v>0</v>
      </c>
      <c r="AV82" s="218">
        <f t="shared" si="138"/>
        <v>0</v>
      </c>
      <c r="AW82" s="317">
        <v>0</v>
      </c>
      <c r="AX82" s="317">
        <v>0</v>
      </c>
      <c r="AY82" s="318">
        <v>0</v>
      </c>
      <c r="AZ82" s="54">
        <f t="shared" si="139"/>
        <v>0</v>
      </c>
      <c r="BA82" s="219">
        <f t="shared" si="140"/>
        <v>0</v>
      </c>
      <c r="BB82" s="503">
        <f t="shared" si="141"/>
        <v>0</v>
      </c>
      <c r="BC82" s="446" t="str">
        <f t="shared" si="142"/>
        <v>E</v>
      </c>
      <c r="BD82" s="114">
        <f t="shared" si="143"/>
        <v>0</v>
      </c>
      <c r="BE82" s="236">
        <v>0</v>
      </c>
      <c r="BF82" s="69">
        <v>0</v>
      </c>
      <c r="BG82" s="237">
        <f t="shared" si="112"/>
        <v>0</v>
      </c>
      <c r="BH82" s="238">
        <v>0</v>
      </c>
      <c r="BI82" s="238">
        <v>0</v>
      </c>
      <c r="BJ82" s="319">
        <v>0</v>
      </c>
      <c r="BK82" s="239">
        <f t="shared" si="144"/>
        <v>0</v>
      </c>
      <c r="BL82" s="320">
        <v>0</v>
      </c>
      <c r="BM82" s="320">
        <v>0</v>
      </c>
      <c r="BN82" s="321">
        <v>0</v>
      </c>
      <c r="BO82" s="94">
        <f t="shared" si="145"/>
        <v>0</v>
      </c>
      <c r="BP82" s="240">
        <f t="shared" si="146"/>
        <v>0</v>
      </c>
      <c r="BQ82" s="504">
        <f t="shared" si="147"/>
        <v>0</v>
      </c>
      <c r="BR82" s="450" t="str">
        <f t="shared" si="148"/>
        <v>E</v>
      </c>
      <c r="BS82" s="117">
        <f t="shared" si="149"/>
        <v>0</v>
      </c>
      <c r="BT82" s="120">
        <v>0</v>
      </c>
      <c r="BU82" s="65">
        <v>0</v>
      </c>
      <c r="BV82" s="66">
        <f t="shared" si="113"/>
        <v>0</v>
      </c>
      <c r="BW82" s="176">
        <v>0</v>
      </c>
      <c r="BX82" s="176">
        <v>0</v>
      </c>
      <c r="BY82" s="313">
        <v>0</v>
      </c>
      <c r="BZ82" s="93">
        <f t="shared" si="150"/>
        <v>0</v>
      </c>
      <c r="CA82" s="314">
        <v>0</v>
      </c>
      <c r="CB82" s="314">
        <v>0</v>
      </c>
      <c r="CC82" s="315">
        <v>0</v>
      </c>
      <c r="CD82" s="126">
        <f t="shared" si="151"/>
        <v>0</v>
      </c>
      <c r="CE82" s="177">
        <f t="shared" si="152"/>
        <v>0</v>
      </c>
      <c r="CF82" s="502">
        <f t="shared" si="153"/>
        <v>0</v>
      </c>
      <c r="CG82" s="442" t="str">
        <f t="shared" si="154"/>
        <v>E</v>
      </c>
      <c r="CH82" s="121">
        <f t="shared" si="155"/>
        <v>0</v>
      </c>
      <c r="CI82" s="123">
        <v>0</v>
      </c>
      <c r="CJ82" s="124">
        <v>0</v>
      </c>
      <c r="CK82" s="125">
        <f t="shared" si="114"/>
        <v>0</v>
      </c>
      <c r="CL82" s="259">
        <v>0</v>
      </c>
      <c r="CM82" s="322">
        <v>0</v>
      </c>
      <c r="CN82" s="322">
        <v>0</v>
      </c>
      <c r="CO82" s="260">
        <f t="shared" si="156"/>
        <v>0</v>
      </c>
      <c r="CP82" s="323">
        <v>0</v>
      </c>
      <c r="CQ82" s="323">
        <v>0</v>
      </c>
      <c r="CR82" s="324">
        <f t="shared" si="197"/>
        <v>0</v>
      </c>
      <c r="CS82" s="53">
        <f t="shared" si="157"/>
        <v>0</v>
      </c>
      <c r="CT82" s="261">
        <f t="shared" si="158"/>
        <v>0</v>
      </c>
      <c r="CU82" s="505">
        <f t="shared" si="159"/>
        <v>0</v>
      </c>
      <c r="CV82" s="454" t="str">
        <f t="shared" si="160"/>
        <v>E</v>
      </c>
      <c r="CW82" s="47">
        <f t="shared" si="161"/>
        <v>0</v>
      </c>
      <c r="CX82" s="408">
        <v>0</v>
      </c>
      <c r="CY82" s="409">
        <v>0</v>
      </c>
      <c r="CZ82" s="409">
        <v>0</v>
      </c>
      <c r="DA82" s="406"/>
      <c r="DB82" s="406"/>
      <c r="DC82" s="407">
        <f t="shared" si="162"/>
        <v>0</v>
      </c>
      <c r="DD82" s="507">
        <f t="shared" si="163"/>
        <v>0</v>
      </c>
      <c r="DE82" s="458" t="str">
        <f t="shared" si="164"/>
        <v>D</v>
      </c>
      <c r="DF82" s="426">
        <f t="shared" si="165"/>
        <v>0</v>
      </c>
      <c r="DG82" s="379">
        <v>0</v>
      </c>
      <c r="DH82" s="380">
        <v>0</v>
      </c>
      <c r="DI82" s="380">
        <v>0</v>
      </c>
      <c r="DJ82" s="376"/>
      <c r="DK82" s="376"/>
      <c r="DL82" s="377">
        <f t="shared" si="166"/>
        <v>0</v>
      </c>
      <c r="DM82" s="509">
        <f t="shared" si="167"/>
        <v>0</v>
      </c>
      <c r="DN82" s="462" t="str">
        <f t="shared" si="168"/>
        <v>D</v>
      </c>
      <c r="DO82" s="378">
        <f t="shared" si="169"/>
        <v>0</v>
      </c>
      <c r="DP82" s="394">
        <v>0</v>
      </c>
      <c r="DQ82" s="395">
        <v>0</v>
      </c>
      <c r="DR82" s="395">
        <v>0</v>
      </c>
      <c r="DS82" s="391"/>
      <c r="DT82" s="391"/>
      <c r="DU82" s="392">
        <f t="shared" si="170"/>
        <v>0</v>
      </c>
      <c r="DV82" s="510">
        <f t="shared" si="171"/>
        <v>0</v>
      </c>
      <c r="DW82" s="466" t="str">
        <f t="shared" si="172"/>
        <v>D</v>
      </c>
      <c r="DX82" s="393">
        <f t="shared" si="173"/>
        <v>0</v>
      </c>
      <c r="DY82" s="7"/>
      <c r="DZ82" s="4"/>
      <c r="EA82" s="48" t="str">
        <f t="shared" si="110"/>
        <v/>
      </c>
      <c r="EB82" s="45">
        <f t="shared" si="118"/>
        <v>0</v>
      </c>
      <c r="EC82" s="32">
        <f t="shared" si="119"/>
        <v>0</v>
      </c>
      <c r="ED82" s="28">
        <f t="shared" si="198"/>
        <v>0</v>
      </c>
      <c r="EE82" s="78" t="str">
        <f t="shared" si="175"/>
        <v/>
      </c>
      <c r="EF82" s="78" t="str">
        <f t="shared" si="176"/>
        <v/>
      </c>
      <c r="EG82" s="67" t="str">
        <f t="shared" si="177"/>
        <v/>
      </c>
      <c r="EH82" s="46" t="str">
        <f t="shared" si="178"/>
        <v/>
      </c>
      <c r="EI82" s="102">
        <f t="shared" si="179"/>
        <v>0</v>
      </c>
      <c r="EJ82" s="72">
        <f t="shared" si="120"/>
        <v>0</v>
      </c>
      <c r="EK82" s="71">
        <f t="shared" si="121"/>
        <v>0</v>
      </c>
      <c r="EL82" s="71">
        <f t="shared" si="122"/>
        <v>0</v>
      </c>
      <c r="EM82" s="71">
        <f t="shared" si="123"/>
        <v>0</v>
      </c>
      <c r="EN82" s="71">
        <f t="shared" si="124"/>
        <v>0</v>
      </c>
      <c r="EO82" s="73">
        <f t="shared" si="125"/>
        <v>0</v>
      </c>
      <c r="EP82" s="491">
        <f t="shared" si="180"/>
        <v>0</v>
      </c>
      <c r="EQ82" s="492">
        <f t="shared" si="181"/>
        <v>0</v>
      </c>
      <c r="ER82" s="492">
        <f t="shared" si="182"/>
        <v>0</v>
      </c>
      <c r="ES82" s="492">
        <f t="shared" si="183"/>
        <v>0</v>
      </c>
      <c r="ET82" s="492">
        <f t="shared" si="184"/>
        <v>0</v>
      </c>
      <c r="EU82" s="725"/>
      <c r="EV82" s="725"/>
      <c r="EW82" s="137">
        <f t="shared" si="185"/>
        <v>0</v>
      </c>
      <c r="EX82" s="137" t="s">
        <v>177</v>
      </c>
      <c r="EY82" s="137">
        <f t="shared" si="186"/>
        <v>100</v>
      </c>
      <c r="EZ82" s="137" t="str">
        <f t="shared" si="187"/>
        <v>0/100</v>
      </c>
      <c r="FA82" s="137">
        <f t="shared" si="188"/>
        <v>0</v>
      </c>
      <c r="FB82" s="137" t="s">
        <v>177</v>
      </c>
      <c r="FC82" s="137">
        <f t="shared" si="189"/>
        <v>100</v>
      </c>
      <c r="FD82" s="137" t="str">
        <f t="shared" si="190"/>
        <v>0/100</v>
      </c>
      <c r="FE82" s="137">
        <f t="shared" si="191"/>
        <v>0</v>
      </c>
      <c r="FF82" s="137" t="s">
        <v>177</v>
      </c>
      <c r="FG82" s="137">
        <f t="shared" si="192"/>
        <v>100</v>
      </c>
      <c r="FH82" s="137" t="str">
        <f t="shared" si="193"/>
        <v>0/100</v>
      </c>
    </row>
    <row r="83" spans="1:164" ht="18">
      <c r="A83" s="130">
        <f t="shared" si="126"/>
        <v>0</v>
      </c>
      <c r="B83" s="307">
        <v>75</v>
      </c>
      <c r="C83" s="494"/>
      <c r="D83" s="28">
        <f t="shared" si="127"/>
        <v>0</v>
      </c>
      <c r="E83" s="2"/>
      <c r="F83" s="139"/>
      <c r="G83" s="1"/>
      <c r="H83" s="2"/>
      <c r="I83" s="2"/>
      <c r="J83" s="2"/>
      <c r="K83" s="141"/>
      <c r="L83" s="8">
        <v>0</v>
      </c>
      <c r="M83" s="55">
        <v>0</v>
      </c>
      <c r="N83" s="56">
        <f t="shared" si="115"/>
        <v>0</v>
      </c>
      <c r="O83" s="166">
        <v>0</v>
      </c>
      <c r="P83" s="310">
        <v>0</v>
      </c>
      <c r="Q83" s="417">
        <v>0</v>
      </c>
      <c r="R83" s="92">
        <f t="shared" si="128"/>
        <v>0</v>
      </c>
      <c r="S83" s="311">
        <v>0</v>
      </c>
      <c r="T83" s="312">
        <f t="shared" si="194"/>
        <v>0</v>
      </c>
      <c r="U83" s="417">
        <v>0</v>
      </c>
      <c r="V83" s="92">
        <f t="shared" si="129"/>
        <v>0</v>
      </c>
      <c r="W83" s="57">
        <f t="shared" si="116"/>
        <v>0</v>
      </c>
      <c r="X83" s="501">
        <f t="shared" si="130"/>
        <v>0</v>
      </c>
      <c r="Y83" s="438" t="str">
        <f t="shared" si="131"/>
        <v>E</v>
      </c>
      <c r="Z83" s="110">
        <f t="shared" si="132"/>
        <v>0</v>
      </c>
      <c r="AA83" s="120">
        <v>0</v>
      </c>
      <c r="AB83" s="65">
        <v>0</v>
      </c>
      <c r="AC83" s="66">
        <f t="shared" si="195"/>
        <v>0</v>
      </c>
      <c r="AD83" s="176">
        <v>0</v>
      </c>
      <c r="AE83" s="313">
        <v>0</v>
      </c>
      <c r="AF83" s="422">
        <v>0</v>
      </c>
      <c r="AG83" s="93">
        <f t="shared" si="133"/>
        <v>0</v>
      </c>
      <c r="AH83" s="314">
        <v>0</v>
      </c>
      <c r="AI83" s="315">
        <f t="shared" si="196"/>
        <v>0</v>
      </c>
      <c r="AJ83" s="422">
        <v>0</v>
      </c>
      <c r="AK83" s="93">
        <f t="shared" si="134"/>
        <v>0</v>
      </c>
      <c r="AL83" s="177">
        <f t="shared" si="117"/>
        <v>0</v>
      </c>
      <c r="AM83" s="502">
        <f t="shared" si="135"/>
        <v>0</v>
      </c>
      <c r="AN83" s="442" t="str">
        <f t="shared" si="136"/>
        <v>E</v>
      </c>
      <c r="AO83" s="121">
        <f t="shared" si="137"/>
        <v>0</v>
      </c>
      <c r="AP83" s="113">
        <v>0</v>
      </c>
      <c r="AQ83" s="61">
        <v>0</v>
      </c>
      <c r="AR83" s="62">
        <f t="shared" si="111"/>
        <v>0</v>
      </c>
      <c r="AS83" s="217">
        <v>0</v>
      </c>
      <c r="AT83" s="217">
        <v>0</v>
      </c>
      <c r="AU83" s="316">
        <v>0</v>
      </c>
      <c r="AV83" s="218">
        <f t="shared" si="138"/>
        <v>0</v>
      </c>
      <c r="AW83" s="317">
        <v>0</v>
      </c>
      <c r="AX83" s="317">
        <v>0</v>
      </c>
      <c r="AY83" s="318">
        <v>0</v>
      </c>
      <c r="AZ83" s="54">
        <f t="shared" si="139"/>
        <v>0</v>
      </c>
      <c r="BA83" s="219">
        <f t="shared" si="140"/>
        <v>0</v>
      </c>
      <c r="BB83" s="503">
        <f t="shared" si="141"/>
        <v>0</v>
      </c>
      <c r="BC83" s="446" t="str">
        <f t="shared" si="142"/>
        <v>E</v>
      </c>
      <c r="BD83" s="114">
        <f t="shared" si="143"/>
        <v>0</v>
      </c>
      <c r="BE83" s="236">
        <v>0</v>
      </c>
      <c r="BF83" s="69">
        <v>0</v>
      </c>
      <c r="BG83" s="237">
        <f t="shared" si="112"/>
        <v>0</v>
      </c>
      <c r="BH83" s="238">
        <v>0</v>
      </c>
      <c r="BI83" s="238">
        <v>0</v>
      </c>
      <c r="BJ83" s="319">
        <v>0</v>
      </c>
      <c r="BK83" s="239">
        <f t="shared" si="144"/>
        <v>0</v>
      </c>
      <c r="BL83" s="320">
        <v>0</v>
      </c>
      <c r="BM83" s="320">
        <v>0</v>
      </c>
      <c r="BN83" s="321">
        <v>0</v>
      </c>
      <c r="BO83" s="94">
        <f t="shared" si="145"/>
        <v>0</v>
      </c>
      <c r="BP83" s="240">
        <f t="shared" si="146"/>
        <v>0</v>
      </c>
      <c r="BQ83" s="504">
        <f t="shared" si="147"/>
        <v>0</v>
      </c>
      <c r="BR83" s="450" t="str">
        <f t="shared" si="148"/>
        <v>E</v>
      </c>
      <c r="BS83" s="117">
        <f t="shared" si="149"/>
        <v>0</v>
      </c>
      <c r="BT83" s="120">
        <v>0</v>
      </c>
      <c r="BU83" s="65">
        <v>0</v>
      </c>
      <c r="BV83" s="66">
        <f t="shared" si="113"/>
        <v>0</v>
      </c>
      <c r="BW83" s="176">
        <v>0</v>
      </c>
      <c r="BX83" s="176">
        <v>0</v>
      </c>
      <c r="BY83" s="313">
        <v>0</v>
      </c>
      <c r="BZ83" s="93">
        <f t="shared" si="150"/>
        <v>0</v>
      </c>
      <c r="CA83" s="314">
        <v>0</v>
      </c>
      <c r="CB83" s="314">
        <v>0</v>
      </c>
      <c r="CC83" s="315">
        <v>0</v>
      </c>
      <c r="CD83" s="126">
        <f t="shared" si="151"/>
        <v>0</v>
      </c>
      <c r="CE83" s="177">
        <f t="shared" si="152"/>
        <v>0</v>
      </c>
      <c r="CF83" s="502">
        <f t="shared" si="153"/>
        <v>0</v>
      </c>
      <c r="CG83" s="442" t="str">
        <f t="shared" si="154"/>
        <v>E</v>
      </c>
      <c r="CH83" s="121">
        <f t="shared" si="155"/>
        <v>0</v>
      </c>
      <c r="CI83" s="123">
        <v>0</v>
      </c>
      <c r="CJ83" s="124">
        <v>0</v>
      </c>
      <c r="CK83" s="125">
        <f t="shared" si="114"/>
        <v>0</v>
      </c>
      <c r="CL83" s="259">
        <v>0</v>
      </c>
      <c r="CM83" s="322">
        <v>0</v>
      </c>
      <c r="CN83" s="322">
        <v>0</v>
      </c>
      <c r="CO83" s="260">
        <f t="shared" si="156"/>
        <v>0</v>
      </c>
      <c r="CP83" s="323">
        <v>0</v>
      </c>
      <c r="CQ83" s="323">
        <v>0</v>
      </c>
      <c r="CR83" s="324">
        <f t="shared" si="197"/>
        <v>0</v>
      </c>
      <c r="CS83" s="53">
        <f t="shared" si="157"/>
        <v>0</v>
      </c>
      <c r="CT83" s="261">
        <f t="shared" si="158"/>
        <v>0</v>
      </c>
      <c r="CU83" s="505">
        <f t="shared" si="159"/>
        <v>0</v>
      </c>
      <c r="CV83" s="454" t="str">
        <f t="shared" si="160"/>
        <v>E</v>
      </c>
      <c r="CW83" s="47">
        <f t="shared" si="161"/>
        <v>0</v>
      </c>
      <c r="CX83" s="408">
        <v>0</v>
      </c>
      <c r="CY83" s="409">
        <v>0</v>
      </c>
      <c r="CZ83" s="409">
        <v>0</v>
      </c>
      <c r="DA83" s="406"/>
      <c r="DB83" s="406"/>
      <c r="DC83" s="407">
        <f t="shared" si="162"/>
        <v>0</v>
      </c>
      <c r="DD83" s="507">
        <f t="shared" si="163"/>
        <v>0</v>
      </c>
      <c r="DE83" s="458" t="str">
        <f t="shared" si="164"/>
        <v>D</v>
      </c>
      <c r="DF83" s="426">
        <f t="shared" si="165"/>
        <v>0</v>
      </c>
      <c r="DG83" s="379">
        <v>0</v>
      </c>
      <c r="DH83" s="380">
        <v>0</v>
      </c>
      <c r="DI83" s="380">
        <v>0</v>
      </c>
      <c r="DJ83" s="376"/>
      <c r="DK83" s="376"/>
      <c r="DL83" s="377">
        <f t="shared" si="166"/>
        <v>0</v>
      </c>
      <c r="DM83" s="509">
        <f t="shared" si="167"/>
        <v>0</v>
      </c>
      <c r="DN83" s="462" t="str">
        <f t="shared" si="168"/>
        <v>D</v>
      </c>
      <c r="DO83" s="378">
        <f t="shared" si="169"/>
        <v>0</v>
      </c>
      <c r="DP83" s="394">
        <v>0</v>
      </c>
      <c r="DQ83" s="395">
        <v>0</v>
      </c>
      <c r="DR83" s="395">
        <v>0</v>
      </c>
      <c r="DS83" s="391"/>
      <c r="DT83" s="391"/>
      <c r="DU83" s="392">
        <f t="shared" si="170"/>
        <v>0</v>
      </c>
      <c r="DV83" s="510">
        <f t="shared" si="171"/>
        <v>0</v>
      </c>
      <c r="DW83" s="466" t="str">
        <f t="shared" si="172"/>
        <v>D</v>
      </c>
      <c r="DX83" s="393">
        <f t="shared" si="173"/>
        <v>0</v>
      </c>
      <c r="DY83" s="7"/>
      <c r="DZ83" s="4"/>
      <c r="EA83" s="48" t="str">
        <f t="shared" si="110"/>
        <v/>
      </c>
      <c r="EB83" s="45">
        <f t="shared" si="118"/>
        <v>0</v>
      </c>
      <c r="EC83" s="32">
        <f t="shared" si="119"/>
        <v>0</v>
      </c>
      <c r="ED83" s="28">
        <f t="shared" si="198"/>
        <v>0</v>
      </c>
      <c r="EE83" s="78" t="str">
        <f t="shared" si="175"/>
        <v/>
      </c>
      <c r="EF83" s="78" t="str">
        <f t="shared" si="176"/>
        <v/>
      </c>
      <c r="EG83" s="67" t="str">
        <f t="shared" si="177"/>
        <v/>
      </c>
      <c r="EH83" s="46" t="str">
        <f t="shared" si="178"/>
        <v/>
      </c>
      <c r="EI83" s="102">
        <f t="shared" si="179"/>
        <v>0</v>
      </c>
      <c r="EJ83" s="72">
        <f t="shared" si="120"/>
        <v>0</v>
      </c>
      <c r="EK83" s="71">
        <f t="shared" si="121"/>
        <v>0</v>
      </c>
      <c r="EL83" s="71">
        <f t="shared" si="122"/>
        <v>0</v>
      </c>
      <c r="EM83" s="71">
        <f t="shared" si="123"/>
        <v>0</v>
      </c>
      <c r="EN83" s="71">
        <f t="shared" si="124"/>
        <v>0</v>
      </c>
      <c r="EO83" s="73">
        <f t="shared" si="125"/>
        <v>0</v>
      </c>
      <c r="EP83" s="491">
        <f t="shared" si="180"/>
        <v>0</v>
      </c>
      <c r="EQ83" s="492">
        <f t="shared" si="181"/>
        <v>0</v>
      </c>
      <c r="ER83" s="492">
        <f t="shared" si="182"/>
        <v>0</v>
      </c>
      <c r="ES83" s="492">
        <f t="shared" si="183"/>
        <v>0</v>
      </c>
      <c r="ET83" s="492">
        <f t="shared" si="184"/>
        <v>0</v>
      </c>
      <c r="EU83" s="725"/>
      <c r="EV83" s="725"/>
      <c r="EW83" s="137">
        <f t="shared" si="185"/>
        <v>0</v>
      </c>
      <c r="EX83" s="137" t="s">
        <v>177</v>
      </c>
      <c r="EY83" s="137">
        <f t="shared" si="186"/>
        <v>100</v>
      </c>
      <c r="EZ83" s="137" t="str">
        <f t="shared" si="187"/>
        <v>0/100</v>
      </c>
      <c r="FA83" s="137">
        <f t="shared" si="188"/>
        <v>0</v>
      </c>
      <c r="FB83" s="137" t="s">
        <v>177</v>
      </c>
      <c r="FC83" s="137">
        <f t="shared" si="189"/>
        <v>100</v>
      </c>
      <c r="FD83" s="137" t="str">
        <f t="shared" si="190"/>
        <v>0/100</v>
      </c>
      <c r="FE83" s="137">
        <f t="shared" si="191"/>
        <v>0</v>
      </c>
      <c r="FF83" s="137" t="s">
        <v>177</v>
      </c>
      <c r="FG83" s="137">
        <f t="shared" si="192"/>
        <v>100</v>
      </c>
      <c r="FH83" s="137" t="str">
        <f t="shared" si="193"/>
        <v>0/100</v>
      </c>
    </row>
    <row r="84" spans="1:164" ht="18">
      <c r="A84" s="130">
        <f t="shared" si="126"/>
        <v>0</v>
      </c>
      <c r="B84" s="307">
        <v>76</v>
      </c>
      <c r="C84" s="495"/>
      <c r="D84" s="28">
        <f t="shared" si="127"/>
        <v>0</v>
      </c>
      <c r="E84" s="2"/>
      <c r="F84" s="139"/>
      <c r="G84" s="2"/>
      <c r="H84" s="2"/>
      <c r="I84" s="2"/>
      <c r="J84" s="2"/>
      <c r="K84" s="141"/>
      <c r="L84" s="8">
        <v>0</v>
      </c>
      <c r="M84" s="55">
        <v>0</v>
      </c>
      <c r="N84" s="56">
        <f t="shared" si="115"/>
        <v>0</v>
      </c>
      <c r="O84" s="166">
        <v>0</v>
      </c>
      <c r="P84" s="310">
        <v>0</v>
      </c>
      <c r="Q84" s="417">
        <v>0</v>
      </c>
      <c r="R84" s="92">
        <f t="shared" si="128"/>
        <v>0</v>
      </c>
      <c r="S84" s="311">
        <v>0</v>
      </c>
      <c r="T84" s="312">
        <f t="shared" si="194"/>
        <v>0</v>
      </c>
      <c r="U84" s="417">
        <v>0</v>
      </c>
      <c r="V84" s="92">
        <f t="shared" si="129"/>
        <v>0</v>
      </c>
      <c r="W84" s="57">
        <f t="shared" si="116"/>
        <v>0</v>
      </c>
      <c r="X84" s="501">
        <f t="shared" si="130"/>
        <v>0</v>
      </c>
      <c r="Y84" s="438" t="str">
        <f t="shared" si="131"/>
        <v>E</v>
      </c>
      <c r="Z84" s="110">
        <f t="shared" si="132"/>
        <v>0</v>
      </c>
      <c r="AA84" s="120">
        <v>0</v>
      </c>
      <c r="AB84" s="65">
        <v>0</v>
      </c>
      <c r="AC84" s="66">
        <f t="shared" si="195"/>
        <v>0</v>
      </c>
      <c r="AD84" s="176">
        <v>0</v>
      </c>
      <c r="AE84" s="313">
        <v>0</v>
      </c>
      <c r="AF84" s="422">
        <v>0</v>
      </c>
      <c r="AG84" s="93">
        <f t="shared" si="133"/>
        <v>0</v>
      </c>
      <c r="AH84" s="314">
        <v>0</v>
      </c>
      <c r="AI84" s="315">
        <f t="shared" si="196"/>
        <v>0</v>
      </c>
      <c r="AJ84" s="422">
        <v>0</v>
      </c>
      <c r="AK84" s="93">
        <f t="shared" si="134"/>
        <v>0</v>
      </c>
      <c r="AL84" s="177">
        <f t="shared" si="117"/>
        <v>0</v>
      </c>
      <c r="AM84" s="502">
        <f t="shared" si="135"/>
        <v>0</v>
      </c>
      <c r="AN84" s="442" t="str">
        <f t="shared" si="136"/>
        <v>E</v>
      </c>
      <c r="AO84" s="121">
        <f t="shared" si="137"/>
        <v>0</v>
      </c>
      <c r="AP84" s="113">
        <v>0</v>
      </c>
      <c r="AQ84" s="61">
        <v>0</v>
      </c>
      <c r="AR84" s="62">
        <f t="shared" si="111"/>
        <v>0</v>
      </c>
      <c r="AS84" s="217">
        <v>0</v>
      </c>
      <c r="AT84" s="217">
        <v>0</v>
      </c>
      <c r="AU84" s="316">
        <v>0</v>
      </c>
      <c r="AV84" s="218">
        <f t="shared" si="138"/>
        <v>0</v>
      </c>
      <c r="AW84" s="317">
        <v>0</v>
      </c>
      <c r="AX84" s="317">
        <v>0</v>
      </c>
      <c r="AY84" s="318">
        <v>0</v>
      </c>
      <c r="AZ84" s="54">
        <f t="shared" si="139"/>
        <v>0</v>
      </c>
      <c r="BA84" s="219">
        <f t="shared" si="140"/>
        <v>0</v>
      </c>
      <c r="BB84" s="503">
        <f t="shared" si="141"/>
        <v>0</v>
      </c>
      <c r="BC84" s="446" t="str">
        <f t="shared" si="142"/>
        <v>E</v>
      </c>
      <c r="BD84" s="114">
        <f t="shared" si="143"/>
        <v>0</v>
      </c>
      <c r="BE84" s="236">
        <v>0</v>
      </c>
      <c r="BF84" s="69">
        <v>0</v>
      </c>
      <c r="BG84" s="237">
        <f t="shared" si="112"/>
        <v>0</v>
      </c>
      <c r="BH84" s="238">
        <v>0</v>
      </c>
      <c r="BI84" s="238">
        <v>0</v>
      </c>
      <c r="BJ84" s="319">
        <v>0</v>
      </c>
      <c r="BK84" s="239">
        <f t="shared" si="144"/>
        <v>0</v>
      </c>
      <c r="BL84" s="320">
        <v>0</v>
      </c>
      <c r="BM84" s="320">
        <v>0</v>
      </c>
      <c r="BN84" s="321">
        <v>0</v>
      </c>
      <c r="BO84" s="94">
        <f t="shared" si="145"/>
        <v>0</v>
      </c>
      <c r="BP84" s="240">
        <f t="shared" si="146"/>
        <v>0</v>
      </c>
      <c r="BQ84" s="504">
        <f t="shared" si="147"/>
        <v>0</v>
      </c>
      <c r="BR84" s="450" t="str">
        <f t="shared" si="148"/>
        <v>E</v>
      </c>
      <c r="BS84" s="117">
        <f t="shared" si="149"/>
        <v>0</v>
      </c>
      <c r="BT84" s="120">
        <v>0</v>
      </c>
      <c r="BU84" s="65">
        <v>0</v>
      </c>
      <c r="BV84" s="66">
        <f t="shared" si="113"/>
        <v>0</v>
      </c>
      <c r="BW84" s="176">
        <v>0</v>
      </c>
      <c r="BX84" s="176">
        <v>0</v>
      </c>
      <c r="BY84" s="313">
        <v>0</v>
      </c>
      <c r="BZ84" s="93">
        <f t="shared" si="150"/>
        <v>0</v>
      </c>
      <c r="CA84" s="314">
        <v>0</v>
      </c>
      <c r="CB84" s="314">
        <v>0</v>
      </c>
      <c r="CC84" s="315">
        <v>0</v>
      </c>
      <c r="CD84" s="126">
        <f t="shared" si="151"/>
        <v>0</v>
      </c>
      <c r="CE84" s="177">
        <f t="shared" si="152"/>
        <v>0</v>
      </c>
      <c r="CF84" s="502">
        <f t="shared" si="153"/>
        <v>0</v>
      </c>
      <c r="CG84" s="442" t="str">
        <f t="shared" si="154"/>
        <v>E</v>
      </c>
      <c r="CH84" s="121">
        <f t="shared" si="155"/>
        <v>0</v>
      </c>
      <c r="CI84" s="123">
        <v>0</v>
      </c>
      <c r="CJ84" s="124">
        <v>0</v>
      </c>
      <c r="CK84" s="125">
        <f t="shared" si="114"/>
        <v>0</v>
      </c>
      <c r="CL84" s="259">
        <v>0</v>
      </c>
      <c r="CM84" s="322">
        <v>0</v>
      </c>
      <c r="CN84" s="322">
        <v>0</v>
      </c>
      <c r="CO84" s="260">
        <f t="shared" si="156"/>
        <v>0</v>
      </c>
      <c r="CP84" s="323">
        <v>0</v>
      </c>
      <c r="CQ84" s="323">
        <v>0</v>
      </c>
      <c r="CR84" s="324">
        <f t="shared" si="197"/>
        <v>0</v>
      </c>
      <c r="CS84" s="53">
        <f t="shared" si="157"/>
        <v>0</v>
      </c>
      <c r="CT84" s="261">
        <f t="shared" si="158"/>
        <v>0</v>
      </c>
      <c r="CU84" s="505">
        <f t="shared" si="159"/>
        <v>0</v>
      </c>
      <c r="CV84" s="454" t="str">
        <f t="shared" si="160"/>
        <v>E</v>
      </c>
      <c r="CW84" s="47">
        <f t="shared" si="161"/>
        <v>0</v>
      </c>
      <c r="CX84" s="408">
        <v>0</v>
      </c>
      <c r="CY84" s="409">
        <v>0</v>
      </c>
      <c r="CZ84" s="409">
        <v>0</v>
      </c>
      <c r="DA84" s="406"/>
      <c r="DB84" s="406"/>
      <c r="DC84" s="407">
        <f t="shared" si="162"/>
        <v>0</v>
      </c>
      <c r="DD84" s="507">
        <f t="shared" si="163"/>
        <v>0</v>
      </c>
      <c r="DE84" s="458" t="str">
        <f t="shared" si="164"/>
        <v>D</v>
      </c>
      <c r="DF84" s="426">
        <f t="shared" si="165"/>
        <v>0</v>
      </c>
      <c r="DG84" s="379">
        <v>0</v>
      </c>
      <c r="DH84" s="380">
        <v>0</v>
      </c>
      <c r="DI84" s="380">
        <v>0</v>
      </c>
      <c r="DJ84" s="376"/>
      <c r="DK84" s="376"/>
      <c r="DL84" s="377">
        <f t="shared" si="166"/>
        <v>0</v>
      </c>
      <c r="DM84" s="509">
        <f t="shared" si="167"/>
        <v>0</v>
      </c>
      <c r="DN84" s="462" t="str">
        <f t="shared" si="168"/>
        <v>D</v>
      </c>
      <c r="DO84" s="378">
        <f t="shared" si="169"/>
        <v>0</v>
      </c>
      <c r="DP84" s="394">
        <v>0</v>
      </c>
      <c r="DQ84" s="395">
        <v>0</v>
      </c>
      <c r="DR84" s="395">
        <v>0</v>
      </c>
      <c r="DS84" s="391"/>
      <c r="DT84" s="391"/>
      <c r="DU84" s="392">
        <f t="shared" si="170"/>
        <v>0</v>
      </c>
      <c r="DV84" s="510">
        <f t="shared" si="171"/>
        <v>0</v>
      </c>
      <c r="DW84" s="466" t="str">
        <f t="shared" si="172"/>
        <v>D</v>
      </c>
      <c r="DX84" s="393">
        <f t="shared" si="173"/>
        <v>0</v>
      </c>
      <c r="DY84" s="7"/>
      <c r="DZ84" s="4"/>
      <c r="EA84" s="48" t="str">
        <f t="shared" si="110"/>
        <v/>
      </c>
      <c r="EB84" s="45">
        <f t="shared" si="118"/>
        <v>0</v>
      </c>
      <c r="EC84" s="32">
        <f t="shared" si="119"/>
        <v>0</v>
      </c>
      <c r="ED84" s="28">
        <f t="shared" si="198"/>
        <v>0</v>
      </c>
      <c r="EE84" s="78" t="str">
        <f t="shared" si="175"/>
        <v/>
      </c>
      <c r="EF84" s="78" t="str">
        <f t="shared" si="176"/>
        <v/>
      </c>
      <c r="EG84" s="67" t="str">
        <f t="shared" si="177"/>
        <v/>
      </c>
      <c r="EH84" s="46" t="str">
        <f t="shared" si="178"/>
        <v/>
      </c>
      <c r="EI84" s="102">
        <f t="shared" si="179"/>
        <v>0</v>
      </c>
      <c r="EJ84" s="72">
        <f t="shared" si="120"/>
        <v>0</v>
      </c>
      <c r="EK84" s="71">
        <f t="shared" si="121"/>
        <v>0</v>
      </c>
      <c r="EL84" s="71">
        <f t="shared" si="122"/>
        <v>0</v>
      </c>
      <c r="EM84" s="71">
        <f t="shared" si="123"/>
        <v>0</v>
      </c>
      <c r="EN84" s="71">
        <f t="shared" si="124"/>
        <v>0</v>
      </c>
      <c r="EO84" s="73">
        <f t="shared" si="125"/>
        <v>0</v>
      </c>
      <c r="EP84" s="491">
        <f t="shared" si="180"/>
        <v>0</v>
      </c>
      <c r="EQ84" s="492">
        <f t="shared" si="181"/>
        <v>0</v>
      </c>
      <c r="ER84" s="492">
        <f t="shared" si="182"/>
        <v>0</v>
      </c>
      <c r="ES84" s="492">
        <f t="shared" si="183"/>
        <v>0</v>
      </c>
      <c r="ET84" s="492">
        <f t="shared" si="184"/>
        <v>0</v>
      </c>
      <c r="EU84" s="725"/>
      <c r="EV84" s="725"/>
      <c r="EW84" s="137">
        <f t="shared" si="185"/>
        <v>0</v>
      </c>
      <c r="EX84" s="137" t="s">
        <v>177</v>
      </c>
      <c r="EY84" s="137">
        <f t="shared" si="186"/>
        <v>100</v>
      </c>
      <c r="EZ84" s="137" t="str">
        <f t="shared" si="187"/>
        <v>0/100</v>
      </c>
      <c r="FA84" s="137">
        <f t="shared" si="188"/>
        <v>0</v>
      </c>
      <c r="FB84" s="137" t="s">
        <v>177</v>
      </c>
      <c r="FC84" s="137">
        <f t="shared" si="189"/>
        <v>100</v>
      </c>
      <c r="FD84" s="137" t="str">
        <f t="shared" si="190"/>
        <v>0/100</v>
      </c>
      <c r="FE84" s="137">
        <f t="shared" si="191"/>
        <v>0</v>
      </c>
      <c r="FF84" s="137" t="s">
        <v>177</v>
      </c>
      <c r="FG84" s="137">
        <f t="shared" si="192"/>
        <v>100</v>
      </c>
      <c r="FH84" s="137" t="str">
        <f t="shared" si="193"/>
        <v>0/100</v>
      </c>
    </row>
    <row r="85" spans="1:164" ht="18">
      <c r="A85" s="130">
        <f t="shared" si="126"/>
        <v>0</v>
      </c>
      <c r="B85" s="307">
        <v>77</v>
      </c>
      <c r="C85" s="494"/>
      <c r="D85" s="28">
        <f t="shared" si="127"/>
        <v>0</v>
      </c>
      <c r="E85" s="2"/>
      <c r="F85" s="139"/>
      <c r="G85" s="1"/>
      <c r="H85" s="2"/>
      <c r="I85" s="2"/>
      <c r="J85" s="2"/>
      <c r="K85" s="141"/>
      <c r="L85" s="8">
        <v>0</v>
      </c>
      <c r="M85" s="55">
        <v>0</v>
      </c>
      <c r="N85" s="56">
        <f t="shared" si="115"/>
        <v>0</v>
      </c>
      <c r="O85" s="166">
        <v>0</v>
      </c>
      <c r="P85" s="310">
        <v>0</v>
      </c>
      <c r="Q85" s="417">
        <v>0</v>
      </c>
      <c r="R85" s="92">
        <f t="shared" si="128"/>
        <v>0</v>
      </c>
      <c r="S85" s="311">
        <v>0</v>
      </c>
      <c r="T85" s="312">
        <f t="shared" si="194"/>
        <v>0</v>
      </c>
      <c r="U85" s="417">
        <v>0</v>
      </c>
      <c r="V85" s="92">
        <f t="shared" si="129"/>
        <v>0</v>
      </c>
      <c r="W85" s="57">
        <f t="shared" si="116"/>
        <v>0</v>
      </c>
      <c r="X85" s="501">
        <f t="shared" si="130"/>
        <v>0</v>
      </c>
      <c r="Y85" s="438" t="str">
        <f t="shared" si="131"/>
        <v>E</v>
      </c>
      <c r="Z85" s="110">
        <f t="shared" si="132"/>
        <v>0</v>
      </c>
      <c r="AA85" s="120">
        <v>0</v>
      </c>
      <c r="AB85" s="65">
        <v>0</v>
      </c>
      <c r="AC85" s="66">
        <f t="shared" si="195"/>
        <v>0</v>
      </c>
      <c r="AD85" s="176">
        <v>0</v>
      </c>
      <c r="AE85" s="313">
        <v>0</v>
      </c>
      <c r="AF85" s="422">
        <v>0</v>
      </c>
      <c r="AG85" s="93">
        <f t="shared" si="133"/>
        <v>0</v>
      </c>
      <c r="AH85" s="314">
        <v>0</v>
      </c>
      <c r="AI85" s="315">
        <f t="shared" si="196"/>
        <v>0</v>
      </c>
      <c r="AJ85" s="422">
        <v>0</v>
      </c>
      <c r="AK85" s="93">
        <f t="shared" si="134"/>
        <v>0</v>
      </c>
      <c r="AL85" s="177">
        <f t="shared" si="117"/>
        <v>0</v>
      </c>
      <c r="AM85" s="502">
        <f t="shared" si="135"/>
        <v>0</v>
      </c>
      <c r="AN85" s="442" t="str">
        <f t="shared" si="136"/>
        <v>E</v>
      </c>
      <c r="AO85" s="121">
        <f t="shared" si="137"/>
        <v>0</v>
      </c>
      <c r="AP85" s="113">
        <v>0</v>
      </c>
      <c r="AQ85" s="61">
        <v>0</v>
      </c>
      <c r="AR85" s="62">
        <f t="shared" si="111"/>
        <v>0</v>
      </c>
      <c r="AS85" s="217">
        <v>0</v>
      </c>
      <c r="AT85" s="217">
        <v>0</v>
      </c>
      <c r="AU85" s="316">
        <v>0</v>
      </c>
      <c r="AV85" s="218">
        <f t="shared" si="138"/>
        <v>0</v>
      </c>
      <c r="AW85" s="317">
        <v>0</v>
      </c>
      <c r="AX85" s="317">
        <v>0</v>
      </c>
      <c r="AY85" s="318">
        <v>0</v>
      </c>
      <c r="AZ85" s="54">
        <f t="shared" si="139"/>
        <v>0</v>
      </c>
      <c r="BA85" s="219">
        <f t="shared" si="140"/>
        <v>0</v>
      </c>
      <c r="BB85" s="503">
        <f t="shared" si="141"/>
        <v>0</v>
      </c>
      <c r="BC85" s="446" t="str">
        <f t="shared" si="142"/>
        <v>E</v>
      </c>
      <c r="BD85" s="114">
        <f t="shared" si="143"/>
        <v>0</v>
      </c>
      <c r="BE85" s="236">
        <v>0</v>
      </c>
      <c r="BF85" s="69">
        <v>0</v>
      </c>
      <c r="BG85" s="237">
        <f t="shared" si="112"/>
        <v>0</v>
      </c>
      <c r="BH85" s="238">
        <v>0</v>
      </c>
      <c r="BI85" s="238">
        <v>0</v>
      </c>
      <c r="BJ85" s="319">
        <v>0</v>
      </c>
      <c r="BK85" s="239">
        <f t="shared" si="144"/>
        <v>0</v>
      </c>
      <c r="BL85" s="320">
        <v>0</v>
      </c>
      <c r="BM85" s="320">
        <v>0</v>
      </c>
      <c r="BN85" s="321">
        <v>0</v>
      </c>
      <c r="BO85" s="94">
        <f t="shared" si="145"/>
        <v>0</v>
      </c>
      <c r="BP85" s="240">
        <f t="shared" si="146"/>
        <v>0</v>
      </c>
      <c r="BQ85" s="504">
        <f t="shared" si="147"/>
        <v>0</v>
      </c>
      <c r="BR85" s="450" t="str">
        <f t="shared" si="148"/>
        <v>E</v>
      </c>
      <c r="BS85" s="117">
        <f t="shared" si="149"/>
        <v>0</v>
      </c>
      <c r="BT85" s="120">
        <v>0</v>
      </c>
      <c r="BU85" s="65">
        <v>0</v>
      </c>
      <c r="BV85" s="66">
        <f t="shared" si="113"/>
        <v>0</v>
      </c>
      <c r="BW85" s="176">
        <v>0</v>
      </c>
      <c r="BX85" s="176">
        <v>0</v>
      </c>
      <c r="BY85" s="313">
        <v>0</v>
      </c>
      <c r="BZ85" s="93">
        <f t="shared" si="150"/>
        <v>0</v>
      </c>
      <c r="CA85" s="314">
        <v>0</v>
      </c>
      <c r="CB85" s="314">
        <v>0</v>
      </c>
      <c r="CC85" s="315">
        <v>0</v>
      </c>
      <c r="CD85" s="126">
        <f t="shared" si="151"/>
        <v>0</v>
      </c>
      <c r="CE85" s="177">
        <f t="shared" si="152"/>
        <v>0</v>
      </c>
      <c r="CF85" s="502">
        <f t="shared" si="153"/>
        <v>0</v>
      </c>
      <c r="CG85" s="442" t="str">
        <f t="shared" si="154"/>
        <v>E</v>
      </c>
      <c r="CH85" s="121">
        <f t="shared" si="155"/>
        <v>0</v>
      </c>
      <c r="CI85" s="123">
        <v>0</v>
      </c>
      <c r="CJ85" s="124">
        <v>0</v>
      </c>
      <c r="CK85" s="125">
        <f t="shared" si="114"/>
        <v>0</v>
      </c>
      <c r="CL85" s="259">
        <v>0</v>
      </c>
      <c r="CM85" s="322">
        <v>0</v>
      </c>
      <c r="CN85" s="322">
        <v>0</v>
      </c>
      <c r="CO85" s="260">
        <f t="shared" si="156"/>
        <v>0</v>
      </c>
      <c r="CP85" s="323">
        <v>0</v>
      </c>
      <c r="CQ85" s="323">
        <v>0</v>
      </c>
      <c r="CR85" s="324">
        <f t="shared" si="197"/>
        <v>0</v>
      </c>
      <c r="CS85" s="53">
        <f t="shared" si="157"/>
        <v>0</v>
      </c>
      <c r="CT85" s="261">
        <f t="shared" si="158"/>
        <v>0</v>
      </c>
      <c r="CU85" s="505">
        <f t="shared" si="159"/>
        <v>0</v>
      </c>
      <c r="CV85" s="454" t="str">
        <f t="shared" si="160"/>
        <v>E</v>
      </c>
      <c r="CW85" s="47">
        <f t="shared" si="161"/>
        <v>0</v>
      </c>
      <c r="CX85" s="408">
        <v>0</v>
      </c>
      <c r="CY85" s="409">
        <v>0</v>
      </c>
      <c r="CZ85" s="409">
        <v>0</v>
      </c>
      <c r="DA85" s="406"/>
      <c r="DB85" s="406"/>
      <c r="DC85" s="407">
        <f t="shared" si="162"/>
        <v>0</v>
      </c>
      <c r="DD85" s="507">
        <f t="shared" si="163"/>
        <v>0</v>
      </c>
      <c r="DE85" s="458" t="str">
        <f t="shared" si="164"/>
        <v>D</v>
      </c>
      <c r="DF85" s="426">
        <f t="shared" si="165"/>
        <v>0</v>
      </c>
      <c r="DG85" s="379">
        <v>0</v>
      </c>
      <c r="DH85" s="380">
        <v>0</v>
      </c>
      <c r="DI85" s="380">
        <v>0</v>
      </c>
      <c r="DJ85" s="376"/>
      <c r="DK85" s="376"/>
      <c r="DL85" s="377">
        <f t="shared" si="166"/>
        <v>0</v>
      </c>
      <c r="DM85" s="509">
        <f t="shared" si="167"/>
        <v>0</v>
      </c>
      <c r="DN85" s="462" t="str">
        <f t="shared" si="168"/>
        <v>D</v>
      </c>
      <c r="DO85" s="378">
        <f t="shared" si="169"/>
        <v>0</v>
      </c>
      <c r="DP85" s="394">
        <v>0</v>
      </c>
      <c r="DQ85" s="395">
        <v>0</v>
      </c>
      <c r="DR85" s="395">
        <v>0</v>
      </c>
      <c r="DS85" s="391"/>
      <c r="DT85" s="391"/>
      <c r="DU85" s="392">
        <f t="shared" si="170"/>
        <v>0</v>
      </c>
      <c r="DV85" s="510">
        <f t="shared" si="171"/>
        <v>0</v>
      </c>
      <c r="DW85" s="466" t="str">
        <f t="shared" si="172"/>
        <v>D</v>
      </c>
      <c r="DX85" s="393">
        <f t="shared" si="173"/>
        <v>0</v>
      </c>
      <c r="DY85" s="7"/>
      <c r="DZ85" s="4"/>
      <c r="EA85" s="48" t="str">
        <f t="shared" si="110"/>
        <v/>
      </c>
      <c r="EB85" s="45">
        <f t="shared" si="118"/>
        <v>0</v>
      </c>
      <c r="EC85" s="32">
        <f t="shared" si="119"/>
        <v>0</v>
      </c>
      <c r="ED85" s="28">
        <f t="shared" si="198"/>
        <v>0</v>
      </c>
      <c r="EE85" s="78" t="str">
        <f t="shared" si="175"/>
        <v/>
      </c>
      <c r="EF85" s="78" t="str">
        <f t="shared" si="176"/>
        <v/>
      </c>
      <c r="EG85" s="67" t="str">
        <f t="shared" si="177"/>
        <v/>
      </c>
      <c r="EH85" s="46" t="str">
        <f t="shared" si="178"/>
        <v/>
      </c>
      <c r="EI85" s="102">
        <f t="shared" si="179"/>
        <v>0</v>
      </c>
      <c r="EJ85" s="72">
        <f t="shared" si="120"/>
        <v>0</v>
      </c>
      <c r="EK85" s="71">
        <f t="shared" si="121"/>
        <v>0</v>
      </c>
      <c r="EL85" s="71">
        <f t="shared" si="122"/>
        <v>0</v>
      </c>
      <c r="EM85" s="71">
        <f t="shared" si="123"/>
        <v>0</v>
      </c>
      <c r="EN85" s="71">
        <f t="shared" si="124"/>
        <v>0</v>
      </c>
      <c r="EO85" s="73">
        <f t="shared" si="125"/>
        <v>0</v>
      </c>
      <c r="EP85" s="491">
        <f t="shared" si="180"/>
        <v>0</v>
      </c>
      <c r="EQ85" s="492">
        <f t="shared" si="181"/>
        <v>0</v>
      </c>
      <c r="ER85" s="492">
        <f t="shared" si="182"/>
        <v>0</v>
      </c>
      <c r="ES85" s="492">
        <f t="shared" si="183"/>
        <v>0</v>
      </c>
      <c r="ET85" s="492">
        <f t="shared" si="184"/>
        <v>0</v>
      </c>
      <c r="EU85" s="725"/>
      <c r="EV85" s="725"/>
      <c r="EW85" s="137">
        <f t="shared" si="185"/>
        <v>0</v>
      </c>
      <c r="EX85" s="137" t="s">
        <v>177</v>
      </c>
      <c r="EY85" s="137">
        <f t="shared" si="186"/>
        <v>100</v>
      </c>
      <c r="EZ85" s="137" t="str">
        <f t="shared" si="187"/>
        <v>0/100</v>
      </c>
      <c r="FA85" s="137">
        <f t="shared" si="188"/>
        <v>0</v>
      </c>
      <c r="FB85" s="137" t="s">
        <v>177</v>
      </c>
      <c r="FC85" s="137">
        <f t="shared" si="189"/>
        <v>100</v>
      </c>
      <c r="FD85" s="137" t="str">
        <f t="shared" si="190"/>
        <v>0/100</v>
      </c>
      <c r="FE85" s="137">
        <f t="shared" si="191"/>
        <v>0</v>
      </c>
      <c r="FF85" s="137" t="s">
        <v>177</v>
      </c>
      <c r="FG85" s="137">
        <f t="shared" si="192"/>
        <v>100</v>
      </c>
      <c r="FH85" s="137" t="str">
        <f t="shared" si="193"/>
        <v>0/100</v>
      </c>
    </row>
    <row r="86" spans="1:164" ht="18">
      <c r="A86" s="130">
        <f t="shared" si="126"/>
        <v>0</v>
      </c>
      <c r="B86" s="307">
        <v>78</v>
      </c>
      <c r="C86" s="495"/>
      <c r="D86" s="28">
        <f t="shared" si="127"/>
        <v>0</v>
      </c>
      <c r="E86" s="2"/>
      <c r="F86" s="139"/>
      <c r="G86" s="2"/>
      <c r="H86" s="2"/>
      <c r="I86" s="2"/>
      <c r="J86" s="2"/>
      <c r="K86" s="141"/>
      <c r="L86" s="8">
        <v>0</v>
      </c>
      <c r="M86" s="55">
        <v>0</v>
      </c>
      <c r="N86" s="56">
        <f t="shared" si="115"/>
        <v>0</v>
      </c>
      <c r="O86" s="166">
        <v>0</v>
      </c>
      <c r="P86" s="310">
        <v>0</v>
      </c>
      <c r="Q86" s="417">
        <v>0</v>
      </c>
      <c r="R86" s="92">
        <f t="shared" si="128"/>
        <v>0</v>
      </c>
      <c r="S86" s="311">
        <v>0</v>
      </c>
      <c r="T86" s="312">
        <f t="shared" si="194"/>
        <v>0</v>
      </c>
      <c r="U86" s="417">
        <v>0</v>
      </c>
      <c r="V86" s="92">
        <f t="shared" si="129"/>
        <v>0</v>
      </c>
      <c r="W86" s="57">
        <f t="shared" si="116"/>
        <v>0</v>
      </c>
      <c r="X86" s="501">
        <f t="shared" si="130"/>
        <v>0</v>
      </c>
      <c r="Y86" s="438" t="str">
        <f t="shared" si="131"/>
        <v>E</v>
      </c>
      <c r="Z86" s="110">
        <f t="shared" si="132"/>
        <v>0</v>
      </c>
      <c r="AA86" s="120">
        <v>0</v>
      </c>
      <c r="AB86" s="65">
        <v>0</v>
      </c>
      <c r="AC86" s="66">
        <f t="shared" si="195"/>
        <v>0</v>
      </c>
      <c r="AD86" s="176">
        <v>0</v>
      </c>
      <c r="AE86" s="313">
        <v>0</v>
      </c>
      <c r="AF86" s="422">
        <v>0</v>
      </c>
      <c r="AG86" s="93">
        <f t="shared" si="133"/>
        <v>0</v>
      </c>
      <c r="AH86" s="314">
        <v>0</v>
      </c>
      <c r="AI86" s="315">
        <f t="shared" si="196"/>
        <v>0</v>
      </c>
      <c r="AJ86" s="422">
        <v>0</v>
      </c>
      <c r="AK86" s="93">
        <f t="shared" si="134"/>
        <v>0</v>
      </c>
      <c r="AL86" s="177">
        <f t="shared" si="117"/>
        <v>0</v>
      </c>
      <c r="AM86" s="502">
        <f t="shared" si="135"/>
        <v>0</v>
      </c>
      <c r="AN86" s="442" t="str">
        <f t="shared" si="136"/>
        <v>E</v>
      </c>
      <c r="AO86" s="121">
        <f t="shared" si="137"/>
        <v>0</v>
      </c>
      <c r="AP86" s="113">
        <v>0</v>
      </c>
      <c r="AQ86" s="61">
        <v>0</v>
      </c>
      <c r="AR86" s="62">
        <f t="shared" si="111"/>
        <v>0</v>
      </c>
      <c r="AS86" s="217">
        <v>0</v>
      </c>
      <c r="AT86" s="217">
        <v>0</v>
      </c>
      <c r="AU86" s="316">
        <v>0</v>
      </c>
      <c r="AV86" s="218">
        <f t="shared" si="138"/>
        <v>0</v>
      </c>
      <c r="AW86" s="317">
        <v>0</v>
      </c>
      <c r="AX86" s="317">
        <v>0</v>
      </c>
      <c r="AY86" s="318">
        <v>0</v>
      </c>
      <c r="AZ86" s="54">
        <f t="shared" si="139"/>
        <v>0</v>
      </c>
      <c r="BA86" s="219">
        <f t="shared" si="140"/>
        <v>0</v>
      </c>
      <c r="BB86" s="503">
        <f t="shared" si="141"/>
        <v>0</v>
      </c>
      <c r="BC86" s="446" t="str">
        <f t="shared" si="142"/>
        <v>E</v>
      </c>
      <c r="BD86" s="114">
        <f t="shared" si="143"/>
        <v>0</v>
      </c>
      <c r="BE86" s="236">
        <v>0</v>
      </c>
      <c r="BF86" s="69">
        <v>0</v>
      </c>
      <c r="BG86" s="237">
        <f t="shared" si="112"/>
        <v>0</v>
      </c>
      <c r="BH86" s="238">
        <v>0</v>
      </c>
      <c r="BI86" s="238">
        <v>0</v>
      </c>
      <c r="BJ86" s="319">
        <v>0</v>
      </c>
      <c r="BK86" s="239">
        <f t="shared" si="144"/>
        <v>0</v>
      </c>
      <c r="BL86" s="320">
        <v>0</v>
      </c>
      <c r="BM86" s="320">
        <v>0</v>
      </c>
      <c r="BN86" s="321">
        <v>0</v>
      </c>
      <c r="BO86" s="94">
        <f t="shared" si="145"/>
        <v>0</v>
      </c>
      <c r="BP86" s="240">
        <f t="shared" si="146"/>
        <v>0</v>
      </c>
      <c r="BQ86" s="504">
        <f t="shared" si="147"/>
        <v>0</v>
      </c>
      <c r="BR86" s="450" t="str">
        <f t="shared" si="148"/>
        <v>E</v>
      </c>
      <c r="BS86" s="117">
        <f t="shared" si="149"/>
        <v>0</v>
      </c>
      <c r="BT86" s="120">
        <v>0</v>
      </c>
      <c r="BU86" s="65">
        <v>0</v>
      </c>
      <c r="BV86" s="66">
        <f t="shared" si="113"/>
        <v>0</v>
      </c>
      <c r="BW86" s="176">
        <v>0</v>
      </c>
      <c r="BX86" s="176">
        <v>0</v>
      </c>
      <c r="BY86" s="313">
        <v>0</v>
      </c>
      <c r="BZ86" s="93">
        <f t="shared" si="150"/>
        <v>0</v>
      </c>
      <c r="CA86" s="314">
        <v>0</v>
      </c>
      <c r="CB86" s="314">
        <v>0</v>
      </c>
      <c r="CC86" s="315">
        <v>0</v>
      </c>
      <c r="CD86" s="126">
        <f t="shared" si="151"/>
        <v>0</v>
      </c>
      <c r="CE86" s="177">
        <f t="shared" si="152"/>
        <v>0</v>
      </c>
      <c r="CF86" s="502">
        <f t="shared" si="153"/>
        <v>0</v>
      </c>
      <c r="CG86" s="442" t="str">
        <f t="shared" si="154"/>
        <v>E</v>
      </c>
      <c r="CH86" s="121">
        <f t="shared" si="155"/>
        <v>0</v>
      </c>
      <c r="CI86" s="123">
        <v>0</v>
      </c>
      <c r="CJ86" s="124">
        <v>0</v>
      </c>
      <c r="CK86" s="125">
        <f t="shared" si="114"/>
        <v>0</v>
      </c>
      <c r="CL86" s="259">
        <v>0</v>
      </c>
      <c r="CM86" s="322">
        <v>0</v>
      </c>
      <c r="CN86" s="322">
        <v>0</v>
      </c>
      <c r="CO86" s="260">
        <f t="shared" si="156"/>
        <v>0</v>
      </c>
      <c r="CP86" s="323">
        <v>0</v>
      </c>
      <c r="CQ86" s="323">
        <v>0</v>
      </c>
      <c r="CR86" s="324">
        <f t="shared" si="197"/>
        <v>0</v>
      </c>
      <c r="CS86" s="53">
        <f t="shared" si="157"/>
        <v>0</v>
      </c>
      <c r="CT86" s="261">
        <f t="shared" si="158"/>
        <v>0</v>
      </c>
      <c r="CU86" s="505">
        <f t="shared" si="159"/>
        <v>0</v>
      </c>
      <c r="CV86" s="454" t="str">
        <f t="shared" si="160"/>
        <v>E</v>
      </c>
      <c r="CW86" s="47">
        <f t="shared" si="161"/>
        <v>0</v>
      </c>
      <c r="CX86" s="408">
        <v>0</v>
      </c>
      <c r="CY86" s="409">
        <v>0</v>
      </c>
      <c r="CZ86" s="409">
        <v>0</v>
      </c>
      <c r="DA86" s="406"/>
      <c r="DB86" s="406"/>
      <c r="DC86" s="407">
        <f t="shared" si="162"/>
        <v>0</v>
      </c>
      <c r="DD86" s="507">
        <f t="shared" si="163"/>
        <v>0</v>
      </c>
      <c r="DE86" s="458" t="str">
        <f t="shared" si="164"/>
        <v>D</v>
      </c>
      <c r="DF86" s="426">
        <f t="shared" si="165"/>
        <v>0</v>
      </c>
      <c r="DG86" s="379">
        <v>0</v>
      </c>
      <c r="DH86" s="380">
        <v>0</v>
      </c>
      <c r="DI86" s="380">
        <v>0</v>
      </c>
      <c r="DJ86" s="376"/>
      <c r="DK86" s="376"/>
      <c r="DL86" s="377">
        <f t="shared" si="166"/>
        <v>0</v>
      </c>
      <c r="DM86" s="509">
        <f t="shared" si="167"/>
        <v>0</v>
      </c>
      <c r="DN86" s="462" t="str">
        <f t="shared" si="168"/>
        <v>D</v>
      </c>
      <c r="DO86" s="378">
        <f t="shared" si="169"/>
        <v>0</v>
      </c>
      <c r="DP86" s="394">
        <v>0</v>
      </c>
      <c r="DQ86" s="395">
        <v>0</v>
      </c>
      <c r="DR86" s="395">
        <v>0</v>
      </c>
      <c r="DS86" s="391"/>
      <c r="DT86" s="391"/>
      <c r="DU86" s="392">
        <f t="shared" si="170"/>
        <v>0</v>
      </c>
      <c r="DV86" s="510">
        <f t="shared" si="171"/>
        <v>0</v>
      </c>
      <c r="DW86" s="466" t="str">
        <f t="shared" si="172"/>
        <v>D</v>
      </c>
      <c r="DX86" s="393">
        <f t="shared" si="173"/>
        <v>0</v>
      </c>
      <c r="DY86" s="7"/>
      <c r="DZ86" s="4"/>
      <c r="EA86" s="48" t="str">
        <f t="shared" si="110"/>
        <v/>
      </c>
      <c r="EB86" s="45">
        <f t="shared" si="118"/>
        <v>0</v>
      </c>
      <c r="EC86" s="32">
        <f t="shared" si="119"/>
        <v>0</v>
      </c>
      <c r="ED86" s="28">
        <f t="shared" si="198"/>
        <v>0</v>
      </c>
      <c r="EE86" s="78" t="str">
        <f t="shared" si="175"/>
        <v/>
      </c>
      <c r="EF86" s="78" t="str">
        <f t="shared" si="176"/>
        <v/>
      </c>
      <c r="EG86" s="67" t="str">
        <f t="shared" si="177"/>
        <v/>
      </c>
      <c r="EH86" s="46" t="str">
        <f t="shared" si="178"/>
        <v/>
      </c>
      <c r="EI86" s="102">
        <f t="shared" si="179"/>
        <v>0</v>
      </c>
      <c r="EJ86" s="72">
        <f t="shared" si="120"/>
        <v>0</v>
      </c>
      <c r="EK86" s="71">
        <f t="shared" si="121"/>
        <v>0</v>
      </c>
      <c r="EL86" s="71">
        <f t="shared" si="122"/>
        <v>0</v>
      </c>
      <c r="EM86" s="71">
        <f t="shared" si="123"/>
        <v>0</v>
      </c>
      <c r="EN86" s="71">
        <f t="shared" si="124"/>
        <v>0</v>
      </c>
      <c r="EO86" s="73">
        <f t="shared" si="125"/>
        <v>0</v>
      </c>
      <c r="EP86" s="491">
        <f t="shared" si="180"/>
        <v>0</v>
      </c>
      <c r="EQ86" s="492">
        <f t="shared" si="181"/>
        <v>0</v>
      </c>
      <c r="ER86" s="492">
        <f t="shared" si="182"/>
        <v>0</v>
      </c>
      <c r="ES86" s="492">
        <f t="shared" si="183"/>
        <v>0</v>
      </c>
      <c r="ET86" s="492">
        <f t="shared" si="184"/>
        <v>0</v>
      </c>
      <c r="EU86" s="725"/>
      <c r="EV86" s="725"/>
      <c r="EW86" s="137">
        <f t="shared" si="185"/>
        <v>0</v>
      </c>
      <c r="EX86" s="137" t="s">
        <v>177</v>
      </c>
      <c r="EY86" s="137">
        <f t="shared" si="186"/>
        <v>100</v>
      </c>
      <c r="EZ86" s="137" t="str">
        <f t="shared" si="187"/>
        <v>0/100</v>
      </c>
      <c r="FA86" s="137">
        <f t="shared" si="188"/>
        <v>0</v>
      </c>
      <c r="FB86" s="137" t="s">
        <v>177</v>
      </c>
      <c r="FC86" s="137">
        <f t="shared" si="189"/>
        <v>100</v>
      </c>
      <c r="FD86" s="137" t="str">
        <f t="shared" si="190"/>
        <v>0/100</v>
      </c>
      <c r="FE86" s="137">
        <f t="shared" si="191"/>
        <v>0</v>
      </c>
      <c r="FF86" s="137" t="s">
        <v>177</v>
      </c>
      <c r="FG86" s="137">
        <f t="shared" si="192"/>
        <v>100</v>
      </c>
      <c r="FH86" s="137" t="str">
        <f t="shared" si="193"/>
        <v>0/100</v>
      </c>
    </row>
    <row r="87" spans="1:164" ht="18">
      <c r="A87" s="130">
        <f t="shared" si="126"/>
        <v>0</v>
      </c>
      <c r="B87" s="307">
        <v>79</v>
      </c>
      <c r="C87" s="494"/>
      <c r="D87" s="28">
        <f t="shared" si="127"/>
        <v>0</v>
      </c>
      <c r="E87" s="2"/>
      <c r="F87" s="139"/>
      <c r="G87" s="1"/>
      <c r="H87" s="2"/>
      <c r="I87" s="2"/>
      <c r="J87" s="2"/>
      <c r="K87" s="141"/>
      <c r="L87" s="8">
        <v>0</v>
      </c>
      <c r="M87" s="55">
        <v>0</v>
      </c>
      <c r="N87" s="56">
        <f t="shared" si="115"/>
        <v>0</v>
      </c>
      <c r="O87" s="166">
        <v>0</v>
      </c>
      <c r="P87" s="310">
        <v>0</v>
      </c>
      <c r="Q87" s="417">
        <v>0</v>
      </c>
      <c r="R87" s="92">
        <f t="shared" si="128"/>
        <v>0</v>
      </c>
      <c r="S87" s="311">
        <v>0</v>
      </c>
      <c r="T87" s="312">
        <f t="shared" si="194"/>
        <v>0</v>
      </c>
      <c r="U87" s="417">
        <v>0</v>
      </c>
      <c r="V87" s="92">
        <f t="shared" si="129"/>
        <v>0</v>
      </c>
      <c r="W87" s="57">
        <f t="shared" si="116"/>
        <v>0</v>
      </c>
      <c r="X87" s="501">
        <f t="shared" si="130"/>
        <v>0</v>
      </c>
      <c r="Y87" s="438" t="str">
        <f t="shared" si="131"/>
        <v>E</v>
      </c>
      <c r="Z87" s="110">
        <f t="shared" si="132"/>
        <v>0</v>
      </c>
      <c r="AA87" s="120">
        <v>0</v>
      </c>
      <c r="AB87" s="65">
        <v>0</v>
      </c>
      <c r="AC87" s="66">
        <f t="shared" si="195"/>
        <v>0</v>
      </c>
      <c r="AD87" s="176">
        <v>0</v>
      </c>
      <c r="AE87" s="313">
        <v>0</v>
      </c>
      <c r="AF87" s="422">
        <v>0</v>
      </c>
      <c r="AG87" s="93">
        <f t="shared" si="133"/>
        <v>0</v>
      </c>
      <c r="AH87" s="314">
        <v>0</v>
      </c>
      <c r="AI87" s="315">
        <f t="shared" si="196"/>
        <v>0</v>
      </c>
      <c r="AJ87" s="422">
        <v>0</v>
      </c>
      <c r="AK87" s="93">
        <f t="shared" si="134"/>
        <v>0</v>
      </c>
      <c r="AL87" s="177">
        <f t="shared" si="117"/>
        <v>0</v>
      </c>
      <c r="AM87" s="502">
        <f t="shared" si="135"/>
        <v>0</v>
      </c>
      <c r="AN87" s="442" t="str">
        <f t="shared" si="136"/>
        <v>E</v>
      </c>
      <c r="AO87" s="121">
        <f t="shared" si="137"/>
        <v>0</v>
      </c>
      <c r="AP87" s="113">
        <v>0</v>
      </c>
      <c r="AQ87" s="61">
        <v>0</v>
      </c>
      <c r="AR87" s="62">
        <f t="shared" si="111"/>
        <v>0</v>
      </c>
      <c r="AS87" s="217">
        <v>0</v>
      </c>
      <c r="AT87" s="217">
        <v>0</v>
      </c>
      <c r="AU87" s="316">
        <v>0</v>
      </c>
      <c r="AV87" s="218">
        <f t="shared" si="138"/>
        <v>0</v>
      </c>
      <c r="AW87" s="317">
        <v>0</v>
      </c>
      <c r="AX87" s="317">
        <v>0</v>
      </c>
      <c r="AY87" s="318">
        <v>0</v>
      </c>
      <c r="AZ87" s="54">
        <f t="shared" si="139"/>
        <v>0</v>
      </c>
      <c r="BA87" s="219">
        <f t="shared" si="140"/>
        <v>0</v>
      </c>
      <c r="BB87" s="503">
        <f t="shared" si="141"/>
        <v>0</v>
      </c>
      <c r="BC87" s="446" t="str">
        <f t="shared" si="142"/>
        <v>E</v>
      </c>
      <c r="BD87" s="114">
        <f t="shared" si="143"/>
        <v>0</v>
      </c>
      <c r="BE87" s="236">
        <v>0</v>
      </c>
      <c r="BF87" s="69">
        <v>0</v>
      </c>
      <c r="BG87" s="237">
        <f t="shared" si="112"/>
        <v>0</v>
      </c>
      <c r="BH87" s="238">
        <v>0</v>
      </c>
      <c r="BI87" s="238">
        <v>0</v>
      </c>
      <c r="BJ87" s="319">
        <v>0</v>
      </c>
      <c r="BK87" s="239">
        <f t="shared" si="144"/>
        <v>0</v>
      </c>
      <c r="BL87" s="320">
        <v>0</v>
      </c>
      <c r="BM87" s="320">
        <v>0</v>
      </c>
      <c r="BN87" s="321">
        <v>0</v>
      </c>
      <c r="BO87" s="94">
        <f t="shared" si="145"/>
        <v>0</v>
      </c>
      <c r="BP87" s="240">
        <f t="shared" si="146"/>
        <v>0</v>
      </c>
      <c r="BQ87" s="504">
        <f t="shared" si="147"/>
        <v>0</v>
      </c>
      <c r="BR87" s="450" t="str">
        <f t="shared" si="148"/>
        <v>E</v>
      </c>
      <c r="BS87" s="117">
        <f t="shared" si="149"/>
        <v>0</v>
      </c>
      <c r="BT87" s="120">
        <v>0</v>
      </c>
      <c r="BU87" s="65">
        <v>0</v>
      </c>
      <c r="BV87" s="66">
        <f t="shared" si="113"/>
        <v>0</v>
      </c>
      <c r="BW87" s="176">
        <v>0</v>
      </c>
      <c r="BX87" s="176">
        <v>0</v>
      </c>
      <c r="BY87" s="313">
        <v>0</v>
      </c>
      <c r="BZ87" s="93">
        <f t="shared" si="150"/>
        <v>0</v>
      </c>
      <c r="CA87" s="314">
        <v>0</v>
      </c>
      <c r="CB87" s="314">
        <v>0</v>
      </c>
      <c r="CC87" s="315">
        <v>0</v>
      </c>
      <c r="CD87" s="126">
        <f t="shared" si="151"/>
        <v>0</v>
      </c>
      <c r="CE87" s="177">
        <f t="shared" si="152"/>
        <v>0</v>
      </c>
      <c r="CF87" s="502">
        <f t="shared" si="153"/>
        <v>0</v>
      </c>
      <c r="CG87" s="442" t="str">
        <f t="shared" si="154"/>
        <v>E</v>
      </c>
      <c r="CH87" s="121">
        <f t="shared" si="155"/>
        <v>0</v>
      </c>
      <c r="CI87" s="123">
        <v>0</v>
      </c>
      <c r="CJ87" s="124">
        <v>0</v>
      </c>
      <c r="CK87" s="125">
        <f t="shared" si="114"/>
        <v>0</v>
      </c>
      <c r="CL87" s="259">
        <v>0</v>
      </c>
      <c r="CM87" s="322">
        <v>0</v>
      </c>
      <c r="CN87" s="322">
        <v>0</v>
      </c>
      <c r="CO87" s="260">
        <f t="shared" si="156"/>
        <v>0</v>
      </c>
      <c r="CP87" s="323">
        <v>0</v>
      </c>
      <c r="CQ87" s="323">
        <v>0</v>
      </c>
      <c r="CR87" s="324">
        <f t="shared" si="197"/>
        <v>0</v>
      </c>
      <c r="CS87" s="53">
        <f t="shared" si="157"/>
        <v>0</v>
      </c>
      <c r="CT87" s="261">
        <f t="shared" si="158"/>
        <v>0</v>
      </c>
      <c r="CU87" s="505">
        <f t="shared" si="159"/>
        <v>0</v>
      </c>
      <c r="CV87" s="454" t="str">
        <f t="shared" si="160"/>
        <v>E</v>
      </c>
      <c r="CW87" s="47">
        <f t="shared" si="161"/>
        <v>0</v>
      </c>
      <c r="CX87" s="408">
        <v>0</v>
      </c>
      <c r="CY87" s="409">
        <v>0</v>
      </c>
      <c r="CZ87" s="409">
        <v>0</v>
      </c>
      <c r="DA87" s="406"/>
      <c r="DB87" s="406"/>
      <c r="DC87" s="407">
        <f t="shared" si="162"/>
        <v>0</v>
      </c>
      <c r="DD87" s="507">
        <f t="shared" si="163"/>
        <v>0</v>
      </c>
      <c r="DE87" s="458" t="str">
        <f t="shared" si="164"/>
        <v>D</v>
      </c>
      <c r="DF87" s="426">
        <f t="shared" si="165"/>
        <v>0</v>
      </c>
      <c r="DG87" s="379">
        <v>0</v>
      </c>
      <c r="DH87" s="380">
        <v>0</v>
      </c>
      <c r="DI87" s="380">
        <v>0</v>
      </c>
      <c r="DJ87" s="376"/>
      <c r="DK87" s="376"/>
      <c r="DL87" s="377">
        <f t="shared" si="166"/>
        <v>0</v>
      </c>
      <c r="DM87" s="509">
        <f t="shared" si="167"/>
        <v>0</v>
      </c>
      <c r="DN87" s="462" t="str">
        <f t="shared" si="168"/>
        <v>D</v>
      </c>
      <c r="DO87" s="378">
        <f t="shared" si="169"/>
        <v>0</v>
      </c>
      <c r="DP87" s="394">
        <v>0</v>
      </c>
      <c r="DQ87" s="395">
        <v>0</v>
      </c>
      <c r="DR87" s="395">
        <v>0</v>
      </c>
      <c r="DS87" s="391"/>
      <c r="DT87" s="391"/>
      <c r="DU87" s="392">
        <f t="shared" si="170"/>
        <v>0</v>
      </c>
      <c r="DV87" s="510">
        <f t="shared" si="171"/>
        <v>0</v>
      </c>
      <c r="DW87" s="466" t="str">
        <f t="shared" si="172"/>
        <v>D</v>
      </c>
      <c r="DX87" s="393">
        <f t="shared" si="173"/>
        <v>0</v>
      </c>
      <c r="DY87" s="7"/>
      <c r="DZ87" s="4"/>
      <c r="EA87" s="48" t="str">
        <f t="shared" si="110"/>
        <v/>
      </c>
      <c r="EB87" s="45">
        <f t="shared" si="118"/>
        <v>0</v>
      </c>
      <c r="EC87" s="32">
        <f t="shared" si="119"/>
        <v>0</v>
      </c>
      <c r="ED87" s="28">
        <f t="shared" si="198"/>
        <v>0</v>
      </c>
      <c r="EE87" s="78" t="str">
        <f t="shared" si="175"/>
        <v/>
      </c>
      <c r="EF87" s="78" t="str">
        <f t="shared" si="176"/>
        <v/>
      </c>
      <c r="EG87" s="67" t="str">
        <f t="shared" si="177"/>
        <v/>
      </c>
      <c r="EH87" s="46" t="str">
        <f t="shared" si="178"/>
        <v/>
      </c>
      <c r="EI87" s="102">
        <f t="shared" si="179"/>
        <v>0</v>
      </c>
      <c r="EJ87" s="72">
        <f t="shared" si="120"/>
        <v>0</v>
      </c>
      <c r="EK87" s="71">
        <f t="shared" si="121"/>
        <v>0</v>
      </c>
      <c r="EL87" s="71">
        <f t="shared" si="122"/>
        <v>0</v>
      </c>
      <c r="EM87" s="71">
        <f t="shared" si="123"/>
        <v>0</v>
      </c>
      <c r="EN87" s="71">
        <f t="shared" si="124"/>
        <v>0</v>
      </c>
      <c r="EO87" s="73">
        <f t="shared" si="125"/>
        <v>0</v>
      </c>
      <c r="EP87" s="491">
        <f t="shared" si="180"/>
        <v>0</v>
      </c>
      <c r="EQ87" s="492">
        <f t="shared" si="181"/>
        <v>0</v>
      </c>
      <c r="ER87" s="492">
        <f t="shared" si="182"/>
        <v>0</v>
      </c>
      <c r="ES87" s="492">
        <f t="shared" si="183"/>
        <v>0</v>
      </c>
      <c r="ET87" s="492">
        <f t="shared" si="184"/>
        <v>0</v>
      </c>
      <c r="EU87" s="725"/>
      <c r="EV87" s="725"/>
      <c r="EW87" s="137">
        <f t="shared" si="185"/>
        <v>0</v>
      </c>
      <c r="EX87" s="137" t="s">
        <v>177</v>
      </c>
      <c r="EY87" s="137">
        <f t="shared" si="186"/>
        <v>100</v>
      </c>
      <c r="EZ87" s="137" t="str">
        <f t="shared" si="187"/>
        <v>0/100</v>
      </c>
      <c r="FA87" s="137">
        <f t="shared" si="188"/>
        <v>0</v>
      </c>
      <c r="FB87" s="137" t="s">
        <v>177</v>
      </c>
      <c r="FC87" s="137">
        <f t="shared" si="189"/>
        <v>100</v>
      </c>
      <c r="FD87" s="137" t="str">
        <f t="shared" si="190"/>
        <v>0/100</v>
      </c>
      <c r="FE87" s="137">
        <f t="shared" si="191"/>
        <v>0</v>
      </c>
      <c r="FF87" s="137" t="s">
        <v>177</v>
      </c>
      <c r="FG87" s="137">
        <f t="shared" si="192"/>
        <v>100</v>
      </c>
      <c r="FH87" s="137" t="str">
        <f t="shared" si="193"/>
        <v>0/100</v>
      </c>
    </row>
    <row r="88" spans="1:164" ht="18">
      <c r="A88" s="130">
        <f t="shared" si="126"/>
        <v>0</v>
      </c>
      <c r="B88" s="307">
        <v>80</v>
      </c>
      <c r="C88" s="495"/>
      <c r="D88" s="28">
        <f t="shared" si="127"/>
        <v>0</v>
      </c>
      <c r="E88" s="2"/>
      <c r="F88" s="139"/>
      <c r="G88" s="2"/>
      <c r="H88" s="2"/>
      <c r="I88" s="2"/>
      <c r="J88" s="2"/>
      <c r="K88" s="141"/>
      <c r="L88" s="8">
        <v>0</v>
      </c>
      <c r="M88" s="55">
        <v>0</v>
      </c>
      <c r="N88" s="56">
        <f t="shared" si="115"/>
        <v>0</v>
      </c>
      <c r="O88" s="166">
        <v>0</v>
      </c>
      <c r="P88" s="310">
        <v>0</v>
      </c>
      <c r="Q88" s="417">
        <v>0</v>
      </c>
      <c r="R88" s="92">
        <f t="shared" si="128"/>
        <v>0</v>
      </c>
      <c r="S88" s="311">
        <v>0</v>
      </c>
      <c r="T88" s="312">
        <f t="shared" si="194"/>
        <v>0</v>
      </c>
      <c r="U88" s="417">
        <v>0</v>
      </c>
      <c r="V88" s="92">
        <f t="shared" si="129"/>
        <v>0</v>
      </c>
      <c r="W88" s="57">
        <f t="shared" si="116"/>
        <v>0</v>
      </c>
      <c r="X88" s="501">
        <f t="shared" si="130"/>
        <v>0</v>
      </c>
      <c r="Y88" s="438" t="str">
        <f t="shared" si="131"/>
        <v>E</v>
      </c>
      <c r="Z88" s="110">
        <f t="shared" si="132"/>
        <v>0</v>
      </c>
      <c r="AA88" s="120">
        <v>0</v>
      </c>
      <c r="AB88" s="65">
        <v>0</v>
      </c>
      <c r="AC88" s="66">
        <f t="shared" si="195"/>
        <v>0</v>
      </c>
      <c r="AD88" s="176">
        <v>0</v>
      </c>
      <c r="AE88" s="313">
        <v>0</v>
      </c>
      <c r="AF88" s="422">
        <v>0</v>
      </c>
      <c r="AG88" s="93">
        <f t="shared" si="133"/>
        <v>0</v>
      </c>
      <c r="AH88" s="314">
        <v>0</v>
      </c>
      <c r="AI88" s="315">
        <f t="shared" si="196"/>
        <v>0</v>
      </c>
      <c r="AJ88" s="422">
        <v>0</v>
      </c>
      <c r="AK88" s="93">
        <f t="shared" si="134"/>
        <v>0</v>
      </c>
      <c r="AL88" s="177">
        <f t="shared" si="117"/>
        <v>0</v>
      </c>
      <c r="AM88" s="502">
        <f t="shared" si="135"/>
        <v>0</v>
      </c>
      <c r="AN88" s="442" t="str">
        <f t="shared" si="136"/>
        <v>E</v>
      </c>
      <c r="AO88" s="121">
        <f t="shared" si="137"/>
        <v>0</v>
      </c>
      <c r="AP88" s="113">
        <v>0</v>
      </c>
      <c r="AQ88" s="61">
        <v>0</v>
      </c>
      <c r="AR88" s="62">
        <f t="shared" si="111"/>
        <v>0</v>
      </c>
      <c r="AS88" s="217">
        <v>0</v>
      </c>
      <c r="AT88" s="217">
        <v>0</v>
      </c>
      <c r="AU88" s="316">
        <v>0</v>
      </c>
      <c r="AV88" s="218">
        <f t="shared" si="138"/>
        <v>0</v>
      </c>
      <c r="AW88" s="317">
        <v>0</v>
      </c>
      <c r="AX88" s="317">
        <v>0</v>
      </c>
      <c r="AY88" s="318">
        <v>0</v>
      </c>
      <c r="AZ88" s="54">
        <f t="shared" si="139"/>
        <v>0</v>
      </c>
      <c r="BA88" s="219">
        <f t="shared" si="140"/>
        <v>0</v>
      </c>
      <c r="BB88" s="503">
        <f t="shared" si="141"/>
        <v>0</v>
      </c>
      <c r="BC88" s="446" t="str">
        <f t="shared" si="142"/>
        <v>E</v>
      </c>
      <c r="BD88" s="114">
        <f t="shared" si="143"/>
        <v>0</v>
      </c>
      <c r="BE88" s="236">
        <v>0</v>
      </c>
      <c r="BF88" s="69">
        <v>0</v>
      </c>
      <c r="BG88" s="237">
        <f t="shared" si="112"/>
        <v>0</v>
      </c>
      <c r="BH88" s="238">
        <v>0</v>
      </c>
      <c r="BI88" s="238">
        <v>0</v>
      </c>
      <c r="BJ88" s="319">
        <v>0</v>
      </c>
      <c r="BK88" s="239">
        <f t="shared" si="144"/>
        <v>0</v>
      </c>
      <c r="BL88" s="320">
        <v>0</v>
      </c>
      <c r="BM88" s="320">
        <v>0</v>
      </c>
      <c r="BN88" s="321">
        <v>0</v>
      </c>
      <c r="BO88" s="94">
        <f t="shared" si="145"/>
        <v>0</v>
      </c>
      <c r="BP88" s="240">
        <f t="shared" si="146"/>
        <v>0</v>
      </c>
      <c r="BQ88" s="504">
        <f t="shared" si="147"/>
        <v>0</v>
      </c>
      <c r="BR88" s="450" t="str">
        <f t="shared" si="148"/>
        <v>E</v>
      </c>
      <c r="BS88" s="117">
        <f t="shared" si="149"/>
        <v>0</v>
      </c>
      <c r="BT88" s="120">
        <v>0</v>
      </c>
      <c r="BU88" s="65">
        <v>0</v>
      </c>
      <c r="BV88" s="66">
        <f t="shared" si="113"/>
        <v>0</v>
      </c>
      <c r="BW88" s="176">
        <v>0</v>
      </c>
      <c r="BX88" s="176">
        <v>0</v>
      </c>
      <c r="BY88" s="313">
        <v>0</v>
      </c>
      <c r="BZ88" s="93">
        <f t="shared" si="150"/>
        <v>0</v>
      </c>
      <c r="CA88" s="314">
        <v>0</v>
      </c>
      <c r="CB88" s="314">
        <v>0</v>
      </c>
      <c r="CC88" s="315">
        <v>0</v>
      </c>
      <c r="CD88" s="126">
        <f t="shared" si="151"/>
        <v>0</v>
      </c>
      <c r="CE88" s="177">
        <f t="shared" si="152"/>
        <v>0</v>
      </c>
      <c r="CF88" s="502">
        <f t="shared" si="153"/>
        <v>0</v>
      </c>
      <c r="CG88" s="442" t="str">
        <f t="shared" si="154"/>
        <v>E</v>
      </c>
      <c r="CH88" s="121">
        <f t="shared" si="155"/>
        <v>0</v>
      </c>
      <c r="CI88" s="123">
        <v>0</v>
      </c>
      <c r="CJ88" s="124">
        <v>0</v>
      </c>
      <c r="CK88" s="125">
        <f t="shared" si="114"/>
        <v>0</v>
      </c>
      <c r="CL88" s="259">
        <v>0</v>
      </c>
      <c r="CM88" s="322">
        <v>0</v>
      </c>
      <c r="CN88" s="322">
        <v>0</v>
      </c>
      <c r="CO88" s="260">
        <f t="shared" si="156"/>
        <v>0</v>
      </c>
      <c r="CP88" s="323">
        <v>0</v>
      </c>
      <c r="CQ88" s="323">
        <v>0</v>
      </c>
      <c r="CR88" s="324">
        <f t="shared" si="197"/>
        <v>0</v>
      </c>
      <c r="CS88" s="53">
        <f t="shared" si="157"/>
        <v>0</v>
      </c>
      <c r="CT88" s="261">
        <f t="shared" si="158"/>
        <v>0</v>
      </c>
      <c r="CU88" s="505">
        <f t="shared" si="159"/>
        <v>0</v>
      </c>
      <c r="CV88" s="454" t="str">
        <f t="shared" si="160"/>
        <v>E</v>
      </c>
      <c r="CW88" s="47">
        <f t="shared" si="161"/>
        <v>0</v>
      </c>
      <c r="CX88" s="408">
        <v>0</v>
      </c>
      <c r="CY88" s="409">
        <v>0</v>
      </c>
      <c r="CZ88" s="409">
        <v>0</v>
      </c>
      <c r="DA88" s="406"/>
      <c r="DB88" s="406"/>
      <c r="DC88" s="407">
        <f t="shared" si="162"/>
        <v>0</v>
      </c>
      <c r="DD88" s="507">
        <f t="shared" si="163"/>
        <v>0</v>
      </c>
      <c r="DE88" s="458" t="str">
        <f t="shared" si="164"/>
        <v>D</v>
      </c>
      <c r="DF88" s="426">
        <f t="shared" si="165"/>
        <v>0</v>
      </c>
      <c r="DG88" s="379">
        <v>0</v>
      </c>
      <c r="DH88" s="380">
        <v>0</v>
      </c>
      <c r="DI88" s="380">
        <v>0</v>
      </c>
      <c r="DJ88" s="376"/>
      <c r="DK88" s="376"/>
      <c r="DL88" s="377">
        <f t="shared" si="166"/>
        <v>0</v>
      </c>
      <c r="DM88" s="509">
        <f t="shared" si="167"/>
        <v>0</v>
      </c>
      <c r="DN88" s="462" t="str">
        <f t="shared" si="168"/>
        <v>D</v>
      </c>
      <c r="DO88" s="378">
        <f t="shared" si="169"/>
        <v>0</v>
      </c>
      <c r="DP88" s="394">
        <v>0</v>
      </c>
      <c r="DQ88" s="395">
        <v>0</v>
      </c>
      <c r="DR88" s="395">
        <v>0</v>
      </c>
      <c r="DS88" s="391"/>
      <c r="DT88" s="391"/>
      <c r="DU88" s="392">
        <f t="shared" si="170"/>
        <v>0</v>
      </c>
      <c r="DV88" s="510">
        <f t="shared" si="171"/>
        <v>0</v>
      </c>
      <c r="DW88" s="466" t="str">
        <f t="shared" si="172"/>
        <v>D</v>
      </c>
      <c r="DX88" s="393">
        <f t="shared" si="173"/>
        <v>0</v>
      </c>
      <c r="DY88" s="7"/>
      <c r="DZ88" s="4"/>
      <c r="EA88" s="48" t="str">
        <f t="shared" si="110"/>
        <v/>
      </c>
      <c r="EB88" s="45">
        <f t="shared" si="118"/>
        <v>0</v>
      </c>
      <c r="EC88" s="32">
        <f t="shared" si="119"/>
        <v>0</v>
      </c>
      <c r="ED88" s="28">
        <f t="shared" si="198"/>
        <v>0</v>
      </c>
      <c r="EE88" s="78" t="str">
        <f t="shared" si="175"/>
        <v/>
      </c>
      <c r="EF88" s="78" t="str">
        <f t="shared" si="176"/>
        <v/>
      </c>
      <c r="EG88" s="67" t="str">
        <f t="shared" si="177"/>
        <v/>
      </c>
      <c r="EH88" s="46" t="str">
        <f t="shared" si="178"/>
        <v/>
      </c>
      <c r="EI88" s="102">
        <f t="shared" si="179"/>
        <v>0</v>
      </c>
      <c r="EJ88" s="72">
        <f t="shared" si="120"/>
        <v>0</v>
      </c>
      <c r="EK88" s="71">
        <f t="shared" si="121"/>
        <v>0</v>
      </c>
      <c r="EL88" s="71">
        <f t="shared" si="122"/>
        <v>0</v>
      </c>
      <c r="EM88" s="71">
        <f t="shared" si="123"/>
        <v>0</v>
      </c>
      <c r="EN88" s="71">
        <f t="shared" si="124"/>
        <v>0</v>
      </c>
      <c r="EO88" s="73">
        <f t="shared" si="125"/>
        <v>0</v>
      </c>
      <c r="EP88" s="491">
        <f t="shared" si="180"/>
        <v>0</v>
      </c>
      <c r="EQ88" s="492">
        <f t="shared" si="181"/>
        <v>0</v>
      </c>
      <c r="ER88" s="492">
        <f t="shared" si="182"/>
        <v>0</v>
      </c>
      <c r="ES88" s="492">
        <f t="shared" si="183"/>
        <v>0</v>
      </c>
      <c r="ET88" s="492">
        <f t="shared" si="184"/>
        <v>0</v>
      </c>
      <c r="EU88" s="725"/>
      <c r="EV88" s="725"/>
      <c r="EW88" s="137">
        <f t="shared" si="185"/>
        <v>0</v>
      </c>
      <c r="EX88" s="137" t="s">
        <v>177</v>
      </c>
      <c r="EY88" s="137">
        <f t="shared" si="186"/>
        <v>100</v>
      </c>
      <c r="EZ88" s="137" t="str">
        <f t="shared" si="187"/>
        <v>0/100</v>
      </c>
      <c r="FA88" s="137">
        <f t="shared" si="188"/>
        <v>0</v>
      </c>
      <c r="FB88" s="137" t="s">
        <v>177</v>
      </c>
      <c r="FC88" s="137">
        <f t="shared" si="189"/>
        <v>100</v>
      </c>
      <c r="FD88" s="137" t="str">
        <f t="shared" si="190"/>
        <v>0/100</v>
      </c>
      <c r="FE88" s="137">
        <f t="shared" si="191"/>
        <v>0</v>
      </c>
      <c r="FF88" s="137" t="s">
        <v>177</v>
      </c>
      <c r="FG88" s="137">
        <f t="shared" si="192"/>
        <v>100</v>
      </c>
      <c r="FH88" s="137" t="str">
        <f t="shared" si="193"/>
        <v>0/100</v>
      </c>
    </row>
    <row r="89" spans="1:164" ht="18">
      <c r="A89" s="130">
        <f t="shared" si="126"/>
        <v>0</v>
      </c>
      <c r="B89" s="307">
        <v>81</v>
      </c>
      <c r="C89" s="494"/>
      <c r="D89" s="28">
        <f t="shared" si="127"/>
        <v>0</v>
      </c>
      <c r="E89" s="2"/>
      <c r="F89" s="139"/>
      <c r="G89" s="1"/>
      <c r="H89" s="2"/>
      <c r="I89" s="2"/>
      <c r="J89" s="2"/>
      <c r="K89" s="141"/>
      <c r="L89" s="8">
        <v>0</v>
      </c>
      <c r="M89" s="55">
        <v>0</v>
      </c>
      <c r="N89" s="56">
        <f t="shared" si="115"/>
        <v>0</v>
      </c>
      <c r="O89" s="166">
        <v>0</v>
      </c>
      <c r="P89" s="310">
        <v>0</v>
      </c>
      <c r="Q89" s="417">
        <v>0</v>
      </c>
      <c r="R89" s="92">
        <f t="shared" si="128"/>
        <v>0</v>
      </c>
      <c r="S89" s="311">
        <v>0</v>
      </c>
      <c r="T89" s="312">
        <f t="shared" si="194"/>
        <v>0</v>
      </c>
      <c r="U89" s="417">
        <v>0</v>
      </c>
      <c r="V89" s="92">
        <f t="shared" si="129"/>
        <v>0</v>
      </c>
      <c r="W89" s="57">
        <f t="shared" si="116"/>
        <v>0</v>
      </c>
      <c r="X89" s="501">
        <f t="shared" si="130"/>
        <v>0</v>
      </c>
      <c r="Y89" s="438" t="str">
        <f t="shared" si="131"/>
        <v>E</v>
      </c>
      <c r="Z89" s="110">
        <f t="shared" si="132"/>
        <v>0</v>
      </c>
      <c r="AA89" s="120">
        <v>0</v>
      </c>
      <c r="AB89" s="65">
        <v>0</v>
      </c>
      <c r="AC89" s="66">
        <f t="shared" si="195"/>
        <v>0</v>
      </c>
      <c r="AD89" s="176">
        <v>0</v>
      </c>
      <c r="AE89" s="313">
        <v>0</v>
      </c>
      <c r="AF89" s="422">
        <v>0</v>
      </c>
      <c r="AG89" s="93">
        <f t="shared" si="133"/>
        <v>0</v>
      </c>
      <c r="AH89" s="314">
        <v>0</v>
      </c>
      <c r="AI89" s="315">
        <f t="shared" si="196"/>
        <v>0</v>
      </c>
      <c r="AJ89" s="422">
        <v>0</v>
      </c>
      <c r="AK89" s="93">
        <f t="shared" si="134"/>
        <v>0</v>
      </c>
      <c r="AL89" s="177">
        <f t="shared" si="117"/>
        <v>0</v>
      </c>
      <c r="AM89" s="502">
        <f t="shared" si="135"/>
        <v>0</v>
      </c>
      <c r="AN89" s="442" t="str">
        <f t="shared" si="136"/>
        <v>E</v>
      </c>
      <c r="AO89" s="121">
        <f t="shared" si="137"/>
        <v>0</v>
      </c>
      <c r="AP89" s="113">
        <v>0</v>
      </c>
      <c r="AQ89" s="61">
        <v>0</v>
      </c>
      <c r="AR89" s="62">
        <f t="shared" si="111"/>
        <v>0</v>
      </c>
      <c r="AS89" s="217">
        <v>0</v>
      </c>
      <c r="AT89" s="217">
        <v>0</v>
      </c>
      <c r="AU89" s="316">
        <v>0</v>
      </c>
      <c r="AV89" s="218">
        <f t="shared" si="138"/>
        <v>0</v>
      </c>
      <c r="AW89" s="317">
        <v>0</v>
      </c>
      <c r="AX89" s="317">
        <v>0</v>
      </c>
      <c r="AY89" s="318">
        <v>0</v>
      </c>
      <c r="AZ89" s="54">
        <f t="shared" si="139"/>
        <v>0</v>
      </c>
      <c r="BA89" s="219">
        <f t="shared" si="140"/>
        <v>0</v>
      </c>
      <c r="BB89" s="503">
        <f t="shared" si="141"/>
        <v>0</v>
      </c>
      <c r="BC89" s="446" t="str">
        <f t="shared" si="142"/>
        <v>E</v>
      </c>
      <c r="BD89" s="114">
        <f t="shared" si="143"/>
        <v>0</v>
      </c>
      <c r="BE89" s="236">
        <v>0</v>
      </c>
      <c r="BF89" s="69">
        <v>0</v>
      </c>
      <c r="BG89" s="237">
        <f t="shared" si="112"/>
        <v>0</v>
      </c>
      <c r="BH89" s="238">
        <v>0</v>
      </c>
      <c r="BI89" s="238">
        <v>0</v>
      </c>
      <c r="BJ89" s="319">
        <v>0</v>
      </c>
      <c r="BK89" s="239">
        <f t="shared" si="144"/>
        <v>0</v>
      </c>
      <c r="BL89" s="320">
        <v>0</v>
      </c>
      <c r="BM89" s="320">
        <v>0</v>
      </c>
      <c r="BN89" s="321">
        <v>0</v>
      </c>
      <c r="BO89" s="94">
        <f t="shared" si="145"/>
        <v>0</v>
      </c>
      <c r="BP89" s="240">
        <f t="shared" si="146"/>
        <v>0</v>
      </c>
      <c r="BQ89" s="504">
        <f t="shared" si="147"/>
        <v>0</v>
      </c>
      <c r="BR89" s="450" t="str">
        <f t="shared" si="148"/>
        <v>E</v>
      </c>
      <c r="BS89" s="117">
        <f t="shared" si="149"/>
        <v>0</v>
      </c>
      <c r="BT89" s="120">
        <v>0</v>
      </c>
      <c r="BU89" s="65">
        <v>0</v>
      </c>
      <c r="BV89" s="66">
        <f t="shared" si="113"/>
        <v>0</v>
      </c>
      <c r="BW89" s="176">
        <v>0</v>
      </c>
      <c r="BX89" s="176">
        <v>0</v>
      </c>
      <c r="BY89" s="313">
        <v>0</v>
      </c>
      <c r="BZ89" s="93">
        <f t="shared" si="150"/>
        <v>0</v>
      </c>
      <c r="CA89" s="314">
        <v>0</v>
      </c>
      <c r="CB89" s="314">
        <v>0</v>
      </c>
      <c r="CC89" s="315">
        <v>0</v>
      </c>
      <c r="CD89" s="126">
        <f t="shared" si="151"/>
        <v>0</v>
      </c>
      <c r="CE89" s="177">
        <f t="shared" si="152"/>
        <v>0</v>
      </c>
      <c r="CF89" s="502">
        <f t="shared" si="153"/>
        <v>0</v>
      </c>
      <c r="CG89" s="442" t="str">
        <f t="shared" si="154"/>
        <v>E</v>
      </c>
      <c r="CH89" s="121">
        <f t="shared" si="155"/>
        <v>0</v>
      </c>
      <c r="CI89" s="123">
        <v>0</v>
      </c>
      <c r="CJ89" s="124">
        <v>0</v>
      </c>
      <c r="CK89" s="125">
        <f t="shared" si="114"/>
        <v>0</v>
      </c>
      <c r="CL89" s="259">
        <v>0</v>
      </c>
      <c r="CM89" s="322">
        <v>0</v>
      </c>
      <c r="CN89" s="322">
        <v>0</v>
      </c>
      <c r="CO89" s="260">
        <f t="shared" si="156"/>
        <v>0</v>
      </c>
      <c r="CP89" s="323">
        <v>0</v>
      </c>
      <c r="CQ89" s="323">
        <v>0</v>
      </c>
      <c r="CR89" s="324">
        <f t="shared" si="197"/>
        <v>0</v>
      </c>
      <c r="CS89" s="53">
        <f t="shared" si="157"/>
        <v>0</v>
      </c>
      <c r="CT89" s="261">
        <f t="shared" si="158"/>
        <v>0</v>
      </c>
      <c r="CU89" s="505">
        <f t="shared" si="159"/>
        <v>0</v>
      </c>
      <c r="CV89" s="454" t="str">
        <f t="shared" si="160"/>
        <v>E</v>
      </c>
      <c r="CW89" s="47">
        <f t="shared" si="161"/>
        <v>0</v>
      </c>
      <c r="CX89" s="408">
        <v>0</v>
      </c>
      <c r="CY89" s="409">
        <v>0</v>
      </c>
      <c r="CZ89" s="409">
        <v>0</v>
      </c>
      <c r="DA89" s="406"/>
      <c r="DB89" s="406"/>
      <c r="DC89" s="407">
        <f t="shared" si="162"/>
        <v>0</v>
      </c>
      <c r="DD89" s="507">
        <f t="shared" si="163"/>
        <v>0</v>
      </c>
      <c r="DE89" s="458" t="str">
        <f t="shared" si="164"/>
        <v>D</v>
      </c>
      <c r="DF89" s="426">
        <f t="shared" si="165"/>
        <v>0</v>
      </c>
      <c r="DG89" s="379">
        <v>0</v>
      </c>
      <c r="DH89" s="380">
        <v>0</v>
      </c>
      <c r="DI89" s="380">
        <v>0</v>
      </c>
      <c r="DJ89" s="376"/>
      <c r="DK89" s="376"/>
      <c r="DL89" s="377">
        <f t="shared" si="166"/>
        <v>0</v>
      </c>
      <c r="DM89" s="509">
        <f t="shared" si="167"/>
        <v>0</v>
      </c>
      <c r="DN89" s="462" t="str">
        <f t="shared" si="168"/>
        <v>D</v>
      </c>
      <c r="DO89" s="378">
        <f t="shared" si="169"/>
        <v>0</v>
      </c>
      <c r="DP89" s="394">
        <v>0</v>
      </c>
      <c r="DQ89" s="395">
        <v>0</v>
      </c>
      <c r="DR89" s="395">
        <v>0</v>
      </c>
      <c r="DS89" s="391"/>
      <c r="DT89" s="391"/>
      <c r="DU89" s="392">
        <f t="shared" si="170"/>
        <v>0</v>
      </c>
      <c r="DV89" s="510">
        <f t="shared" si="171"/>
        <v>0</v>
      </c>
      <c r="DW89" s="466" t="str">
        <f t="shared" si="172"/>
        <v>D</v>
      </c>
      <c r="DX89" s="393">
        <f t="shared" si="173"/>
        <v>0</v>
      </c>
      <c r="DY89" s="7"/>
      <c r="DZ89" s="4"/>
      <c r="EA89" s="48" t="str">
        <f t="shared" si="110"/>
        <v/>
      </c>
      <c r="EB89" s="45">
        <f t="shared" si="118"/>
        <v>0</v>
      </c>
      <c r="EC89" s="32">
        <f t="shared" si="119"/>
        <v>0</v>
      </c>
      <c r="ED89" s="28">
        <f t="shared" si="198"/>
        <v>0</v>
      </c>
      <c r="EE89" s="78" t="str">
        <f t="shared" si="175"/>
        <v/>
      </c>
      <c r="EF89" s="78" t="str">
        <f t="shared" si="176"/>
        <v/>
      </c>
      <c r="EG89" s="67" t="str">
        <f t="shared" si="177"/>
        <v/>
      </c>
      <c r="EH89" s="46" t="str">
        <f t="shared" si="178"/>
        <v/>
      </c>
      <c r="EI89" s="102">
        <f t="shared" si="179"/>
        <v>0</v>
      </c>
      <c r="EJ89" s="72">
        <f t="shared" si="120"/>
        <v>0</v>
      </c>
      <c r="EK89" s="71">
        <f t="shared" si="121"/>
        <v>0</v>
      </c>
      <c r="EL89" s="71">
        <f t="shared" si="122"/>
        <v>0</v>
      </c>
      <c r="EM89" s="71">
        <f t="shared" si="123"/>
        <v>0</v>
      </c>
      <c r="EN89" s="71">
        <f t="shared" si="124"/>
        <v>0</v>
      </c>
      <c r="EO89" s="73">
        <f t="shared" si="125"/>
        <v>0</v>
      </c>
      <c r="EP89" s="491">
        <f t="shared" si="180"/>
        <v>0</v>
      </c>
      <c r="EQ89" s="492">
        <f t="shared" si="181"/>
        <v>0</v>
      </c>
      <c r="ER89" s="492">
        <f t="shared" si="182"/>
        <v>0</v>
      </c>
      <c r="ES89" s="492">
        <f t="shared" si="183"/>
        <v>0</v>
      </c>
      <c r="ET89" s="492">
        <f t="shared" si="184"/>
        <v>0</v>
      </c>
      <c r="EU89" s="725"/>
      <c r="EV89" s="725"/>
      <c r="EW89" s="137">
        <f t="shared" si="185"/>
        <v>0</v>
      </c>
      <c r="EX89" s="137" t="s">
        <v>177</v>
      </c>
      <c r="EY89" s="137">
        <f t="shared" si="186"/>
        <v>100</v>
      </c>
      <c r="EZ89" s="137" t="str">
        <f t="shared" si="187"/>
        <v>0/100</v>
      </c>
      <c r="FA89" s="137">
        <f t="shared" si="188"/>
        <v>0</v>
      </c>
      <c r="FB89" s="137" t="s">
        <v>177</v>
      </c>
      <c r="FC89" s="137">
        <f t="shared" si="189"/>
        <v>100</v>
      </c>
      <c r="FD89" s="137" t="str">
        <f t="shared" si="190"/>
        <v>0/100</v>
      </c>
      <c r="FE89" s="137">
        <f t="shared" si="191"/>
        <v>0</v>
      </c>
      <c r="FF89" s="137" t="s">
        <v>177</v>
      </c>
      <c r="FG89" s="137">
        <f t="shared" si="192"/>
        <v>100</v>
      </c>
      <c r="FH89" s="137" t="str">
        <f t="shared" si="193"/>
        <v>0/100</v>
      </c>
    </row>
    <row r="90" spans="1:164" ht="18">
      <c r="A90" s="130">
        <f t="shared" si="126"/>
        <v>0</v>
      </c>
      <c r="B90" s="307">
        <v>82</v>
      </c>
      <c r="C90" s="495"/>
      <c r="D90" s="28">
        <f t="shared" si="127"/>
        <v>0</v>
      </c>
      <c r="E90" s="2"/>
      <c r="F90" s="139"/>
      <c r="G90" s="2"/>
      <c r="H90" s="2"/>
      <c r="I90" s="2"/>
      <c r="J90" s="2"/>
      <c r="K90" s="141"/>
      <c r="L90" s="8">
        <v>0</v>
      </c>
      <c r="M90" s="55">
        <v>0</v>
      </c>
      <c r="N90" s="56">
        <f t="shared" si="115"/>
        <v>0</v>
      </c>
      <c r="O90" s="166">
        <v>0</v>
      </c>
      <c r="P90" s="310">
        <v>0</v>
      </c>
      <c r="Q90" s="417">
        <v>0</v>
      </c>
      <c r="R90" s="92">
        <f t="shared" si="128"/>
        <v>0</v>
      </c>
      <c r="S90" s="311">
        <v>0</v>
      </c>
      <c r="T90" s="312">
        <f t="shared" si="194"/>
        <v>0</v>
      </c>
      <c r="U90" s="417">
        <v>0</v>
      </c>
      <c r="V90" s="92">
        <f t="shared" si="129"/>
        <v>0</v>
      </c>
      <c r="W90" s="57">
        <f t="shared" si="116"/>
        <v>0</v>
      </c>
      <c r="X90" s="501">
        <f t="shared" si="130"/>
        <v>0</v>
      </c>
      <c r="Y90" s="438" t="str">
        <f t="shared" si="131"/>
        <v>E</v>
      </c>
      <c r="Z90" s="110">
        <f t="shared" si="132"/>
        <v>0</v>
      </c>
      <c r="AA90" s="120">
        <v>0</v>
      </c>
      <c r="AB90" s="65">
        <v>0</v>
      </c>
      <c r="AC90" s="66">
        <f t="shared" si="195"/>
        <v>0</v>
      </c>
      <c r="AD90" s="176">
        <v>0</v>
      </c>
      <c r="AE90" s="313">
        <v>0</v>
      </c>
      <c r="AF90" s="422">
        <v>0</v>
      </c>
      <c r="AG90" s="93">
        <f t="shared" si="133"/>
        <v>0</v>
      </c>
      <c r="AH90" s="314">
        <v>0</v>
      </c>
      <c r="AI90" s="315">
        <f t="shared" si="196"/>
        <v>0</v>
      </c>
      <c r="AJ90" s="422">
        <v>0</v>
      </c>
      <c r="AK90" s="93">
        <f t="shared" si="134"/>
        <v>0</v>
      </c>
      <c r="AL90" s="177">
        <f t="shared" si="117"/>
        <v>0</v>
      </c>
      <c r="AM90" s="502">
        <f t="shared" si="135"/>
        <v>0</v>
      </c>
      <c r="AN90" s="442" t="str">
        <f t="shared" si="136"/>
        <v>E</v>
      </c>
      <c r="AO90" s="121">
        <f t="shared" si="137"/>
        <v>0</v>
      </c>
      <c r="AP90" s="113">
        <v>0</v>
      </c>
      <c r="AQ90" s="61">
        <v>0</v>
      </c>
      <c r="AR90" s="62">
        <f t="shared" si="111"/>
        <v>0</v>
      </c>
      <c r="AS90" s="217">
        <v>0</v>
      </c>
      <c r="AT90" s="217">
        <v>0</v>
      </c>
      <c r="AU90" s="316">
        <v>0</v>
      </c>
      <c r="AV90" s="218">
        <f t="shared" si="138"/>
        <v>0</v>
      </c>
      <c r="AW90" s="317">
        <v>0</v>
      </c>
      <c r="AX90" s="317">
        <v>0</v>
      </c>
      <c r="AY90" s="318">
        <v>0</v>
      </c>
      <c r="AZ90" s="54">
        <f t="shared" si="139"/>
        <v>0</v>
      </c>
      <c r="BA90" s="219">
        <f t="shared" si="140"/>
        <v>0</v>
      </c>
      <c r="BB90" s="503">
        <f t="shared" si="141"/>
        <v>0</v>
      </c>
      <c r="BC90" s="446" t="str">
        <f t="shared" si="142"/>
        <v>E</v>
      </c>
      <c r="BD90" s="114">
        <f t="shared" si="143"/>
        <v>0</v>
      </c>
      <c r="BE90" s="236">
        <v>0</v>
      </c>
      <c r="BF90" s="69">
        <v>0</v>
      </c>
      <c r="BG90" s="237">
        <f t="shared" si="112"/>
        <v>0</v>
      </c>
      <c r="BH90" s="238">
        <v>0</v>
      </c>
      <c r="BI90" s="238">
        <v>0</v>
      </c>
      <c r="BJ90" s="319">
        <v>0</v>
      </c>
      <c r="BK90" s="239">
        <f t="shared" si="144"/>
        <v>0</v>
      </c>
      <c r="BL90" s="320">
        <v>0</v>
      </c>
      <c r="BM90" s="320">
        <v>0</v>
      </c>
      <c r="BN90" s="321">
        <v>0</v>
      </c>
      <c r="BO90" s="94">
        <f t="shared" si="145"/>
        <v>0</v>
      </c>
      <c r="BP90" s="240">
        <f t="shared" si="146"/>
        <v>0</v>
      </c>
      <c r="BQ90" s="504">
        <f t="shared" si="147"/>
        <v>0</v>
      </c>
      <c r="BR90" s="450" t="str">
        <f t="shared" si="148"/>
        <v>E</v>
      </c>
      <c r="BS90" s="117">
        <f t="shared" si="149"/>
        <v>0</v>
      </c>
      <c r="BT90" s="120">
        <v>0</v>
      </c>
      <c r="BU90" s="65">
        <v>0</v>
      </c>
      <c r="BV90" s="66">
        <f t="shared" si="113"/>
        <v>0</v>
      </c>
      <c r="BW90" s="176">
        <v>0</v>
      </c>
      <c r="BX90" s="176">
        <v>0</v>
      </c>
      <c r="BY90" s="313">
        <v>0</v>
      </c>
      <c r="BZ90" s="93">
        <f t="shared" si="150"/>
        <v>0</v>
      </c>
      <c r="CA90" s="314">
        <v>0</v>
      </c>
      <c r="CB90" s="314">
        <v>0</v>
      </c>
      <c r="CC90" s="315">
        <v>0</v>
      </c>
      <c r="CD90" s="126">
        <f t="shared" si="151"/>
        <v>0</v>
      </c>
      <c r="CE90" s="177">
        <f t="shared" si="152"/>
        <v>0</v>
      </c>
      <c r="CF90" s="502">
        <f t="shared" si="153"/>
        <v>0</v>
      </c>
      <c r="CG90" s="442" t="str">
        <f t="shared" si="154"/>
        <v>E</v>
      </c>
      <c r="CH90" s="121">
        <f t="shared" si="155"/>
        <v>0</v>
      </c>
      <c r="CI90" s="123">
        <v>0</v>
      </c>
      <c r="CJ90" s="124">
        <v>0</v>
      </c>
      <c r="CK90" s="125">
        <f t="shared" si="114"/>
        <v>0</v>
      </c>
      <c r="CL90" s="259">
        <v>0</v>
      </c>
      <c r="CM90" s="322">
        <v>0</v>
      </c>
      <c r="CN90" s="322">
        <v>0</v>
      </c>
      <c r="CO90" s="260">
        <f t="shared" si="156"/>
        <v>0</v>
      </c>
      <c r="CP90" s="323">
        <v>0</v>
      </c>
      <c r="CQ90" s="323">
        <v>0</v>
      </c>
      <c r="CR90" s="324">
        <f t="shared" si="197"/>
        <v>0</v>
      </c>
      <c r="CS90" s="53">
        <f t="shared" si="157"/>
        <v>0</v>
      </c>
      <c r="CT90" s="261">
        <f t="shared" si="158"/>
        <v>0</v>
      </c>
      <c r="CU90" s="505">
        <f t="shared" si="159"/>
        <v>0</v>
      </c>
      <c r="CV90" s="454" t="str">
        <f t="shared" si="160"/>
        <v>E</v>
      </c>
      <c r="CW90" s="47">
        <f t="shared" si="161"/>
        <v>0</v>
      </c>
      <c r="CX90" s="408">
        <v>0</v>
      </c>
      <c r="CY90" s="409">
        <v>0</v>
      </c>
      <c r="CZ90" s="409">
        <v>0</v>
      </c>
      <c r="DA90" s="406"/>
      <c r="DB90" s="406"/>
      <c r="DC90" s="407">
        <f t="shared" si="162"/>
        <v>0</v>
      </c>
      <c r="DD90" s="507">
        <f t="shared" si="163"/>
        <v>0</v>
      </c>
      <c r="DE90" s="458" t="str">
        <f t="shared" si="164"/>
        <v>D</v>
      </c>
      <c r="DF90" s="426">
        <f t="shared" si="165"/>
        <v>0</v>
      </c>
      <c r="DG90" s="379">
        <v>0</v>
      </c>
      <c r="DH90" s="380">
        <v>0</v>
      </c>
      <c r="DI90" s="380">
        <v>0</v>
      </c>
      <c r="DJ90" s="376"/>
      <c r="DK90" s="376"/>
      <c r="DL90" s="377">
        <f t="shared" si="166"/>
        <v>0</v>
      </c>
      <c r="DM90" s="509">
        <f t="shared" si="167"/>
        <v>0</v>
      </c>
      <c r="DN90" s="462" t="str">
        <f t="shared" si="168"/>
        <v>D</v>
      </c>
      <c r="DO90" s="378">
        <f t="shared" si="169"/>
        <v>0</v>
      </c>
      <c r="DP90" s="394">
        <v>0</v>
      </c>
      <c r="DQ90" s="395">
        <v>0</v>
      </c>
      <c r="DR90" s="395">
        <v>0</v>
      </c>
      <c r="DS90" s="391"/>
      <c r="DT90" s="391"/>
      <c r="DU90" s="392">
        <f t="shared" si="170"/>
        <v>0</v>
      </c>
      <c r="DV90" s="510">
        <f t="shared" si="171"/>
        <v>0</v>
      </c>
      <c r="DW90" s="466" t="str">
        <f t="shared" si="172"/>
        <v>D</v>
      </c>
      <c r="DX90" s="393">
        <f t="shared" si="173"/>
        <v>0</v>
      </c>
      <c r="DY90" s="7"/>
      <c r="DZ90" s="4"/>
      <c r="EA90" s="48" t="str">
        <f t="shared" si="110"/>
        <v/>
      </c>
      <c r="EB90" s="45">
        <f t="shared" si="118"/>
        <v>0</v>
      </c>
      <c r="EC90" s="32">
        <f t="shared" si="119"/>
        <v>0</v>
      </c>
      <c r="ED90" s="28">
        <f t="shared" si="198"/>
        <v>0</v>
      </c>
      <c r="EE90" s="78" t="str">
        <f t="shared" si="175"/>
        <v/>
      </c>
      <c r="EF90" s="78" t="str">
        <f t="shared" si="176"/>
        <v/>
      </c>
      <c r="EG90" s="67" t="str">
        <f t="shared" si="177"/>
        <v/>
      </c>
      <c r="EH90" s="46" t="str">
        <f t="shared" si="178"/>
        <v/>
      </c>
      <c r="EI90" s="102">
        <f t="shared" si="179"/>
        <v>0</v>
      </c>
      <c r="EJ90" s="72">
        <f t="shared" si="120"/>
        <v>0</v>
      </c>
      <c r="EK90" s="71">
        <f t="shared" si="121"/>
        <v>0</v>
      </c>
      <c r="EL90" s="71">
        <f t="shared" si="122"/>
        <v>0</v>
      </c>
      <c r="EM90" s="71">
        <f t="shared" si="123"/>
        <v>0</v>
      </c>
      <c r="EN90" s="71">
        <f t="shared" si="124"/>
        <v>0</v>
      </c>
      <c r="EO90" s="73">
        <f t="shared" si="125"/>
        <v>0</v>
      </c>
      <c r="EP90" s="491">
        <f t="shared" si="180"/>
        <v>0</v>
      </c>
      <c r="EQ90" s="492">
        <f t="shared" si="181"/>
        <v>0</v>
      </c>
      <c r="ER90" s="492">
        <f t="shared" si="182"/>
        <v>0</v>
      </c>
      <c r="ES90" s="492">
        <f t="shared" si="183"/>
        <v>0</v>
      </c>
      <c r="ET90" s="492">
        <f t="shared" si="184"/>
        <v>0</v>
      </c>
      <c r="EU90" s="725"/>
      <c r="EV90" s="725"/>
      <c r="EW90" s="137">
        <f t="shared" si="185"/>
        <v>0</v>
      </c>
      <c r="EX90" s="137" t="s">
        <v>177</v>
      </c>
      <c r="EY90" s="137">
        <f t="shared" si="186"/>
        <v>100</v>
      </c>
      <c r="EZ90" s="137" t="str">
        <f t="shared" si="187"/>
        <v>0/100</v>
      </c>
      <c r="FA90" s="137">
        <f t="shared" si="188"/>
        <v>0</v>
      </c>
      <c r="FB90" s="137" t="s">
        <v>177</v>
      </c>
      <c r="FC90" s="137">
        <f t="shared" si="189"/>
        <v>100</v>
      </c>
      <c r="FD90" s="137" t="str">
        <f t="shared" si="190"/>
        <v>0/100</v>
      </c>
      <c r="FE90" s="137">
        <f t="shared" si="191"/>
        <v>0</v>
      </c>
      <c r="FF90" s="137" t="s">
        <v>177</v>
      </c>
      <c r="FG90" s="137">
        <f t="shared" si="192"/>
        <v>100</v>
      </c>
      <c r="FH90" s="137" t="str">
        <f t="shared" si="193"/>
        <v>0/100</v>
      </c>
    </row>
    <row r="91" spans="1:164" ht="18">
      <c r="A91" s="130">
        <f t="shared" si="126"/>
        <v>0</v>
      </c>
      <c r="B91" s="307">
        <v>83</v>
      </c>
      <c r="C91" s="494"/>
      <c r="D91" s="28">
        <f t="shared" si="127"/>
        <v>0</v>
      </c>
      <c r="E91" s="2"/>
      <c r="F91" s="139"/>
      <c r="G91" s="1"/>
      <c r="H91" s="2"/>
      <c r="I91" s="2"/>
      <c r="J91" s="2"/>
      <c r="K91" s="141"/>
      <c r="L91" s="8">
        <v>0</v>
      </c>
      <c r="M91" s="55">
        <v>0</v>
      </c>
      <c r="N91" s="56">
        <f t="shared" si="115"/>
        <v>0</v>
      </c>
      <c r="O91" s="166">
        <v>0</v>
      </c>
      <c r="P91" s="310">
        <v>0</v>
      </c>
      <c r="Q91" s="417">
        <v>0</v>
      </c>
      <c r="R91" s="92">
        <f t="shared" si="128"/>
        <v>0</v>
      </c>
      <c r="S91" s="311">
        <v>0</v>
      </c>
      <c r="T91" s="312">
        <f t="shared" si="194"/>
        <v>0</v>
      </c>
      <c r="U91" s="417">
        <v>0</v>
      </c>
      <c r="V91" s="92">
        <f t="shared" si="129"/>
        <v>0</v>
      </c>
      <c r="W91" s="57">
        <f t="shared" si="116"/>
        <v>0</v>
      </c>
      <c r="X91" s="501">
        <f t="shared" si="130"/>
        <v>0</v>
      </c>
      <c r="Y91" s="438" t="str">
        <f t="shared" si="131"/>
        <v>E</v>
      </c>
      <c r="Z91" s="110">
        <f t="shared" si="132"/>
        <v>0</v>
      </c>
      <c r="AA91" s="120">
        <v>0</v>
      </c>
      <c r="AB91" s="65">
        <v>0</v>
      </c>
      <c r="AC91" s="66">
        <f t="shared" si="195"/>
        <v>0</v>
      </c>
      <c r="AD91" s="176">
        <v>0</v>
      </c>
      <c r="AE91" s="313">
        <v>0</v>
      </c>
      <c r="AF91" s="422">
        <v>0</v>
      </c>
      <c r="AG91" s="93">
        <f t="shared" si="133"/>
        <v>0</v>
      </c>
      <c r="AH91" s="314">
        <v>0</v>
      </c>
      <c r="AI91" s="315">
        <f t="shared" si="196"/>
        <v>0</v>
      </c>
      <c r="AJ91" s="422">
        <v>0</v>
      </c>
      <c r="AK91" s="93">
        <f t="shared" si="134"/>
        <v>0</v>
      </c>
      <c r="AL91" s="177">
        <f t="shared" si="117"/>
        <v>0</v>
      </c>
      <c r="AM91" s="502">
        <f t="shared" si="135"/>
        <v>0</v>
      </c>
      <c r="AN91" s="442" t="str">
        <f t="shared" si="136"/>
        <v>E</v>
      </c>
      <c r="AO91" s="121">
        <f t="shared" si="137"/>
        <v>0</v>
      </c>
      <c r="AP91" s="113">
        <v>0</v>
      </c>
      <c r="AQ91" s="61">
        <v>0</v>
      </c>
      <c r="AR91" s="62">
        <f t="shared" si="111"/>
        <v>0</v>
      </c>
      <c r="AS91" s="217">
        <v>0</v>
      </c>
      <c r="AT91" s="217">
        <v>0</v>
      </c>
      <c r="AU91" s="316">
        <v>0</v>
      </c>
      <c r="AV91" s="218">
        <f t="shared" si="138"/>
        <v>0</v>
      </c>
      <c r="AW91" s="317">
        <v>0</v>
      </c>
      <c r="AX91" s="317">
        <v>0</v>
      </c>
      <c r="AY91" s="318">
        <v>0</v>
      </c>
      <c r="AZ91" s="54">
        <f t="shared" si="139"/>
        <v>0</v>
      </c>
      <c r="BA91" s="219">
        <f t="shared" si="140"/>
        <v>0</v>
      </c>
      <c r="BB91" s="503">
        <f t="shared" si="141"/>
        <v>0</v>
      </c>
      <c r="BC91" s="446" t="str">
        <f t="shared" si="142"/>
        <v>E</v>
      </c>
      <c r="BD91" s="114">
        <f t="shared" si="143"/>
        <v>0</v>
      </c>
      <c r="BE91" s="236">
        <v>0</v>
      </c>
      <c r="BF91" s="69">
        <v>0</v>
      </c>
      <c r="BG91" s="237">
        <f t="shared" si="112"/>
        <v>0</v>
      </c>
      <c r="BH91" s="238">
        <v>0</v>
      </c>
      <c r="BI91" s="238">
        <v>0</v>
      </c>
      <c r="BJ91" s="319">
        <v>0</v>
      </c>
      <c r="BK91" s="239">
        <f t="shared" si="144"/>
        <v>0</v>
      </c>
      <c r="BL91" s="320">
        <v>0</v>
      </c>
      <c r="BM91" s="320">
        <v>0</v>
      </c>
      <c r="BN91" s="321">
        <v>0</v>
      </c>
      <c r="BO91" s="94">
        <f t="shared" si="145"/>
        <v>0</v>
      </c>
      <c r="BP91" s="240">
        <f t="shared" si="146"/>
        <v>0</v>
      </c>
      <c r="BQ91" s="504">
        <f t="shared" si="147"/>
        <v>0</v>
      </c>
      <c r="BR91" s="450" t="str">
        <f t="shared" si="148"/>
        <v>E</v>
      </c>
      <c r="BS91" s="117">
        <f t="shared" si="149"/>
        <v>0</v>
      </c>
      <c r="BT91" s="120">
        <v>0</v>
      </c>
      <c r="BU91" s="65">
        <v>0</v>
      </c>
      <c r="BV91" s="66">
        <f t="shared" si="113"/>
        <v>0</v>
      </c>
      <c r="BW91" s="176">
        <v>0</v>
      </c>
      <c r="BX91" s="176">
        <v>0</v>
      </c>
      <c r="BY91" s="313">
        <v>0</v>
      </c>
      <c r="BZ91" s="93">
        <f t="shared" si="150"/>
        <v>0</v>
      </c>
      <c r="CA91" s="314">
        <v>0</v>
      </c>
      <c r="CB91" s="314">
        <v>0</v>
      </c>
      <c r="CC91" s="315">
        <v>0</v>
      </c>
      <c r="CD91" s="126">
        <f t="shared" si="151"/>
        <v>0</v>
      </c>
      <c r="CE91" s="177">
        <f t="shared" si="152"/>
        <v>0</v>
      </c>
      <c r="CF91" s="502">
        <f t="shared" si="153"/>
        <v>0</v>
      </c>
      <c r="CG91" s="442" t="str">
        <f t="shared" si="154"/>
        <v>E</v>
      </c>
      <c r="CH91" s="121">
        <f t="shared" si="155"/>
        <v>0</v>
      </c>
      <c r="CI91" s="123">
        <v>0</v>
      </c>
      <c r="CJ91" s="124">
        <v>0</v>
      </c>
      <c r="CK91" s="125">
        <f t="shared" si="114"/>
        <v>0</v>
      </c>
      <c r="CL91" s="259">
        <v>0</v>
      </c>
      <c r="CM91" s="322">
        <v>0</v>
      </c>
      <c r="CN91" s="322">
        <v>0</v>
      </c>
      <c r="CO91" s="260">
        <f t="shared" si="156"/>
        <v>0</v>
      </c>
      <c r="CP91" s="323">
        <v>0</v>
      </c>
      <c r="CQ91" s="323">
        <v>0</v>
      </c>
      <c r="CR91" s="324">
        <f t="shared" si="197"/>
        <v>0</v>
      </c>
      <c r="CS91" s="53">
        <f t="shared" si="157"/>
        <v>0</v>
      </c>
      <c r="CT91" s="261">
        <f t="shared" si="158"/>
        <v>0</v>
      </c>
      <c r="CU91" s="505">
        <f t="shared" si="159"/>
        <v>0</v>
      </c>
      <c r="CV91" s="454" t="str">
        <f t="shared" si="160"/>
        <v>E</v>
      </c>
      <c r="CW91" s="47">
        <f t="shared" si="161"/>
        <v>0</v>
      </c>
      <c r="CX91" s="408">
        <v>0</v>
      </c>
      <c r="CY91" s="409">
        <v>0</v>
      </c>
      <c r="CZ91" s="409">
        <v>0</v>
      </c>
      <c r="DA91" s="406"/>
      <c r="DB91" s="406"/>
      <c r="DC91" s="407">
        <f t="shared" si="162"/>
        <v>0</v>
      </c>
      <c r="DD91" s="507">
        <f t="shared" si="163"/>
        <v>0</v>
      </c>
      <c r="DE91" s="458" t="str">
        <f t="shared" si="164"/>
        <v>D</v>
      </c>
      <c r="DF91" s="426">
        <f t="shared" si="165"/>
        <v>0</v>
      </c>
      <c r="DG91" s="379">
        <v>0</v>
      </c>
      <c r="DH91" s="380">
        <v>0</v>
      </c>
      <c r="DI91" s="380">
        <v>0</v>
      </c>
      <c r="DJ91" s="376"/>
      <c r="DK91" s="376"/>
      <c r="DL91" s="377">
        <f t="shared" si="166"/>
        <v>0</v>
      </c>
      <c r="DM91" s="509">
        <f t="shared" si="167"/>
        <v>0</v>
      </c>
      <c r="DN91" s="462" t="str">
        <f t="shared" si="168"/>
        <v>D</v>
      </c>
      <c r="DO91" s="378">
        <f t="shared" si="169"/>
        <v>0</v>
      </c>
      <c r="DP91" s="394">
        <v>0</v>
      </c>
      <c r="DQ91" s="395">
        <v>0</v>
      </c>
      <c r="DR91" s="395">
        <v>0</v>
      </c>
      <c r="DS91" s="391"/>
      <c r="DT91" s="391"/>
      <c r="DU91" s="392">
        <f t="shared" si="170"/>
        <v>0</v>
      </c>
      <c r="DV91" s="510">
        <f t="shared" si="171"/>
        <v>0</v>
      </c>
      <c r="DW91" s="466" t="str">
        <f t="shared" si="172"/>
        <v>D</v>
      </c>
      <c r="DX91" s="393">
        <f t="shared" si="173"/>
        <v>0</v>
      </c>
      <c r="DY91" s="7"/>
      <c r="DZ91" s="4"/>
      <c r="EA91" s="48" t="str">
        <f t="shared" si="110"/>
        <v/>
      </c>
      <c r="EB91" s="45">
        <f t="shared" si="118"/>
        <v>0</v>
      </c>
      <c r="EC91" s="32">
        <f t="shared" si="119"/>
        <v>0</v>
      </c>
      <c r="ED91" s="28">
        <f t="shared" si="198"/>
        <v>0</v>
      </c>
      <c r="EE91" s="78" t="str">
        <f t="shared" si="175"/>
        <v/>
      </c>
      <c r="EF91" s="78" t="str">
        <f t="shared" si="176"/>
        <v/>
      </c>
      <c r="EG91" s="67" t="str">
        <f t="shared" si="177"/>
        <v/>
      </c>
      <c r="EH91" s="46" t="str">
        <f t="shared" si="178"/>
        <v/>
      </c>
      <c r="EI91" s="102">
        <f t="shared" si="179"/>
        <v>0</v>
      </c>
      <c r="EJ91" s="72">
        <f t="shared" si="120"/>
        <v>0</v>
      </c>
      <c r="EK91" s="71">
        <f t="shared" si="121"/>
        <v>0</v>
      </c>
      <c r="EL91" s="71">
        <f t="shared" si="122"/>
        <v>0</v>
      </c>
      <c r="EM91" s="71">
        <f t="shared" si="123"/>
        <v>0</v>
      </c>
      <c r="EN91" s="71">
        <f t="shared" si="124"/>
        <v>0</v>
      </c>
      <c r="EO91" s="73">
        <f t="shared" si="125"/>
        <v>0</v>
      </c>
      <c r="EP91" s="491">
        <f t="shared" si="180"/>
        <v>0</v>
      </c>
      <c r="EQ91" s="492">
        <f t="shared" si="181"/>
        <v>0</v>
      </c>
      <c r="ER91" s="492">
        <f t="shared" si="182"/>
        <v>0</v>
      </c>
      <c r="ES91" s="492">
        <f t="shared" si="183"/>
        <v>0</v>
      </c>
      <c r="ET91" s="492">
        <f t="shared" si="184"/>
        <v>0</v>
      </c>
      <c r="EU91" s="725"/>
      <c r="EV91" s="725"/>
      <c r="EW91" s="137">
        <f t="shared" si="185"/>
        <v>0</v>
      </c>
      <c r="EX91" s="137" t="s">
        <v>177</v>
      </c>
      <c r="EY91" s="137">
        <f t="shared" si="186"/>
        <v>100</v>
      </c>
      <c r="EZ91" s="137" t="str">
        <f t="shared" si="187"/>
        <v>0/100</v>
      </c>
      <c r="FA91" s="137">
        <f t="shared" si="188"/>
        <v>0</v>
      </c>
      <c r="FB91" s="137" t="s">
        <v>177</v>
      </c>
      <c r="FC91" s="137">
        <f t="shared" si="189"/>
        <v>100</v>
      </c>
      <c r="FD91" s="137" t="str">
        <f t="shared" si="190"/>
        <v>0/100</v>
      </c>
      <c r="FE91" s="137">
        <f t="shared" si="191"/>
        <v>0</v>
      </c>
      <c r="FF91" s="137" t="s">
        <v>177</v>
      </c>
      <c r="FG91" s="137">
        <f t="shared" si="192"/>
        <v>100</v>
      </c>
      <c r="FH91" s="137" t="str">
        <f t="shared" si="193"/>
        <v>0/100</v>
      </c>
    </row>
    <row r="92" spans="1:164" ht="18">
      <c r="A92" s="130">
        <f t="shared" si="126"/>
        <v>0</v>
      </c>
      <c r="B92" s="307">
        <v>84</v>
      </c>
      <c r="C92" s="495"/>
      <c r="D92" s="28">
        <f t="shared" si="127"/>
        <v>0</v>
      </c>
      <c r="E92" s="2"/>
      <c r="F92" s="139"/>
      <c r="G92" s="2"/>
      <c r="H92" s="2"/>
      <c r="I92" s="2"/>
      <c r="J92" s="2"/>
      <c r="K92" s="141"/>
      <c r="L92" s="8">
        <v>0</v>
      </c>
      <c r="M92" s="55">
        <v>0</v>
      </c>
      <c r="N92" s="56">
        <f t="shared" si="115"/>
        <v>0</v>
      </c>
      <c r="O92" s="166">
        <v>0</v>
      </c>
      <c r="P92" s="310">
        <v>0</v>
      </c>
      <c r="Q92" s="417">
        <v>0</v>
      </c>
      <c r="R92" s="92">
        <f t="shared" si="128"/>
        <v>0</v>
      </c>
      <c r="S92" s="311">
        <v>0</v>
      </c>
      <c r="T92" s="312">
        <f t="shared" si="194"/>
        <v>0</v>
      </c>
      <c r="U92" s="417">
        <v>0</v>
      </c>
      <c r="V92" s="92">
        <f t="shared" si="129"/>
        <v>0</v>
      </c>
      <c r="W92" s="57">
        <f t="shared" si="116"/>
        <v>0</v>
      </c>
      <c r="X92" s="501">
        <f t="shared" si="130"/>
        <v>0</v>
      </c>
      <c r="Y92" s="438" t="str">
        <f t="shared" si="131"/>
        <v>E</v>
      </c>
      <c r="Z92" s="110">
        <f t="shared" si="132"/>
        <v>0</v>
      </c>
      <c r="AA92" s="120">
        <v>0</v>
      </c>
      <c r="AB92" s="65">
        <v>0</v>
      </c>
      <c r="AC92" s="66">
        <f t="shared" si="195"/>
        <v>0</v>
      </c>
      <c r="AD92" s="176">
        <v>0</v>
      </c>
      <c r="AE92" s="313">
        <v>0</v>
      </c>
      <c r="AF92" s="422">
        <v>0</v>
      </c>
      <c r="AG92" s="93">
        <f t="shared" si="133"/>
        <v>0</v>
      </c>
      <c r="AH92" s="314">
        <v>0</v>
      </c>
      <c r="AI92" s="315">
        <f t="shared" si="196"/>
        <v>0</v>
      </c>
      <c r="AJ92" s="422">
        <v>0</v>
      </c>
      <c r="AK92" s="93">
        <f t="shared" si="134"/>
        <v>0</v>
      </c>
      <c r="AL92" s="177">
        <f t="shared" si="117"/>
        <v>0</v>
      </c>
      <c r="AM92" s="502">
        <f t="shared" si="135"/>
        <v>0</v>
      </c>
      <c r="AN92" s="442" t="str">
        <f t="shared" si="136"/>
        <v>E</v>
      </c>
      <c r="AO92" s="121">
        <f t="shared" si="137"/>
        <v>0</v>
      </c>
      <c r="AP92" s="113">
        <v>0</v>
      </c>
      <c r="AQ92" s="61">
        <v>0</v>
      </c>
      <c r="AR92" s="62">
        <f t="shared" si="111"/>
        <v>0</v>
      </c>
      <c r="AS92" s="217">
        <v>0</v>
      </c>
      <c r="AT92" s="217">
        <v>0</v>
      </c>
      <c r="AU92" s="316">
        <v>0</v>
      </c>
      <c r="AV92" s="218">
        <f t="shared" si="138"/>
        <v>0</v>
      </c>
      <c r="AW92" s="317">
        <v>0</v>
      </c>
      <c r="AX92" s="317">
        <v>0</v>
      </c>
      <c r="AY92" s="318">
        <v>0</v>
      </c>
      <c r="AZ92" s="54">
        <f t="shared" si="139"/>
        <v>0</v>
      </c>
      <c r="BA92" s="219">
        <f t="shared" si="140"/>
        <v>0</v>
      </c>
      <c r="BB92" s="503">
        <f t="shared" si="141"/>
        <v>0</v>
      </c>
      <c r="BC92" s="446" t="str">
        <f t="shared" si="142"/>
        <v>E</v>
      </c>
      <c r="BD92" s="114">
        <f t="shared" si="143"/>
        <v>0</v>
      </c>
      <c r="BE92" s="236">
        <v>0</v>
      </c>
      <c r="BF92" s="69">
        <v>0</v>
      </c>
      <c r="BG92" s="237">
        <f t="shared" si="112"/>
        <v>0</v>
      </c>
      <c r="BH92" s="238">
        <v>0</v>
      </c>
      <c r="BI92" s="238">
        <v>0</v>
      </c>
      <c r="BJ92" s="319">
        <v>0</v>
      </c>
      <c r="BK92" s="239">
        <f t="shared" si="144"/>
        <v>0</v>
      </c>
      <c r="BL92" s="320">
        <v>0</v>
      </c>
      <c r="BM92" s="320">
        <v>0</v>
      </c>
      <c r="BN92" s="321">
        <v>0</v>
      </c>
      <c r="BO92" s="94">
        <f t="shared" si="145"/>
        <v>0</v>
      </c>
      <c r="BP92" s="240">
        <f t="shared" si="146"/>
        <v>0</v>
      </c>
      <c r="BQ92" s="504">
        <f t="shared" si="147"/>
        <v>0</v>
      </c>
      <c r="BR92" s="450" t="str">
        <f t="shared" si="148"/>
        <v>E</v>
      </c>
      <c r="BS92" s="117">
        <f t="shared" si="149"/>
        <v>0</v>
      </c>
      <c r="BT92" s="120">
        <v>0</v>
      </c>
      <c r="BU92" s="65">
        <v>0</v>
      </c>
      <c r="BV92" s="66">
        <f t="shared" si="113"/>
        <v>0</v>
      </c>
      <c r="BW92" s="176">
        <v>0</v>
      </c>
      <c r="BX92" s="176">
        <v>0</v>
      </c>
      <c r="BY92" s="313">
        <v>0</v>
      </c>
      <c r="BZ92" s="93">
        <f t="shared" si="150"/>
        <v>0</v>
      </c>
      <c r="CA92" s="314">
        <v>0</v>
      </c>
      <c r="CB92" s="314">
        <v>0</v>
      </c>
      <c r="CC92" s="315">
        <v>0</v>
      </c>
      <c r="CD92" s="126">
        <f t="shared" si="151"/>
        <v>0</v>
      </c>
      <c r="CE92" s="177">
        <f t="shared" si="152"/>
        <v>0</v>
      </c>
      <c r="CF92" s="502">
        <f t="shared" si="153"/>
        <v>0</v>
      </c>
      <c r="CG92" s="442" t="str">
        <f t="shared" si="154"/>
        <v>E</v>
      </c>
      <c r="CH92" s="121">
        <f t="shared" si="155"/>
        <v>0</v>
      </c>
      <c r="CI92" s="123">
        <v>0</v>
      </c>
      <c r="CJ92" s="124">
        <v>0</v>
      </c>
      <c r="CK92" s="125">
        <f t="shared" si="114"/>
        <v>0</v>
      </c>
      <c r="CL92" s="259">
        <v>0</v>
      </c>
      <c r="CM92" s="322">
        <v>0</v>
      </c>
      <c r="CN92" s="322">
        <v>0</v>
      </c>
      <c r="CO92" s="260">
        <f t="shared" si="156"/>
        <v>0</v>
      </c>
      <c r="CP92" s="323">
        <v>0</v>
      </c>
      <c r="CQ92" s="323">
        <v>0</v>
      </c>
      <c r="CR92" s="324">
        <f t="shared" si="197"/>
        <v>0</v>
      </c>
      <c r="CS92" s="53">
        <f t="shared" si="157"/>
        <v>0</v>
      </c>
      <c r="CT92" s="261">
        <f t="shared" si="158"/>
        <v>0</v>
      </c>
      <c r="CU92" s="505">
        <f t="shared" si="159"/>
        <v>0</v>
      </c>
      <c r="CV92" s="454" t="str">
        <f t="shared" si="160"/>
        <v>E</v>
      </c>
      <c r="CW92" s="47">
        <f t="shared" si="161"/>
        <v>0</v>
      </c>
      <c r="CX92" s="408">
        <v>0</v>
      </c>
      <c r="CY92" s="409">
        <v>0</v>
      </c>
      <c r="CZ92" s="409">
        <v>0</v>
      </c>
      <c r="DA92" s="406"/>
      <c r="DB92" s="406"/>
      <c r="DC92" s="407">
        <f t="shared" si="162"/>
        <v>0</v>
      </c>
      <c r="DD92" s="507">
        <f t="shared" si="163"/>
        <v>0</v>
      </c>
      <c r="DE92" s="458" t="str">
        <f t="shared" si="164"/>
        <v>D</v>
      </c>
      <c r="DF92" s="426">
        <f t="shared" si="165"/>
        <v>0</v>
      </c>
      <c r="DG92" s="379">
        <v>0</v>
      </c>
      <c r="DH92" s="380">
        <v>0</v>
      </c>
      <c r="DI92" s="380">
        <v>0</v>
      </c>
      <c r="DJ92" s="376"/>
      <c r="DK92" s="376"/>
      <c r="DL92" s="377">
        <f t="shared" si="166"/>
        <v>0</v>
      </c>
      <c r="DM92" s="509">
        <f t="shared" si="167"/>
        <v>0</v>
      </c>
      <c r="DN92" s="462" t="str">
        <f t="shared" si="168"/>
        <v>D</v>
      </c>
      <c r="DO92" s="378">
        <f t="shared" si="169"/>
        <v>0</v>
      </c>
      <c r="DP92" s="394">
        <v>0</v>
      </c>
      <c r="DQ92" s="395">
        <v>0</v>
      </c>
      <c r="DR92" s="395">
        <v>0</v>
      </c>
      <c r="DS92" s="391"/>
      <c r="DT92" s="391"/>
      <c r="DU92" s="392">
        <f t="shared" si="170"/>
        <v>0</v>
      </c>
      <c r="DV92" s="510">
        <f t="shared" si="171"/>
        <v>0</v>
      </c>
      <c r="DW92" s="466" t="str">
        <f t="shared" si="172"/>
        <v>D</v>
      </c>
      <c r="DX92" s="393">
        <f t="shared" si="173"/>
        <v>0</v>
      </c>
      <c r="DY92" s="7"/>
      <c r="DZ92" s="4"/>
      <c r="EA92" s="48" t="str">
        <f t="shared" si="110"/>
        <v/>
      </c>
      <c r="EB92" s="45">
        <f t="shared" si="118"/>
        <v>0</v>
      </c>
      <c r="EC92" s="32">
        <f t="shared" si="119"/>
        <v>0</v>
      </c>
      <c r="ED92" s="28">
        <f t="shared" si="198"/>
        <v>0</v>
      </c>
      <c r="EE92" s="78" t="str">
        <f t="shared" si="175"/>
        <v/>
      </c>
      <c r="EF92" s="78" t="str">
        <f t="shared" si="176"/>
        <v/>
      </c>
      <c r="EG92" s="67" t="str">
        <f t="shared" si="177"/>
        <v/>
      </c>
      <c r="EH92" s="46" t="str">
        <f t="shared" si="178"/>
        <v/>
      </c>
      <c r="EI92" s="102">
        <f t="shared" si="179"/>
        <v>0</v>
      </c>
      <c r="EJ92" s="72">
        <f t="shared" si="120"/>
        <v>0</v>
      </c>
      <c r="EK92" s="71">
        <f t="shared" si="121"/>
        <v>0</v>
      </c>
      <c r="EL92" s="71">
        <f t="shared" si="122"/>
        <v>0</v>
      </c>
      <c r="EM92" s="71">
        <f t="shared" si="123"/>
        <v>0</v>
      </c>
      <c r="EN92" s="71">
        <f t="shared" si="124"/>
        <v>0</v>
      </c>
      <c r="EO92" s="73">
        <f t="shared" si="125"/>
        <v>0</v>
      </c>
      <c r="EP92" s="491">
        <f t="shared" si="180"/>
        <v>0</v>
      </c>
      <c r="EQ92" s="492">
        <f t="shared" si="181"/>
        <v>0</v>
      </c>
      <c r="ER92" s="492">
        <f t="shared" si="182"/>
        <v>0</v>
      </c>
      <c r="ES92" s="492">
        <f t="shared" si="183"/>
        <v>0</v>
      </c>
      <c r="ET92" s="492">
        <f t="shared" si="184"/>
        <v>0</v>
      </c>
      <c r="EU92" s="725"/>
      <c r="EV92" s="725"/>
      <c r="EW92" s="137">
        <f t="shared" si="185"/>
        <v>0</v>
      </c>
      <c r="EX92" s="137" t="s">
        <v>177</v>
      </c>
      <c r="EY92" s="137">
        <f t="shared" si="186"/>
        <v>100</v>
      </c>
      <c r="EZ92" s="137" t="str">
        <f t="shared" si="187"/>
        <v>0/100</v>
      </c>
      <c r="FA92" s="137">
        <f t="shared" si="188"/>
        <v>0</v>
      </c>
      <c r="FB92" s="137" t="s">
        <v>177</v>
      </c>
      <c r="FC92" s="137">
        <f t="shared" si="189"/>
        <v>100</v>
      </c>
      <c r="FD92" s="137" t="str">
        <f t="shared" si="190"/>
        <v>0/100</v>
      </c>
      <c r="FE92" s="137">
        <f t="shared" si="191"/>
        <v>0</v>
      </c>
      <c r="FF92" s="137" t="s">
        <v>177</v>
      </c>
      <c r="FG92" s="137">
        <f t="shared" si="192"/>
        <v>100</v>
      </c>
      <c r="FH92" s="137" t="str">
        <f t="shared" si="193"/>
        <v>0/100</v>
      </c>
    </row>
    <row r="93" spans="1:164" ht="18">
      <c r="A93" s="130">
        <f t="shared" si="126"/>
        <v>0</v>
      </c>
      <c r="B93" s="307">
        <v>85</v>
      </c>
      <c r="C93" s="494"/>
      <c r="D93" s="28">
        <f t="shared" si="127"/>
        <v>0</v>
      </c>
      <c r="E93" s="2"/>
      <c r="F93" s="139"/>
      <c r="G93" s="1"/>
      <c r="H93" s="2"/>
      <c r="I93" s="2"/>
      <c r="J93" s="2"/>
      <c r="K93" s="141"/>
      <c r="L93" s="8">
        <v>0</v>
      </c>
      <c r="M93" s="55">
        <v>0</v>
      </c>
      <c r="N93" s="56">
        <f t="shared" si="115"/>
        <v>0</v>
      </c>
      <c r="O93" s="166">
        <v>0</v>
      </c>
      <c r="P93" s="310">
        <v>0</v>
      </c>
      <c r="Q93" s="417">
        <v>0</v>
      </c>
      <c r="R93" s="92">
        <f t="shared" si="128"/>
        <v>0</v>
      </c>
      <c r="S93" s="311">
        <v>0</v>
      </c>
      <c r="T93" s="312">
        <f t="shared" si="194"/>
        <v>0</v>
      </c>
      <c r="U93" s="417">
        <v>0</v>
      </c>
      <c r="V93" s="92">
        <f t="shared" si="129"/>
        <v>0</v>
      </c>
      <c r="W93" s="57">
        <f t="shared" si="116"/>
        <v>0</v>
      </c>
      <c r="X93" s="501">
        <f t="shared" si="130"/>
        <v>0</v>
      </c>
      <c r="Y93" s="438" t="str">
        <f t="shared" si="131"/>
        <v>E</v>
      </c>
      <c r="Z93" s="110">
        <f t="shared" si="132"/>
        <v>0</v>
      </c>
      <c r="AA93" s="120">
        <v>0</v>
      </c>
      <c r="AB93" s="65">
        <v>0</v>
      </c>
      <c r="AC93" s="66">
        <f t="shared" si="195"/>
        <v>0</v>
      </c>
      <c r="AD93" s="176">
        <v>0</v>
      </c>
      <c r="AE93" s="313">
        <v>0</v>
      </c>
      <c r="AF93" s="422">
        <v>0</v>
      </c>
      <c r="AG93" s="93">
        <f t="shared" si="133"/>
        <v>0</v>
      </c>
      <c r="AH93" s="314">
        <v>0</v>
      </c>
      <c r="AI93" s="315">
        <f t="shared" si="196"/>
        <v>0</v>
      </c>
      <c r="AJ93" s="422">
        <v>0</v>
      </c>
      <c r="AK93" s="93">
        <f t="shared" si="134"/>
        <v>0</v>
      </c>
      <c r="AL93" s="177">
        <f t="shared" si="117"/>
        <v>0</v>
      </c>
      <c r="AM93" s="502">
        <f t="shared" si="135"/>
        <v>0</v>
      </c>
      <c r="AN93" s="442" t="str">
        <f t="shared" si="136"/>
        <v>E</v>
      </c>
      <c r="AO93" s="121">
        <f t="shared" si="137"/>
        <v>0</v>
      </c>
      <c r="AP93" s="113">
        <v>0</v>
      </c>
      <c r="AQ93" s="61">
        <v>0</v>
      </c>
      <c r="AR93" s="62">
        <f t="shared" si="111"/>
        <v>0</v>
      </c>
      <c r="AS93" s="217">
        <v>0</v>
      </c>
      <c r="AT93" s="217">
        <v>0</v>
      </c>
      <c r="AU93" s="316">
        <v>0</v>
      </c>
      <c r="AV93" s="218">
        <f t="shared" si="138"/>
        <v>0</v>
      </c>
      <c r="AW93" s="317">
        <v>0</v>
      </c>
      <c r="AX93" s="317">
        <v>0</v>
      </c>
      <c r="AY93" s="318">
        <v>0</v>
      </c>
      <c r="AZ93" s="54">
        <f t="shared" si="139"/>
        <v>0</v>
      </c>
      <c r="BA93" s="219">
        <f t="shared" si="140"/>
        <v>0</v>
      </c>
      <c r="BB93" s="503">
        <f t="shared" si="141"/>
        <v>0</v>
      </c>
      <c r="BC93" s="446" t="str">
        <f t="shared" si="142"/>
        <v>E</v>
      </c>
      <c r="BD93" s="114">
        <f t="shared" si="143"/>
        <v>0</v>
      </c>
      <c r="BE93" s="236">
        <v>0</v>
      </c>
      <c r="BF93" s="69">
        <v>0</v>
      </c>
      <c r="BG93" s="237">
        <f t="shared" si="112"/>
        <v>0</v>
      </c>
      <c r="BH93" s="238">
        <v>0</v>
      </c>
      <c r="BI93" s="238">
        <v>0</v>
      </c>
      <c r="BJ93" s="319">
        <v>0</v>
      </c>
      <c r="BK93" s="239">
        <f t="shared" si="144"/>
        <v>0</v>
      </c>
      <c r="BL93" s="320">
        <v>0</v>
      </c>
      <c r="BM93" s="320">
        <v>0</v>
      </c>
      <c r="BN93" s="321">
        <v>0</v>
      </c>
      <c r="BO93" s="94">
        <f t="shared" si="145"/>
        <v>0</v>
      </c>
      <c r="BP93" s="240">
        <f t="shared" si="146"/>
        <v>0</v>
      </c>
      <c r="BQ93" s="504">
        <f t="shared" si="147"/>
        <v>0</v>
      </c>
      <c r="BR93" s="450" t="str">
        <f t="shared" si="148"/>
        <v>E</v>
      </c>
      <c r="BS93" s="117">
        <f t="shared" si="149"/>
        <v>0</v>
      </c>
      <c r="BT93" s="120">
        <v>0</v>
      </c>
      <c r="BU93" s="65">
        <v>0</v>
      </c>
      <c r="BV93" s="66">
        <f t="shared" si="113"/>
        <v>0</v>
      </c>
      <c r="BW93" s="176">
        <v>0</v>
      </c>
      <c r="BX93" s="176">
        <v>0</v>
      </c>
      <c r="BY93" s="313">
        <v>0</v>
      </c>
      <c r="BZ93" s="93">
        <f t="shared" si="150"/>
        <v>0</v>
      </c>
      <c r="CA93" s="314">
        <v>0</v>
      </c>
      <c r="CB93" s="314">
        <v>0</v>
      </c>
      <c r="CC93" s="315">
        <v>0</v>
      </c>
      <c r="CD93" s="126">
        <f t="shared" si="151"/>
        <v>0</v>
      </c>
      <c r="CE93" s="177">
        <f t="shared" si="152"/>
        <v>0</v>
      </c>
      <c r="CF93" s="502">
        <f t="shared" si="153"/>
        <v>0</v>
      </c>
      <c r="CG93" s="442" t="str">
        <f t="shared" si="154"/>
        <v>E</v>
      </c>
      <c r="CH93" s="121">
        <f t="shared" si="155"/>
        <v>0</v>
      </c>
      <c r="CI93" s="123">
        <v>0</v>
      </c>
      <c r="CJ93" s="124">
        <v>0</v>
      </c>
      <c r="CK93" s="125">
        <f t="shared" si="114"/>
        <v>0</v>
      </c>
      <c r="CL93" s="259">
        <v>0</v>
      </c>
      <c r="CM93" s="322">
        <v>0</v>
      </c>
      <c r="CN93" s="322">
        <v>0</v>
      </c>
      <c r="CO93" s="260">
        <f t="shared" si="156"/>
        <v>0</v>
      </c>
      <c r="CP93" s="323">
        <v>0</v>
      </c>
      <c r="CQ93" s="323">
        <v>0</v>
      </c>
      <c r="CR93" s="324">
        <f t="shared" si="197"/>
        <v>0</v>
      </c>
      <c r="CS93" s="53">
        <f t="shared" si="157"/>
        <v>0</v>
      </c>
      <c r="CT93" s="261">
        <f t="shared" si="158"/>
        <v>0</v>
      </c>
      <c r="CU93" s="505">
        <f t="shared" si="159"/>
        <v>0</v>
      </c>
      <c r="CV93" s="454" t="str">
        <f t="shared" si="160"/>
        <v>E</v>
      </c>
      <c r="CW93" s="47">
        <f t="shared" si="161"/>
        <v>0</v>
      </c>
      <c r="CX93" s="408">
        <v>0</v>
      </c>
      <c r="CY93" s="409">
        <v>0</v>
      </c>
      <c r="CZ93" s="409">
        <v>0</v>
      </c>
      <c r="DA93" s="406"/>
      <c r="DB93" s="406"/>
      <c r="DC93" s="407">
        <f t="shared" si="162"/>
        <v>0</v>
      </c>
      <c r="DD93" s="507">
        <f t="shared" si="163"/>
        <v>0</v>
      </c>
      <c r="DE93" s="458" t="str">
        <f t="shared" si="164"/>
        <v>D</v>
      </c>
      <c r="DF93" s="426">
        <f t="shared" si="165"/>
        <v>0</v>
      </c>
      <c r="DG93" s="379">
        <v>0</v>
      </c>
      <c r="DH93" s="380">
        <v>0</v>
      </c>
      <c r="DI93" s="380">
        <v>0</v>
      </c>
      <c r="DJ93" s="376"/>
      <c r="DK93" s="376"/>
      <c r="DL93" s="377">
        <f t="shared" si="166"/>
        <v>0</v>
      </c>
      <c r="DM93" s="509">
        <f t="shared" si="167"/>
        <v>0</v>
      </c>
      <c r="DN93" s="462" t="str">
        <f t="shared" si="168"/>
        <v>D</v>
      </c>
      <c r="DO93" s="378">
        <f t="shared" si="169"/>
        <v>0</v>
      </c>
      <c r="DP93" s="394">
        <v>0</v>
      </c>
      <c r="DQ93" s="395">
        <v>0</v>
      </c>
      <c r="DR93" s="395">
        <v>0</v>
      </c>
      <c r="DS93" s="391"/>
      <c r="DT93" s="391"/>
      <c r="DU93" s="392">
        <f t="shared" si="170"/>
        <v>0</v>
      </c>
      <c r="DV93" s="510">
        <f t="shared" si="171"/>
        <v>0</v>
      </c>
      <c r="DW93" s="466" t="str">
        <f t="shared" si="172"/>
        <v>D</v>
      </c>
      <c r="DX93" s="393">
        <f t="shared" si="173"/>
        <v>0</v>
      </c>
      <c r="DY93" s="7"/>
      <c r="DZ93" s="4"/>
      <c r="EA93" s="48" t="str">
        <f t="shared" si="110"/>
        <v/>
      </c>
      <c r="EB93" s="45">
        <f t="shared" si="118"/>
        <v>0</v>
      </c>
      <c r="EC93" s="32">
        <f t="shared" si="119"/>
        <v>0</v>
      </c>
      <c r="ED93" s="28">
        <f t="shared" si="198"/>
        <v>0</v>
      </c>
      <c r="EE93" s="78" t="str">
        <f t="shared" si="175"/>
        <v/>
      </c>
      <c r="EF93" s="78" t="str">
        <f t="shared" si="176"/>
        <v/>
      </c>
      <c r="EG93" s="67" t="str">
        <f t="shared" si="177"/>
        <v/>
      </c>
      <c r="EH93" s="46" t="str">
        <f t="shared" si="178"/>
        <v/>
      </c>
      <c r="EI93" s="102">
        <f t="shared" si="179"/>
        <v>0</v>
      </c>
      <c r="EJ93" s="72">
        <f t="shared" si="120"/>
        <v>0</v>
      </c>
      <c r="EK93" s="71">
        <f t="shared" si="121"/>
        <v>0</v>
      </c>
      <c r="EL93" s="71">
        <f t="shared" si="122"/>
        <v>0</v>
      </c>
      <c r="EM93" s="71">
        <f t="shared" si="123"/>
        <v>0</v>
      </c>
      <c r="EN93" s="71">
        <f t="shared" si="124"/>
        <v>0</v>
      </c>
      <c r="EO93" s="73">
        <f t="shared" si="125"/>
        <v>0</v>
      </c>
      <c r="EP93" s="491">
        <f t="shared" si="180"/>
        <v>0</v>
      </c>
      <c r="EQ93" s="492">
        <f t="shared" si="181"/>
        <v>0</v>
      </c>
      <c r="ER93" s="492">
        <f t="shared" si="182"/>
        <v>0</v>
      </c>
      <c r="ES93" s="492">
        <f t="shared" si="183"/>
        <v>0</v>
      </c>
      <c r="ET93" s="492">
        <f t="shared" si="184"/>
        <v>0</v>
      </c>
      <c r="EU93" s="725"/>
      <c r="EV93" s="725"/>
      <c r="EW93" s="137">
        <f t="shared" si="185"/>
        <v>0</v>
      </c>
      <c r="EX93" s="137" t="s">
        <v>177</v>
      </c>
      <c r="EY93" s="137">
        <f t="shared" si="186"/>
        <v>100</v>
      </c>
      <c r="EZ93" s="137" t="str">
        <f t="shared" si="187"/>
        <v>0/100</v>
      </c>
      <c r="FA93" s="137">
        <f t="shared" si="188"/>
        <v>0</v>
      </c>
      <c r="FB93" s="137" t="s">
        <v>177</v>
      </c>
      <c r="FC93" s="137">
        <f t="shared" si="189"/>
        <v>100</v>
      </c>
      <c r="FD93" s="137" t="str">
        <f t="shared" si="190"/>
        <v>0/100</v>
      </c>
      <c r="FE93" s="137">
        <f t="shared" si="191"/>
        <v>0</v>
      </c>
      <c r="FF93" s="137" t="s">
        <v>177</v>
      </c>
      <c r="FG93" s="137">
        <f t="shared" si="192"/>
        <v>100</v>
      </c>
      <c r="FH93" s="137" t="str">
        <f t="shared" si="193"/>
        <v>0/100</v>
      </c>
    </row>
    <row r="94" spans="1:164" ht="18">
      <c r="A94" s="130">
        <f t="shared" si="126"/>
        <v>0</v>
      </c>
      <c r="B94" s="307">
        <v>86</v>
      </c>
      <c r="C94" s="495"/>
      <c r="D94" s="28">
        <f t="shared" si="127"/>
        <v>0</v>
      </c>
      <c r="E94" s="2"/>
      <c r="F94" s="139"/>
      <c r="G94" s="2"/>
      <c r="H94" s="2"/>
      <c r="I94" s="2"/>
      <c r="J94" s="2"/>
      <c r="K94" s="141"/>
      <c r="L94" s="8">
        <v>0</v>
      </c>
      <c r="M94" s="55">
        <v>0</v>
      </c>
      <c r="N94" s="56">
        <f t="shared" si="115"/>
        <v>0</v>
      </c>
      <c r="O94" s="166">
        <v>0</v>
      </c>
      <c r="P94" s="310">
        <v>0</v>
      </c>
      <c r="Q94" s="417">
        <v>0</v>
      </c>
      <c r="R94" s="92">
        <f t="shared" si="128"/>
        <v>0</v>
      </c>
      <c r="S94" s="311">
        <v>0</v>
      </c>
      <c r="T94" s="312">
        <f t="shared" si="194"/>
        <v>0</v>
      </c>
      <c r="U94" s="417">
        <v>0</v>
      </c>
      <c r="V94" s="92">
        <f t="shared" si="129"/>
        <v>0</v>
      </c>
      <c r="W94" s="57">
        <f t="shared" si="116"/>
        <v>0</v>
      </c>
      <c r="X94" s="501">
        <f t="shared" si="130"/>
        <v>0</v>
      </c>
      <c r="Y94" s="438" t="str">
        <f t="shared" si="131"/>
        <v>E</v>
      </c>
      <c r="Z94" s="110">
        <f t="shared" si="132"/>
        <v>0</v>
      </c>
      <c r="AA94" s="120">
        <v>0</v>
      </c>
      <c r="AB94" s="65">
        <v>0</v>
      </c>
      <c r="AC94" s="66">
        <f t="shared" si="195"/>
        <v>0</v>
      </c>
      <c r="AD94" s="176">
        <v>0</v>
      </c>
      <c r="AE94" s="313">
        <v>0</v>
      </c>
      <c r="AF94" s="422">
        <v>0</v>
      </c>
      <c r="AG94" s="93">
        <f t="shared" si="133"/>
        <v>0</v>
      </c>
      <c r="AH94" s="314">
        <v>0</v>
      </c>
      <c r="AI94" s="315">
        <f t="shared" si="196"/>
        <v>0</v>
      </c>
      <c r="AJ94" s="422">
        <v>0</v>
      </c>
      <c r="AK94" s="93">
        <f t="shared" si="134"/>
        <v>0</v>
      </c>
      <c r="AL94" s="177">
        <f t="shared" si="117"/>
        <v>0</v>
      </c>
      <c r="AM94" s="502">
        <f t="shared" si="135"/>
        <v>0</v>
      </c>
      <c r="AN94" s="442" t="str">
        <f t="shared" si="136"/>
        <v>E</v>
      </c>
      <c r="AO94" s="121">
        <f t="shared" si="137"/>
        <v>0</v>
      </c>
      <c r="AP94" s="113">
        <v>0</v>
      </c>
      <c r="AQ94" s="61">
        <v>0</v>
      </c>
      <c r="AR94" s="62">
        <f t="shared" si="111"/>
        <v>0</v>
      </c>
      <c r="AS94" s="217">
        <v>0</v>
      </c>
      <c r="AT94" s="217">
        <v>0</v>
      </c>
      <c r="AU94" s="316">
        <v>0</v>
      </c>
      <c r="AV94" s="218">
        <f t="shared" si="138"/>
        <v>0</v>
      </c>
      <c r="AW94" s="317">
        <v>0</v>
      </c>
      <c r="AX94" s="317">
        <v>0</v>
      </c>
      <c r="AY94" s="318">
        <v>0</v>
      </c>
      <c r="AZ94" s="54">
        <f t="shared" si="139"/>
        <v>0</v>
      </c>
      <c r="BA94" s="219">
        <f t="shared" si="140"/>
        <v>0</v>
      </c>
      <c r="BB94" s="503">
        <f t="shared" si="141"/>
        <v>0</v>
      </c>
      <c r="BC94" s="446" t="str">
        <f t="shared" si="142"/>
        <v>E</v>
      </c>
      <c r="BD94" s="114">
        <f t="shared" si="143"/>
        <v>0</v>
      </c>
      <c r="BE94" s="236">
        <v>0</v>
      </c>
      <c r="BF94" s="69">
        <v>0</v>
      </c>
      <c r="BG94" s="237">
        <f t="shared" si="112"/>
        <v>0</v>
      </c>
      <c r="BH94" s="238">
        <v>0</v>
      </c>
      <c r="BI94" s="238">
        <v>0</v>
      </c>
      <c r="BJ94" s="319">
        <v>0</v>
      </c>
      <c r="BK94" s="239">
        <f t="shared" si="144"/>
        <v>0</v>
      </c>
      <c r="BL94" s="320">
        <v>0</v>
      </c>
      <c r="BM94" s="320">
        <v>0</v>
      </c>
      <c r="BN94" s="321">
        <v>0</v>
      </c>
      <c r="BO94" s="94">
        <f t="shared" si="145"/>
        <v>0</v>
      </c>
      <c r="BP94" s="240">
        <f t="shared" si="146"/>
        <v>0</v>
      </c>
      <c r="BQ94" s="504">
        <f t="shared" si="147"/>
        <v>0</v>
      </c>
      <c r="BR94" s="450" t="str">
        <f t="shared" si="148"/>
        <v>E</v>
      </c>
      <c r="BS94" s="117">
        <f t="shared" si="149"/>
        <v>0</v>
      </c>
      <c r="BT94" s="120">
        <v>0</v>
      </c>
      <c r="BU94" s="65">
        <v>0</v>
      </c>
      <c r="BV94" s="66">
        <f t="shared" si="113"/>
        <v>0</v>
      </c>
      <c r="BW94" s="176">
        <v>0</v>
      </c>
      <c r="BX94" s="176">
        <v>0</v>
      </c>
      <c r="BY94" s="313">
        <v>0</v>
      </c>
      <c r="BZ94" s="93">
        <f t="shared" si="150"/>
        <v>0</v>
      </c>
      <c r="CA94" s="314">
        <v>0</v>
      </c>
      <c r="CB94" s="314">
        <v>0</v>
      </c>
      <c r="CC94" s="315">
        <v>0</v>
      </c>
      <c r="CD94" s="126">
        <f t="shared" si="151"/>
        <v>0</v>
      </c>
      <c r="CE94" s="177">
        <f t="shared" si="152"/>
        <v>0</v>
      </c>
      <c r="CF94" s="502">
        <f t="shared" si="153"/>
        <v>0</v>
      </c>
      <c r="CG94" s="442" t="str">
        <f t="shared" si="154"/>
        <v>E</v>
      </c>
      <c r="CH94" s="121">
        <f t="shared" si="155"/>
        <v>0</v>
      </c>
      <c r="CI94" s="123">
        <v>0</v>
      </c>
      <c r="CJ94" s="124">
        <v>0</v>
      </c>
      <c r="CK94" s="125">
        <f t="shared" si="114"/>
        <v>0</v>
      </c>
      <c r="CL94" s="259">
        <v>0</v>
      </c>
      <c r="CM94" s="322">
        <v>0</v>
      </c>
      <c r="CN94" s="322">
        <v>0</v>
      </c>
      <c r="CO94" s="260">
        <f t="shared" si="156"/>
        <v>0</v>
      </c>
      <c r="CP94" s="323">
        <v>0</v>
      </c>
      <c r="CQ94" s="323">
        <v>0</v>
      </c>
      <c r="CR94" s="324">
        <f t="shared" si="197"/>
        <v>0</v>
      </c>
      <c r="CS94" s="53">
        <f t="shared" si="157"/>
        <v>0</v>
      </c>
      <c r="CT94" s="261">
        <f t="shared" si="158"/>
        <v>0</v>
      </c>
      <c r="CU94" s="505">
        <f t="shared" si="159"/>
        <v>0</v>
      </c>
      <c r="CV94" s="454" t="str">
        <f t="shared" si="160"/>
        <v>E</v>
      </c>
      <c r="CW94" s="47">
        <f t="shared" si="161"/>
        <v>0</v>
      </c>
      <c r="CX94" s="408">
        <v>0</v>
      </c>
      <c r="CY94" s="409">
        <v>0</v>
      </c>
      <c r="CZ94" s="409">
        <v>0</v>
      </c>
      <c r="DA94" s="406"/>
      <c r="DB94" s="406"/>
      <c r="DC94" s="407">
        <f t="shared" si="162"/>
        <v>0</v>
      </c>
      <c r="DD94" s="507">
        <f t="shared" si="163"/>
        <v>0</v>
      </c>
      <c r="DE94" s="458" t="str">
        <f t="shared" si="164"/>
        <v>D</v>
      </c>
      <c r="DF94" s="426">
        <f t="shared" si="165"/>
        <v>0</v>
      </c>
      <c r="DG94" s="379">
        <v>0</v>
      </c>
      <c r="DH94" s="380">
        <v>0</v>
      </c>
      <c r="DI94" s="380">
        <v>0</v>
      </c>
      <c r="DJ94" s="376"/>
      <c r="DK94" s="376"/>
      <c r="DL94" s="377">
        <f t="shared" si="166"/>
        <v>0</v>
      </c>
      <c r="DM94" s="509">
        <f t="shared" si="167"/>
        <v>0</v>
      </c>
      <c r="DN94" s="462" t="str">
        <f t="shared" si="168"/>
        <v>D</v>
      </c>
      <c r="DO94" s="378">
        <f t="shared" si="169"/>
        <v>0</v>
      </c>
      <c r="DP94" s="394">
        <v>0</v>
      </c>
      <c r="DQ94" s="395">
        <v>0</v>
      </c>
      <c r="DR94" s="395">
        <v>0</v>
      </c>
      <c r="DS94" s="391"/>
      <c r="DT94" s="391"/>
      <c r="DU94" s="392">
        <f t="shared" si="170"/>
        <v>0</v>
      </c>
      <c r="DV94" s="510">
        <f t="shared" si="171"/>
        <v>0</v>
      </c>
      <c r="DW94" s="466" t="str">
        <f t="shared" si="172"/>
        <v>D</v>
      </c>
      <c r="DX94" s="393">
        <f t="shared" si="173"/>
        <v>0</v>
      </c>
      <c r="DY94" s="7"/>
      <c r="DZ94" s="4"/>
      <c r="EA94" s="48" t="str">
        <f t="shared" si="110"/>
        <v/>
      </c>
      <c r="EB94" s="45">
        <f t="shared" si="118"/>
        <v>0</v>
      </c>
      <c r="EC94" s="32">
        <f t="shared" si="119"/>
        <v>0</v>
      </c>
      <c r="ED94" s="28">
        <f t="shared" si="198"/>
        <v>0</v>
      </c>
      <c r="EE94" s="78" t="str">
        <f t="shared" si="175"/>
        <v/>
      </c>
      <c r="EF94" s="78" t="str">
        <f t="shared" si="176"/>
        <v/>
      </c>
      <c r="EG94" s="67" t="str">
        <f t="shared" si="177"/>
        <v/>
      </c>
      <c r="EH94" s="46" t="str">
        <f t="shared" si="178"/>
        <v/>
      </c>
      <c r="EI94" s="102">
        <f t="shared" si="179"/>
        <v>0</v>
      </c>
      <c r="EJ94" s="72">
        <f t="shared" si="120"/>
        <v>0</v>
      </c>
      <c r="EK94" s="71">
        <f t="shared" si="121"/>
        <v>0</v>
      </c>
      <c r="EL94" s="71">
        <f t="shared" si="122"/>
        <v>0</v>
      </c>
      <c r="EM94" s="71">
        <f t="shared" si="123"/>
        <v>0</v>
      </c>
      <c r="EN94" s="71">
        <f t="shared" si="124"/>
        <v>0</v>
      </c>
      <c r="EO94" s="73">
        <f t="shared" si="125"/>
        <v>0</v>
      </c>
      <c r="EP94" s="491">
        <f t="shared" si="180"/>
        <v>0</v>
      </c>
      <c r="EQ94" s="492">
        <f t="shared" si="181"/>
        <v>0</v>
      </c>
      <c r="ER94" s="492">
        <f t="shared" si="182"/>
        <v>0</v>
      </c>
      <c r="ES94" s="492">
        <f t="shared" si="183"/>
        <v>0</v>
      </c>
      <c r="ET94" s="492">
        <f t="shared" si="184"/>
        <v>0</v>
      </c>
      <c r="EU94" s="725"/>
      <c r="EV94" s="725"/>
      <c r="EW94" s="137">
        <f t="shared" si="185"/>
        <v>0</v>
      </c>
      <c r="EX94" s="137" t="s">
        <v>177</v>
      </c>
      <c r="EY94" s="137">
        <f t="shared" si="186"/>
        <v>100</v>
      </c>
      <c r="EZ94" s="137" t="str">
        <f t="shared" si="187"/>
        <v>0/100</v>
      </c>
      <c r="FA94" s="137">
        <f t="shared" si="188"/>
        <v>0</v>
      </c>
      <c r="FB94" s="137" t="s">
        <v>177</v>
      </c>
      <c r="FC94" s="137">
        <f t="shared" si="189"/>
        <v>100</v>
      </c>
      <c r="FD94" s="137" t="str">
        <f t="shared" si="190"/>
        <v>0/100</v>
      </c>
      <c r="FE94" s="137">
        <f t="shared" si="191"/>
        <v>0</v>
      </c>
      <c r="FF94" s="137" t="s">
        <v>177</v>
      </c>
      <c r="FG94" s="137">
        <f t="shared" si="192"/>
        <v>100</v>
      </c>
      <c r="FH94" s="137" t="str">
        <f t="shared" si="193"/>
        <v>0/100</v>
      </c>
    </row>
    <row r="95" spans="1:164" ht="18">
      <c r="A95" s="130">
        <f t="shared" si="126"/>
        <v>0</v>
      </c>
      <c r="B95" s="307">
        <v>87</v>
      </c>
      <c r="C95" s="494"/>
      <c r="D95" s="28">
        <f t="shared" si="127"/>
        <v>0</v>
      </c>
      <c r="E95" s="2"/>
      <c r="F95" s="139"/>
      <c r="G95" s="1"/>
      <c r="H95" s="2"/>
      <c r="I95" s="2"/>
      <c r="J95" s="2"/>
      <c r="K95" s="141"/>
      <c r="L95" s="8">
        <v>0</v>
      </c>
      <c r="M95" s="55">
        <v>0</v>
      </c>
      <c r="N95" s="56">
        <f t="shared" si="115"/>
        <v>0</v>
      </c>
      <c r="O95" s="166">
        <v>0</v>
      </c>
      <c r="P95" s="310">
        <v>0</v>
      </c>
      <c r="Q95" s="417">
        <v>0</v>
      </c>
      <c r="R95" s="92">
        <f t="shared" si="128"/>
        <v>0</v>
      </c>
      <c r="S95" s="311">
        <v>0</v>
      </c>
      <c r="T95" s="312">
        <f t="shared" si="194"/>
        <v>0</v>
      </c>
      <c r="U95" s="417">
        <v>0</v>
      </c>
      <c r="V95" s="92">
        <f t="shared" si="129"/>
        <v>0</v>
      </c>
      <c r="W95" s="57">
        <f t="shared" si="116"/>
        <v>0</v>
      </c>
      <c r="X95" s="501">
        <f t="shared" si="130"/>
        <v>0</v>
      </c>
      <c r="Y95" s="438" t="str">
        <f t="shared" si="131"/>
        <v>E</v>
      </c>
      <c r="Z95" s="110">
        <f t="shared" si="132"/>
        <v>0</v>
      </c>
      <c r="AA95" s="120">
        <v>0</v>
      </c>
      <c r="AB95" s="65">
        <v>0</v>
      </c>
      <c r="AC95" s="66">
        <f t="shared" si="195"/>
        <v>0</v>
      </c>
      <c r="AD95" s="176">
        <v>0</v>
      </c>
      <c r="AE95" s="313">
        <v>0</v>
      </c>
      <c r="AF95" s="422">
        <v>0</v>
      </c>
      <c r="AG95" s="93">
        <f t="shared" si="133"/>
        <v>0</v>
      </c>
      <c r="AH95" s="314">
        <v>0</v>
      </c>
      <c r="AI95" s="315">
        <f t="shared" si="196"/>
        <v>0</v>
      </c>
      <c r="AJ95" s="422">
        <v>0</v>
      </c>
      <c r="AK95" s="93">
        <f t="shared" si="134"/>
        <v>0</v>
      </c>
      <c r="AL95" s="177">
        <f t="shared" si="117"/>
        <v>0</v>
      </c>
      <c r="AM95" s="502">
        <f t="shared" si="135"/>
        <v>0</v>
      </c>
      <c r="AN95" s="442" t="str">
        <f t="shared" si="136"/>
        <v>E</v>
      </c>
      <c r="AO95" s="121">
        <f t="shared" si="137"/>
        <v>0</v>
      </c>
      <c r="AP95" s="113">
        <v>0</v>
      </c>
      <c r="AQ95" s="61">
        <v>0</v>
      </c>
      <c r="AR95" s="62">
        <f t="shared" si="111"/>
        <v>0</v>
      </c>
      <c r="AS95" s="217">
        <v>0</v>
      </c>
      <c r="AT95" s="217">
        <v>0</v>
      </c>
      <c r="AU95" s="316">
        <v>0</v>
      </c>
      <c r="AV95" s="218">
        <f t="shared" si="138"/>
        <v>0</v>
      </c>
      <c r="AW95" s="317">
        <v>0</v>
      </c>
      <c r="AX95" s="317">
        <v>0</v>
      </c>
      <c r="AY95" s="318">
        <v>0</v>
      </c>
      <c r="AZ95" s="54">
        <f t="shared" si="139"/>
        <v>0</v>
      </c>
      <c r="BA95" s="219">
        <f t="shared" si="140"/>
        <v>0</v>
      </c>
      <c r="BB95" s="503">
        <f t="shared" si="141"/>
        <v>0</v>
      </c>
      <c r="BC95" s="446" t="str">
        <f t="shared" si="142"/>
        <v>E</v>
      </c>
      <c r="BD95" s="114">
        <f t="shared" si="143"/>
        <v>0</v>
      </c>
      <c r="BE95" s="236">
        <v>0</v>
      </c>
      <c r="BF95" s="69">
        <v>0</v>
      </c>
      <c r="BG95" s="237">
        <f t="shared" si="112"/>
        <v>0</v>
      </c>
      <c r="BH95" s="238">
        <v>0</v>
      </c>
      <c r="BI95" s="238">
        <v>0</v>
      </c>
      <c r="BJ95" s="319">
        <v>0</v>
      </c>
      <c r="BK95" s="239">
        <f t="shared" si="144"/>
        <v>0</v>
      </c>
      <c r="BL95" s="320">
        <v>0</v>
      </c>
      <c r="BM95" s="320">
        <v>0</v>
      </c>
      <c r="BN95" s="321">
        <v>0</v>
      </c>
      <c r="BO95" s="94">
        <f t="shared" si="145"/>
        <v>0</v>
      </c>
      <c r="BP95" s="240">
        <f t="shared" si="146"/>
        <v>0</v>
      </c>
      <c r="BQ95" s="504">
        <f t="shared" si="147"/>
        <v>0</v>
      </c>
      <c r="BR95" s="450" t="str">
        <f t="shared" si="148"/>
        <v>E</v>
      </c>
      <c r="BS95" s="117">
        <f t="shared" si="149"/>
        <v>0</v>
      </c>
      <c r="BT95" s="120">
        <v>0</v>
      </c>
      <c r="BU95" s="65">
        <v>0</v>
      </c>
      <c r="BV95" s="66">
        <f t="shared" si="113"/>
        <v>0</v>
      </c>
      <c r="BW95" s="176">
        <v>0</v>
      </c>
      <c r="BX95" s="176">
        <v>0</v>
      </c>
      <c r="BY95" s="313">
        <v>0</v>
      </c>
      <c r="BZ95" s="93">
        <f t="shared" si="150"/>
        <v>0</v>
      </c>
      <c r="CA95" s="314">
        <v>0</v>
      </c>
      <c r="CB95" s="314">
        <v>0</v>
      </c>
      <c r="CC95" s="315">
        <v>0</v>
      </c>
      <c r="CD95" s="126">
        <f t="shared" si="151"/>
        <v>0</v>
      </c>
      <c r="CE95" s="177">
        <f t="shared" si="152"/>
        <v>0</v>
      </c>
      <c r="CF95" s="502">
        <f t="shared" si="153"/>
        <v>0</v>
      </c>
      <c r="CG95" s="442" t="str">
        <f t="shared" si="154"/>
        <v>E</v>
      </c>
      <c r="CH95" s="121">
        <f t="shared" si="155"/>
        <v>0</v>
      </c>
      <c r="CI95" s="123">
        <v>0</v>
      </c>
      <c r="CJ95" s="124">
        <v>0</v>
      </c>
      <c r="CK95" s="125">
        <f t="shared" si="114"/>
        <v>0</v>
      </c>
      <c r="CL95" s="259">
        <v>0</v>
      </c>
      <c r="CM95" s="322">
        <v>0</v>
      </c>
      <c r="CN95" s="322">
        <v>0</v>
      </c>
      <c r="CO95" s="260">
        <f t="shared" si="156"/>
        <v>0</v>
      </c>
      <c r="CP95" s="323">
        <v>0</v>
      </c>
      <c r="CQ95" s="323">
        <v>0</v>
      </c>
      <c r="CR95" s="324">
        <f t="shared" si="197"/>
        <v>0</v>
      </c>
      <c r="CS95" s="53">
        <f t="shared" si="157"/>
        <v>0</v>
      </c>
      <c r="CT95" s="261">
        <f t="shared" si="158"/>
        <v>0</v>
      </c>
      <c r="CU95" s="505">
        <f t="shared" si="159"/>
        <v>0</v>
      </c>
      <c r="CV95" s="454" t="str">
        <f t="shared" si="160"/>
        <v>E</v>
      </c>
      <c r="CW95" s="47">
        <f t="shared" si="161"/>
        <v>0</v>
      </c>
      <c r="CX95" s="408">
        <v>0</v>
      </c>
      <c r="CY95" s="409">
        <v>0</v>
      </c>
      <c r="CZ95" s="409">
        <v>0</v>
      </c>
      <c r="DA95" s="406"/>
      <c r="DB95" s="406"/>
      <c r="DC95" s="407">
        <f t="shared" si="162"/>
        <v>0</v>
      </c>
      <c r="DD95" s="507">
        <f t="shared" si="163"/>
        <v>0</v>
      </c>
      <c r="DE95" s="458" t="str">
        <f t="shared" si="164"/>
        <v>D</v>
      </c>
      <c r="DF95" s="426">
        <f t="shared" si="165"/>
        <v>0</v>
      </c>
      <c r="DG95" s="379">
        <v>0</v>
      </c>
      <c r="DH95" s="380">
        <v>0</v>
      </c>
      <c r="DI95" s="380">
        <v>0</v>
      </c>
      <c r="DJ95" s="376"/>
      <c r="DK95" s="376"/>
      <c r="DL95" s="377">
        <f t="shared" si="166"/>
        <v>0</v>
      </c>
      <c r="DM95" s="509">
        <f t="shared" si="167"/>
        <v>0</v>
      </c>
      <c r="DN95" s="462" t="str">
        <f t="shared" si="168"/>
        <v>D</v>
      </c>
      <c r="DO95" s="378">
        <f t="shared" si="169"/>
        <v>0</v>
      </c>
      <c r="DP95" s="394">
        <v>0</v>
      </c>
      <c r="DQ95" s="395">
        <v>0</v>
      </c>
      <c r="DR95" s="395">
        <v>0</v>
      </c>
      <c r="DS95" s="391"/>
      <c r="DT95" s="391"/>
      <c r="DU95" s="392">
        <f t="shared" si="170"/>
        <v>0</v>
      </c>
      <c r="DV95" s="510">
        <f t="shared" si="171"/>
        <v>0</v>
      </c>
      <c r="DW95" s="466" t="str">
        <f t="shared" si="172"/>
        <v>D</v>
      </c>
      <c r="DX95" s="393">
        <f t="shared" si="173"/>
        <v>0</v>
      </c>
      <c r="DY95" s="7"/>
      <c r="DZ95" s="4"/>
      <c r="EA95" s="48" t="str">
        <f t="shared" si="110"/>
        <v/>
      </c>
      <c r="EB95" s="45">
        <f t="shared" si="118"/>
        <v>0</v>
      </c>
      <c r="EC95" s="32">
        <f t="shared" si="119"/>
        <v>0</v>
      </c>
      <c r="ED95" s="28">
        <f t="shared" si="198"/>
        <v>0</v>
      </c>
      <c r="EE95" s="78" t="str">
        <f t="shared" si="175"/>
        <v/>
      </c>
      <c r="EF95" s="78" t="str">
        <f t="shared" si="176"/>
        <v/>
      </c>
      <c r="EG95" s="67" t="str">
        <f t="shared" si="177"/>
        <v/>
      </c>
      <c r="EH95" s="46" t="str">
        <f t="shared" si="178"/>
        <v/>
      </c>
      <c r="EI95" s="102">
        <f t="shared" si="179"/>
        <v>0</v>
      </c>
      <c r="EJ95" s="72">
        <f t="shared" si="120"/>
        <v>0</v>
      </c>
      <c r="EK95" s="71">
        <f t="shared" si="121"/>
        <v>0</v>
      </c>
      <c r="EL95" s="71">
        <f t="shared" si="122"/>
        <v>0</v>
      </c>
      <c r="EM95" s="71">
        <f t="shared" si="123"/>
        <v>0</v>
      </c>
      <c r="EN95" s="71">
        <f t="shared" si="124"/>
        <v>0</v>
      </c>
      <c r="EO95" s="73">
        <f t="shared" si="125"/>
        <v>0</v>
      </c>
      <c r="EP95" s="491">
        <f t="shared" si="180"/>
        <v>0</v>
      </c>
      <c r="EQ95" s="492">
        <f t="shared" si="181"/>
        <v>0</v>
      </c>
      <c r="ER95" s="492">
        <f t="shared" si="182"/>
        <v>0</v>
      </c>
      <c r="ES95" s="492">
        <f t="shared" si="183"/>
        <v>0</v>
      </c>
      <c r="ET95" s="492">
        <f t="shared" si="184"/>
        <v>0</v>
      </c>
      <c r="EU95" s="725"/>
      <c r="EV95" s="725"/>
      <c r="EW95" s="137">
        <f t="shared" si="185"/>
        <v>0</v>
      </c>
      <c r="EX95" s="137" t="s">
        <v>177</v>
      </c>
      <c r="EY95" s="137">
        <f t="shared" si="186"/>
        <v>100</v>
      </c>
      <c r="EZ95" s="137" t="str">
        <f t="shared" si="187"/>
        <v>0/100</v>
      </c>
      <c r="FA95" s="137">
        <f t="shared" si="188"/>
        <v>0</v>
      </c>
      <c r="FB95" s="137" t="s">
        <v>177</v>
      </c>
      <c r="FC95" s="137">
        <f t="shared" si="189"/>
        <v>100</v>
      </c>
      <c r="FD95" s="137" t="str">
        <f t="shared" si="190"/>
        <v>0/100</v>
      </c>
      <c r="FE95" s="137">
        <f t="shared" si="191"/>
        <v>0</v>
      </c>
      <c r="FF95" s="137" t="s">
        <v>177</v>
      </c>
      <c r="FG95" s="137">
        <f t="shared" si="192"/>
        <v>100</v>
      </c>
      <c r="FH95" s="137" t="str">
        <f t="shared" si="193"/>
        <v>0/100</v>
      </c>
    </row>
    <row r="96" spans="1:164" ht="18">
      <c r="A96" s="130">
        <f t="shared" si="126"/>
        <v>0</v>
      </c>
      <c r="B96" s="307">
        <v>88</v>
      </c>
      <c r="C96" s="495"/>
      <c r="D96" s="28">
        <f t="shared" si="127"/>
        <v>0</v>
      </c>
      <c r="E96" s="2"/>
      <c r="F96" s="139"/>
      <c r="G96" s="2"/>
      <c r="H96" s="2"/>
      <c r="I96" s="2"/>
      <c r="J96" s="2"/>
      <c r="K96" s="141"/>
      <c r="L96" s="8">
        <v>0</v>
      </c>
      <c r="M96" s="55">
        <v>0</v>
      </c>
      <c r="N96" s="56">
        <f t="shared" si="115"/>
        <v>0</v>
      </c>
      <c r="O96" s="166">
        <v>0</v>
      </c>
      <c r="P96" s="310">
        <v>0</v>
      </c>
      <c r="Q96" s="417">
        <v>0</v>
      </c>
      <c r="R96" s="92">
        <f t="shared" si="128"/>
        <v>0</v>
      </c>
      <c r="S96" s="311">
        <v>0</v>
      </c>
      <c r="T96" s="312">
        <f t="shared" si="194"/>
        <v>0</v>
      </c>
      <c r="U96" s="417">
        <v>0</v>
      </c>
      <c r="V96" s="92">
        <f t="shared" si="129"/>
        <v>0</v>
      </c>
      <c r="W96" s="57">
        <f t="shared" si="116"/>
        <v>0</v>
      </c>
      <c r="X96" s="501">
        <f t="shared" si="130"/>
        <v>0</v>
      </c>
      <c r="Y96" s="438" t="str">
        <f t="shared" si="131"/>
        <v>E</v>
      </c>
      <c r="Z96" s="110">
        <f t="shared" si="132"/>
        <v>0</v>
      </c>
      <c r="AA96" s="120">
        <v>0</v>
      </c>
      <c r="AB96" s="65">
        <v>0</v>
      </c>
      <c r="AC96" s="66">
        <f t="shared" si="195"/>
        <v>0</v>
      </c>
      <c r="AD96" s="176">
        <v>0</v>
      </c>
      <c r="AE96" s="313">
        <v>0</v>
      </c>
      <c r="AF96" s="422">
        <v>0</v>
      </c>
      <c r="AG96" s="93">
        <f t="shared" si="133"/>
        <v>0</v>
      </c>
      <c r="AH96" s="314">
        <v>0</v>
      </c>
      <c r="AI96" s="315">
        <f t="shared" si="196"/>
        <v>0</v>
      </c>
      <c r="AJ96" s="422">
        <v>0</v>
      </c>
      <c r="AK96" s="93">
        <f t="shared" si="134"/>
        <v>0</v>
      </c>
      <c r="AL96" s="177">
        <f t="shared" si="117"/>
        <v>0</v>
      </c>
      <c r="AM96" s="502">
        <f t="shared" si="135"/>
        <v>0</v>
      </c>
      <c r="AN96" s="442" t="str">
        <f t="shared" si="136"/>
        <v>E</v>
      </c>
      <c r="AO96" s="121">
        <f t="shared" si="137"/>
        <v>0</v>
      </c>
      <c r="AP96" s="113">
        <v>0</v>
      </c>
      <c r="AQ96" s="61">
        <v>0</v>
      </c>
      <c r="AR96" s="62">
        <f t="shared" si="111"/>
        <v>0</v>
      </c>
      <c r="AS96" s="217">
        <v>0</v>
      </c>
      <c r="AT96" s="217">
        <v>0</v>
      </c>
      <c r="AU96" s="316">
        <v>0</v>
      </c>
      <c r="AV96" s="218">
        <f t="shared" si="138"/>
        <v>0</v>
      </c>
      <c r="AW96" s="317">
        <v>0</v>
      </c>
      <c r="AX96" s="317">
        <v>0</v>
      </c>
      <c r="AY96" s="318">
        <v>0</v>
      </c>
      <c r="AZ96" s="54">
        <f t="shared" si="139"/>
        <v>0</v>
      </c>
      <c r="BA96" s="219">
        <f t="shared" si="140"/>
        <v>0</v>
      </c>
      <c r="BB96" s="503">
        <f t="shared" si="141"/>
        <v>0</v>
      </c>
      <c r="BC96" s="446" t="str">
        <f t="shared" si="142"/>
        <v>E</v>
      </c>
      <c r="BD96" s="114">
        <f t="shared" si="143"/>
        <v>0</v>
      </c>
      <c r="BE96" s="236">
        <v>0</v>
      </c>
      <c r="BF96" s="69">
        <v>0</v>
      </c>
      <c r="BG96" s="237">
        <f t="shared" si="112"/>
        <v>0</v>
      </c>
      <c r="BH96" s="238">
        <v>0</v>
      </c>
      <c r="BI96" s="238">
        <v>0</v>
      </c>
      <c r="BJ96" s="319">
        <v>0</v>
      </c>
      <c r="BK96" s="239">
        <f t="shared" si="144"/>
        <v>0</v>
      </c>
      <c r="BL96" s="320">
        <v>0</v>
      </c>
      <c r="BM96" s="320">
        <v>0</v>
      </c>
      <c r="BN96" s="321">
        <v>0</v>
      </c>
      <c r="BO96" s="94">
        <f t="shared" si="145"/>
        <v>0</v>
      </c>
      <c r="BP96" s="240">
        <f t="shared" si="146"/>
        <v>0</v>
      </c>
      <c r="BQ96" s="504">
        <f t="shared" si="147"/>
        <v>0</v>
      </c>
      <c r="BR96" s="450" t="str">
        <f t="shared" si="148"/>
        <v>E</v>
      </c>
      <c r="BS96" s="117">
        <f t="shared" si="149"/>
        <v>0</v>
      </c>
      <c r="BT96" s="120">
        <v>0</v>
      </c>
      <c r="BU96" s="65">
        <v>0</v>
      </c>
      <c r="BV96" s="66">
        <f t="shared" si="113"/>
        <v>0</v>
      </c>
      <c r="BW96" s="176">
        <v>0</v>
      </c>
      <c r="BX96" s="176">
        <v>0</v>
      </c>
      <c r="BY96" s="313">
        <v>0</v>
      </c>
      <c r="BZ96" s="93">
        <f t="shared" si="150"/>
        <v>0</v>
      </c>
      <c r="CA96" s="314">
        <v>0</v>
      </c>
      <c r="CB96" s="314">
        <v>0</v>
      </c>
      <c r="CC96" s="315">
        <v>0</v>
      </c>
      <c r="CD96" s="126">
        <f t="shared" si="151"/>
        <v>0</v>
      </c>
      <c r="CE96" s="177">
        <f t="shared" si="152"/>
        <v>0</v>
      </c>
      <c r="CF96" s="502">
        <f t="shared" si="153"/>
        <v>0</v>
      </c>
      <c r="CG96" s="442" t="str">
        <f t="shared" si="154"/>
        <v>E</v>
      </c>
      <c r="CH96" s="121">
        <f t="shared" si="155"/>
        <v>0</v>
      </c>
      <c r="CI96" s="123">
        <v>0</v>
      </c>
      <c r="CJ96" s="124">
        <v>0</v>
      </c>
      <c r="CK96" s="125">
        <f t="shared" si="114"/>
        <v>0</v>
      </c>
      <c r="CL96" s="259">
        <v>0</v>
      </c>
      <c r="CM96" s="322">
        <v>0</v>
      </c>
      <c r="CN96" s="322">
        <v>0</v>
      </c>
      <c r="CO96" s="260">
        <f t="shared" si="156"/>
        <v>0</v>
      </c>
      <c r="CP96" s="323">
        <v>0</v>
      </c>
      <c r="CQ96" s="323">
        <v>0</v>
      </c>
      <c r="CR96" s="324">
        <f t="shared" si="197"/>
        <v>0</v>
      </c>
      <c r="CS96" s="53">
        <f t="shared" si="157"/>
        <v>0</v>
      </c>
      <c r="CT96" s="261">
        <f t="shared" si="158"/>
        <v>0</v>
      </c>
      <c r="CU96" s="505">
        <f t="shared" si="159"/>
        <v>0</v>
      </c>
      <c r="CV96" s="454" t="str">
        <f t="shared" si="160"/>
        <v>E</v>
      </c>
      <c r="CW96" s="47">
        <f t="shared" si="161"/>
        <v>0</v>
      </c>
      <c r="CX96" s="408">
        <v>0</v>
      </c>
      <c r="CY96" s="409">
        <v>0</v>
      </c>
      <c r="CZ96" s="409">
        <v>0</v>
      </c>
      <c r="DA96" s="406"/>
      <c r="DB96" s="406"/>
      <c r="DC96" s="407">
        <f t="shared" si="162"/>
        <v>0</v>
      </c>
      <c r="DD96" s="507">
        <f t="shared" si="163"/>
        <v>0</v>
      </c>
      <c r="DE96" s="458" t="str">
        <f t="shared" si="164"/>
        <v>D</v>
      </c>
      <c r="DF96" s="426">
        <f t="shared" si="165"/>
        <v>0</v>
      </c>
      <c r="DG96" s="379">
        <v>0</v>
      </c>
      <c r="DH96" s="380">
        <v>0</v>
      </c>
      <c r="DI96" s="380">
        <v>0</v>
      </c>
      <c r="DJ96" s="376"/>
      <c r="DK96" s="376"/>
      <c r="DL96" s="377">
        <f t="shared" si="166"/>
        <v>0</v>
      </c>
      <c r="DM96" s="509">
        <f t="shared" si="167"/>
        <v>0</v>
      </c>
      <c r="DN96" s="462" t="str">
        <f t="shared" si="168"/>
        <v>D</v>
      </c>
      <c r="DO96" s="378">
        <f t="shared" si="169"/>
        <v>0</v>
      </c>
      <c r="DP96" s="394">
        <v>0</v>
      </c>
      <c r="DQ96" s="395">
        <v>0</v>
      </c>
      <c r="DR96" s="395">
        <v>0</v>
      </c>
      <c r="DS96" s="391"/>
      <c r="DT96" s="391"/>
      <c r="DU96" s="392">
        <f t="shared" si="170"/>
        <v>0</v>
      </c>
      <c r="DV96" s="510">
        <f t="shared" si="171"/>
        <v>0</v>
      </c>
      <c r="DW96" s="466" t="str">
        <f t="shared" si="172"/>
        <v>D</v>
      </c>
      <c r="DX96" s="393">
        <f t="shared" si="173"/>
        <v>0</v>
      </c>
      <c r="DY96" s="7"/>
      <c r="DZ96" s="4"/>
      <c r="EA96" s="48" t="str">
        <f t="shared" si="110"/>
        <v/>
      </c>
      <c r="EB96" s="45">
        <f t="shared" si="118"/>
        <v>0</v>
      </c>
      <c r="EC96" s="32">
        <f t="shared" si="119"/>
        <v>0</v>
      </c>
      <c r="ED96" s="28">
        <f t="shared" si="198"/>
        <v>0</v>
      </c>
      <c r="EE96" s="78" t="str">
        <f t="shared" si="175"/>
        <v/>
      </c>
      <c r="EF96" s="78" t="str">
        <f t="shared" si="176"/>
        <v/>
      </c>
      <c r="EG96" s="67" t="str">
        <f t="shared" si="177"/>
        <v/>
      </c>
      <c r="EH96" s="46" t="str">
        <f t="shared" si="178"/>
        <v/>
      </c>
      <c r="EI96" s="102">
        <f t="shared" si="179"/>
        <v>0</v>
      </c>
      <c r="EJ96" s="72">
        <f t="shared" si="120"/>
        <v>0</v>
      </c>
      <c r="EK96" s="71">
        <f t="shared" si="121"/>
        <v>0</v>
      </c>
      <c r="EL96" s="71">
        <f t="shared" si="122"/>
        <v>0</v>
      </c>
      <c r="EM96" s="71">
        <f t="shared" si="123"/>
        <v>0</v>
      </c>
      <c r="EN96" s="71">
        <f t="shared" si="124"/>
        <v>0</v>
      </c>
      <c r="EO96" s="73">
        <f t="shared" si="125"/>
        <v>0</v>
      </c>
      <c r="EP96" s="491">
        <f t="shared" si="180"/>
        <v>0</v>
      </c>
      <c r="EQ96" s="492">
        <f t="shared" si="181"/>
        <v>0</v>
      </c>
      <c r="ER96" s="492">
        <f t="shared" si="182"/>
        <v>0</v>
      </c>
      <c r="ES96" s="492">
        <f t="shared" si="183"/>
        <v>0</v>
      </c>
      <c r="ET96" s="492">
        <f t="shared" si="184"/>
        <v>0</v>
      </c>
      <c r="EU96" s="725"/>
      <c r="EV96" s="725"/>
      <c r="EW96" s="137">
        <f t="shared" si="185"/>
        <v>0</v>
      </c>
      <c r="EX96" s="137" t="s">
        <v>177</v>
      </c>
      <c r="EY96" s="137">
        <f t="shared" si="186"/>
        <v>100</v>
      </c>
      <c r="EZ96" s="137" t="str">
        <f t="shared" si="187"/>
        <v>0/100</v>
      </c>
      <c r="FA96" s="137">
        <f t="shared" si="188"/>
        <v>0</v>
      </c>
      <c r="FB96" s="137" t="s">
        <v>177</v>
      </c>
      <c r="FC96" s="137">
        <f t="shared" si="189"/>
        <v>100</v>
      </c>
      <c r="FD96" s="137" t="str">
        <f t="shared" si="190"/>
        <v>0/100</v>
      </c>
      <c r="FE96" s="137">
        <f t="shared" si="191"/>
        <v>0</v>
      </c>
      <c r="FF96" s="137" t="s">
        <v>177</v>
      </c>
      <c r="FG96" s="137">
        <f t="shared" si="192"/>
        <v>100</v>
      </c>
      <c r="FH96" s="137" t="str">
        <f t="shared" si="193"/>
        <v>0/100</v>
      </c>
    </row>
    <row r="97" spans="1:164" ht="18">
      <c r="A97" s="130">
        <f t="shared" si="126"/>
        <v>0</v>
      </c>
      <c r="B97" s="307">
        <v>89</v>
      </c>
      <c r="C97" s="494"/>
      <c r="D97" s="28">
        <f t="shared" si="127"/>
        <v>0</v>
      </c>
      <c r="E97" s="2"/>
      <c r="F97" s="139"/>
      <c r="G97" s="1"/>
      <c r="H97" s="2"/>
      <c r="I97" s="2"/>
      <c r="J97" s="2"/>
      <c r="K97" s="141"/>
      <c r="L97" s="8">
        <v>0</v>
      </c>
      <c r="M97" s="55">
        <v>0</v>
      </c>
      <c r="N97" s="56">
        <f t="shared" si="115"/>
        <v>0</v>
      </c>
      <c r="O97" s="166">
        <v>0</v>
      </c>
      <c r="P97" s="310">
        <v>0</v>
      </c>
      <c r="Q97" s="417">
        <v>0</v>
      </c>
      <c r="R97" s="92">
        <f t="shared" si="128"/>
        <v>0</v>
      </c>
      <c r="S97" s="311">
        <v>0</v>
      </c>
      <c r="T97" s="312">
        <f t="shared" si="194"/>
        <v>0</v>
      </c>
      <c r="U97" s="417">
        <v>0</v>
      </c>
      <c r="V97" s="92">
        <f t="shared" si="129"/>
        <v>0</v>
      </c>
      <c r="W97" s="57">
        <f t="shared" si="116"/>
        <v>0</v>
      </c>
      <c r="X97" s="501">
        <f t="shared" si="130"/>
        <v>0</v>
      </c>
      <c r="Y97" s="438" t="str">
        <f t="shared" si="131"/>
        <v>E</v>
      </c>
      <c r="Z97" s="110">
        <f t="shared" si="132"/>
        <v>0</v>
      </c>
      <c r="AA97" s="120">
        <v>0</v>
      </c>
      <c r="AB97" s="65">
        <v>0</v>
      </c>
      <c r="AC97" s="66">
        <f t="shared" si="195"/>
        <v>0</v>
      </c>
      <c r="AD97" s="176">
        <v>0</v>
      </c>
      <c r="AE97" s="313">
        <v>0</v>
      </c>
      <c r="AF97" s="422">
        <v>0</v>
      </c>
      <c r="AG97" s="93">
        <f t="shared" si="133"/>
        <v>0</v>
      </c>
      <c r="AH97" s="314">
        <v>0</v>
      </c>
      <c r="AI97" s="315">
        <f t="shared" si="196"/>
        <v>0</v>
      </c>
      <c r="AJ97" s="422">
        <v>0</v>
      </c>
      <c r="AK97" s="93">
        <f t="shared" si="134"/>
        <v>0</v>
      </c>
      <c r="AL97" s="177">
        <f t="shared" si="117"/>
        <v>0</v>
      </c>
      <c r="AM97" s="502">
        <f t="shared" si="135"/>
        <v>0</v>
      </c>
      <c r="AN97" s="442" t="str">
        <f t="shared" si="136"/>
        <v>E</v>
      </c>
      <c r="AO97" s="121">
        <f t="shared" si="137"/>
        <v>0</v>
      </c>
      <c r="AP97" s="113">
        <v>0</v>
      </c>
      <c r="AQ97" s="61">
        <v>0</v>
      </c>
      <c r="AR97" s="62">
        <f t="shared" si="111"/>
        <v>0</v>
      </c>
      <c r="AS97" s="217">
        <v>0</v>
      </c>
      <c r="AT97" s="217">
        <v>0</v>
      </c>
      <c r="AU97" s="316">
        <v>0</v>
      </c>
      <c r="AV97" s="218">
        <f t="shared" si="138"/>
        <v>0</v>
      </c>
      <c r="AW97" s="317">
        <v>0</v>
      </c>
      <c r="AX97" s="317">
        <v>0</v>
      </c>
      <c r="AY97" s="318">
        <v>0</v>
      </c>
      <c r="AZ97" s="54">
        <f t="shared" si="139"/>
        <v>0</v>
      </c>
      <c r="BA97" s="219">
        <f t="shared" si="140"/>
        <v>0</v>
      </c>
      <c r="BB97" s="503">
        <f t="shared" si="141"/>
        <v>0</v>
      </c>
      <c r="BC97" s="446" t="str">
        <f t="shared" si="142"/>
        <v>E</v>
      </c>
      <c r="BD97" s="114">
        <f t="shared" si="143"/>
        <v>0</v>
      </c>
      <c r="BE97" s="236">
        <v>0</v>
      </c>
      <c r="BF97" s="69">
        <v>0</v>
      </c>
      <c r="BG97" s="237">
        <f t="shared" si="112"/>
        <v>0</v>
      </c>
      <c r="BH97" s="238">
        <v>0</v>
      </c>
      <c r="BI97" s="238">
        <v>0</v>
      </c>
      <c r="BJ97" s="319">
        <v>0</v>
      </c>
      <c r="BK97" s="239">
        <f t="shared" si="144"/>
        <v>0</v>
      </c>
      <c r="BL97" s="320">
        <v>0</v>
      </c>
      <c r="BM97" s="320">
        <v>0</v>
      </c>
      <c r="BN97" s="321">
        <v>0</v>
      </c>
      <c r="BO97" s="94">
        <f t="shared" si="145"/>
        <v>0</v>
      </c>
      <c r="BP97" s="240">
        <f t="shared" si="146"/>
        <v>0</v>
      </c>
      <c r="BQ97" s="504">
        <f t="shared" si="147"/>
        <v>0</v>
      </c>
      <c r="BR97" s="450" t="str">
        <f t="shared" si="148"/>
        <v>E</v>
      </c>
      <c r="BS97" s="117">
        <f t="shared" si="149"/>
        <v>0</v>
      </c>
      <c r="BT97" s="120">
        <v>0</v>
      </c>
      <c r="BU97" s="65">
        <v>0</v>
      </c>
      <c r="BV97" s="66">
        <f t="shared" si="113"/>
        <v>0</v>
      </c>
      <c r="BW97" s="176">
        <v>0</v>
      </c>
      <c r="BX97" s="176">
        <v>0</v>
      </c>
      <c r="BY97" s="313">
        <v>0</v>
      </c>
      <c r="BZ97" s="93">
        <f t="shared" si="150"/>
        <v>0</v>
      </c>
      <c r="CA97" s="314">
        <v>0</v>
      </c>
      <c r="CB97" s="314">
        <v>0</v>
      </c>
      <c r="CC97" s="315">
        <v>0</v>
      </c>
      <c r="CD97" s="126">
        <f t="shared" si="151"/>
        <v>0</v>
      </c>
      <c r="CE97" s="177">
        <f t="shared" si="152"/>
        <v>0</v>
      </c>
      <c r="CF97" s="502">
        <f t="shared" si="153"/>
        <v>0</v>
      </c>
      <c r="CG97" s="442" t="str">
        <f t="shared" si="154"/>
        <v>E</v>
      </c>
      <c r="CH97" s="121">
        <f t="shared" si="155"/>
        <v>0</v>
      </c>
      <c r="CI97" s="123">
        <v>0</v>
      </c>
      <c r="CJ97" s="124">
        <v>0</v>
      </c>
      <c r="CK97" s="125">
        <f t="shared" si="114"/>
        <v>0</v>
      </c>
      <c r="CL97" s="259">
        <v>0</v>
      </c>
      <c r="CM97" s="322">
        <v>0</v>
      </c>
      <c r="CN97" s="322">
        <v>0</v>
      </c>
      <c r="CO97" s="260">
        <f t="shared" si="156"/>
        <v>0</v>
      </c>
      <c r="CP97" s="323">
        <v>0</v>
      </c>
      <c r="CQ97" s="323">
        <v>0</v>
      </c>
      <c r="CR97" s="324">
        <f t="shared" si="197"/>
        <v>0</v>
      </c>
      <c r="CS97" s="53">
        <f t="shared" si="157"/>
        <v>0</v>
      </c>
      <c r="CT97" s="261">
        <f t="shared" si="158"/>
        <v>0</v>
      </c>
      <c r="CU97" s="505">
        <f t="shared" si="159"/>
        <v>0</v>
      </c>
      <c r="CV97" s="454" t="str">
        <f t="shared" si="160"/>
        <v>E</v>
      </c>
      <c r="CW97" s="47">
        <f t="shared" si="161"/>
        <v>0</v>
      </c>
      <c r="CX97" s="408">
        <v>0</v>
      </c>
      <c r="CY97" s="409">
        <v>0</v>
      </c>
      <c r="CZ97" s="409">
        <v>0</v>
      </c>
      <c r="DA97" s="406"/>
      <c r="DB97" s="406"/>
      <c r="DC97" s="407">
        <f t="shared" si="162"/>
        <v>0</v>
      </c>
      <c r="DD97" s="507">
        <f t="shared" si="163"/>
        <v>0</v>
      </c>
      <c r="DE97" s="458" t="str">
        <f t="shared" si="164"/>
        <v>D</v>
      </c>
      <c r="DF97" s="426">
        <f t="shared" si="165"/>
        <v>0</v>
      </c>
      <c r="DG97" s="379">
        <v>0</v>
      </c>
      <c r="DH97" s="380">
        <v>0</v>
      </c>
      <c r="DI97" s="380">
        <v>0</v>
      </c>
      <c r="DJ97" s="376"/>
      <c r="DK97" s="376"/>
      <c r="DL97" s="377">
        <f t="shared" si="166"/>
        <v>0</v>
      </c>
      <c r="DM97" s="509">
        <f t="shared" si="167"/>
        <v>0</v>
      </c>
      <c r="DN97" s="462" t="str">
        <f t="shared" si="168"/>
        <v>D</v>
      </c>
      <c r="DO97" s="378">
        <f t="shared" si="169"/>
        <v>0</v>
      </c>
      <c r="DP97" s="394">
        <v>0</v>
      </c>
      <c r="DQ97" s="395">
        <v>0</v>
      </c>
      <c r="DR97" s="395">
        <v>0</v>
      </c>
      <c r="DS97" s="391"/>
      <c r="DT97" s="391"/>
      <c r="DU97" s="392">
        <f t="shared" si="170"/>
        <v>0</v>
      </c>
      <c r="DV97" s="510">
        <f t="shared" si="171"/>
        <v>0</v>
      </c>
      <c r="DW97" s="466" t="str">
        <f t="shared" si="172"/>
        <v>D</v>
      </c>
      <c r="DX97" s="393">
        <f t="shared" si="173"/>
        <v>0</v>
      </c>
      <c r="DY97" s="7"/>
      <c r="DZ97" s="4"/>
      <c r="EA97" s="48" t="str">
        <f t="shared" si="110"/>
        <v/>
      </c>
      <c r="EB97" s="45">
        <f t="shared" si="118"/>
        <v>0</v>
      </c>
      <c r="EC97" s="32">
        <f t="shared" si="119"/>
        <v>0</v>
      </c>
      <c r="ED97" s="28">
        <f t="shared" si="198"/>
        <v>0</v>
      </c>
      <c r="EE97" s="78" t="str">
        <f t="shared" si="175"/>
        <v/>
      </c>
      <c r="EF97" s="78" t="str">
        <f t="shared" si="176"/>
        <v/>
      </c>
      <c r="EG97" s="67" t="str">
        <f t="shared" si="177"/>
        <v/>
      </c>
      <c r="EH97" s="46" t="str">
        <f t="shared" si="178"/>
        <v/>
      </c>
      <c r="EI97" s="102">
        <f t="shared" si="179"/>
        <v>0</v>
      </c>
      <c r="EJ97" s="72">
        <f t="shared" si="120"/>
        <v>0</v>
      </c>
      <c r="EK97" s="71">
        <f t="shared" si="121"/>
        <v>0</v>
      </c>
      <c r="EL97" s="71">
        <f t="shared" si="122"/>
        <v>0</v>
      </c>
      <c r="EM97" s="71">
        <f t="shared" si="123"/>
        <v>0</v>
      </c>
      <c r="EN97" s="71">
        <f t="shared" si="124"/>
        <v>0</v>
      </c>
      <c r="EO97" s="73">
        <f t="shared" si="125"/>
        <v>0</v>
      </c>
      <c r="EP97" s="491">
        <f t="shared" si="180"/>
        <v>0</v>
      </c>
      <c r="EQ97" s="492">
        <f t="shared" si="181"/>
        <v>0</v>
      </c>
      <c r="ER97" s="492">
        <f t="shared" si="182"/>
        <v>0</v>
      </c>
      <c r="ES97" s="492">
        <f t="shared" si="183"/>
        <v>0</v>
      </c>
      <c r="ET97" s="492">
        <f t="shared" si="184"/>
        <v>0</v>
      </c>
      <c r="EU97" s="725"/>
      <c r="EV97" s="725"/>
      <c r="EW97" s="137">
        <f t="shared" si="185"/>
        <v>0</v>
      </c>
      <c r="EX97" s="137" t="s">
        <v>177</v>
      </c>
      <c r="EY97" s="137">
        <f t="shared" si="186"/>
        <v>100</v>
      </c>
      <c r="EZ97" s="137" t="str">
        <f t="shared" si="187"/>
        <v>0/100</v>
      </c>
      <c r="FA97" s="137">
        <f t="shared" si="188"/>
        <v>0</v>
      </c>
      <c r="FB97" s="137" t="s">
        <v>177</v>
      </c>
      <c r="FC97" s="137">
        <f t="shared" si="189"/>
        <v>100</v>
      </c>
      <c r="FD97" s="137" t="str">
        <f t="shared" si="190"/>
        <v>0/100</v>
      </c>
      <c r="FE97" s="137">
        <f t="shared" si="191"/>
        <v>0</v>
      </c>
      <c r="FF97" s="137" t="s">
        <v>177</v>
      </c>
      <c r="FG97" s="137">
        <f t="shared" si="192"/>
        <v>100</v>
      </c>
      <c r="FH97" s="137" t="str">
        <f t="shared" si="193"/>
        <v>0/100</v>
      </c>
    </row>
    <row r="98" spans="1:164" ht="18">
      <c r="A98" s="130">
        <f t="shared" si="126"/>
        <v>0</v>
      </c>
      <c r="B98" s="307">
        <v>90</v>
      </c>
      <c r="C98" s="495"/>
      <c r="D98" s="28">
        <f t="shared" si="127"/>
        <v>0</v>
      </c>
      <c r="E98" s="2"/>
      <c r="F98" s="139"/>
      <c r="G98" s="2"/>
      <c r="H98" s="2"/>
      <c r="I98" s="2"/>
      <c r="J98" s="2"/>
      <c r="K98" s="141"/>
      <c r="L98" s="8">
        <v>0</v>
      </c>
      <c r="M98" s="55">
        <v>0</v>
      </c>
      <c r="N98" s="56">
        <f t="shared" si="115"/>
        <v>0</v>
      </c>
      <c r="O98" s="166">
        <v>0</v>
      </c>
      <c r="P98" s="310">
        <v>0</v>
      </c>
      <c r="Q98" s="417">
        <v>0</v>
      </c>
      <c r="R98" s="92">
        <f t="shared" si="128"/>
        <v>0</v>
      </c>
      <c r="S98" s="311">
        <v>0</v>
      </c>
      <c r="T98" s="312">
        <f t="shared" si="194"/>
        <v>0</v>
      </c>
      <c r="U98" s="417">
        <v>0</v>
      </c>
      <c r="V98" s="92">
        <f t="shared" si="129"/>
        <v>0</v>
      </c>
      <c r="W98" s="57">
        <f t="shared" si="116"/>
        <v>0</v>
      </c>
      <c r="X98" s="501">
        <f t="shared" si="130"/>
        <v>0</v>
      </c>
      <c r="Y98" s="438" t="str">
        <f t="shared" si="131"/>
        <v>E</v>
      </c>
      <c r="Z98" s="110">
        <f t="shared" si="132"/>
        <v>0</v>
      </c>
      <c r="AA98" s="120">
        <v>0</v>
      </c>
      <c r="AB98" s="65">
        <v>0</v>
      </c>
      <c r="AC98" s="66">
        <f t="shared" si="195"/>
        <v>0</v>
      </c>
      <c r="AD98" s="176">
        <v>0</v>
      </c>
      <c r="AE98" s="313">
        <v>0</v>
      </c>
      <c r="AF98" s="422">
        <v>0</v>
      </c>
      <c r="AG98" s="93">
        <f t="shared" si="133"/>
        <v>0</v>
      </c>
      <c r="AH98" s="314">
        <v>0</v>
      </c>
      <c r="AI98" s="315">
        <f t="shared" si="196"/>
        <v>0</v>
      </c>
      <c r="AJ98" s="422">
        <v>0</v>
      </c>
      <c r="AK98" s="93">
        <f t="shared" si="134"/>
        <v>0</v>
      </c>
      <c r="AL98" s="177">
        <f t="shared" si="117"/>
        <v>0</v>
      </c>
      <c r="AM98" s="502">
        <f t="shared" si="135"/>
        <v>0</v>
      </c>
      <c r="AN98" s="442" t="str">
        <f t="shared" si="136"/>
        <v>E</v>
      </c>
      <c r="AO98" s="121">
        <f t="shared" si="137"/>
        <v>0</v>
      </c>
      <c r="AP98" s="113">
        <v>0</v>
      </c>
      <c r="AQ98" s="61">
        <v>0</v>
      </c>
      <c r="AR98" s="62">
        <f t="shared" si="111"/>
        <v>0</v>
      </c>
      <c r="AS98" s="217">
        <v>0</v>
      </c>
      <c r="AT98" s="217">
        <v>0</v>
      </c>
      <c r="AU98" s="316">
        <v>0</v>
      </c>
      <c r="AV98" s="218">
        <f t="shared" si="138"/>
        <v>0</v>
      </c>
      <c r="AW98" s="317">
        <v>0</v>
      </c>
      <c r="AX98" s="317">
        <v>0</v>
      </c>
      <c r="AY98" s="318">
        <v>0</v>
      </c>
      <c r="AZ98" s="54">
        <f t="shared" si="139"/>
        <v>0</v>
      </c>
      <c r="BA98" s="219">
        <f t="shared" si="140"/>
        <v>0</v>
      </c>
      <c r="BB98" s="503">
        <f t="shared" si="141"/>
        <v>0</v>
      </c>
      <c r="BC98" s="446" t="str">
        <f t="shared" si="142"/>
        <v>E</v>
      </c>
      <c r="BD98" s="114">
        <f t="shared" si="143"/>
        <v>0</v>
      </c>
      <c r="BE98" s="236">
        <v>0</v>
      </c>
      <c r="BF98" s="69">
        <v>0</v>
      </c>
      <c r="BG98" s="237">
        <f t="shared" si="112"/>
        <v>0</v>
      </c>
      <c r="BH98" s="238">
        <v>0</v>
      </c>
      <c r="BI98" s="238">
        <v>0</v>
      </c>
      <c r="BJ98" s="319">
        <v>0</v>
      </c>
      <c r="BK98" s="239">
        <f t="shared" si="144"/>
        <v>0</v>
      </c>
      <c r="BL98" s="320">
        <v>0</v>
      </c>
      <c r="BM98" s="320">
        <v>0</v>
      </c>
      <c r="BN98" s="321">
        <v>0</v>
      </c>
      <c r="BO98" s="94">
        <f t="shared" si="145"/>
        <v>0</v>
      </c>
      <c r="BP98" s="240">
        <f t="shared" si="146"/>
        <v>0</v>
      </c>
      <c r="BQ98" s="504">
        <f t="shared" si="147"/>
        <v>0</v>
      </c>
      <c r="BR98" s="450" t="str">
        <f t="shared" si="148"/>
        <v>E</v>
      </c>
      <c r="BS98" s="117">
        <f t="shared" si="149"/>
        <v>0</v>
      </c>
      <c r="BT98" s="120">
        <v>0</v>
      </c>
      <c r="BU98" s="65">
        <v>0</v>
      </c>
      <c r="BV98" s="66">
        <f t="shared" si="113"/>
        <v>0</v>
      </c>
      <c r="BW98" s="176">
        <v>0</v>
      </c>
      <c r="BX98" s="176">
        <v>0</v>
      </c>
      <c r="BY98" s="313">
        <v>0</v>
      </c>
      <c r="BZ98" s="93">
        <f t="shared" si="150"/>
        <v>0</v>
      </c>
      <c r="CA98" s="314">
        <v>0</v>
      </c>
      <c r="CB98" s="314">
        <v>0</v>
      </c>
      <c r="CC98" s="315">
        <v>0</v>
      </c>
      <c r="CD98" s="126">
        <f t="shared" si="151"/>
        <v>0</v>
      </c>
      <c r="CE98" s="177">
        <f t="shared" si="152"/>
        <v>0</v>
      </c>
      <c r="CF98" s="502">
        <f t="shared" si="153"/>
        <v>0</v>
      </c>
      <c r="CG98" s="442" t="str">
        <f t="shared" si="154"/>
        <v>E</v>
      </c>
      <c r="CH98" s="121">
        <f t="shared" si="155"/>
        <v>0</v>
      </c>
      <c r="CI98" s="123">
        <v>0</v>
      </c>
      <c r="CJ98" s="124">
        <v>0</v>
      </c>
      <c r="CK98" s="125">
        <f t="shared" si="114"/>
        <v>0</v>
      </c>
      <c r="CL98" s="259">
        <v>0</v>
      </c>
      <c r="CM98" s="322">
        <v>0</v>
      </c>
      <c r="CN98" s="322">
        <v>0</v>
      </c>
      <c r="CO98" s="260">
        <f t="shared" si="156"/>
        <v>0</v>
      </c>
      <c r="CP98" s="323">
        <v>0</v>
      </c>
      <c r="CQ98" s="323">
        <v>0</v>
      </c>
      <c r="CR98" s="324">
        <f t="shared" si="197"/>
        <v>0</v>
      </c>
      <c r="CS98" s="53">
        <f t="shared" si="157"/>
        <v>0</v>
      </c>
      <c r="CT98" s="261">
        <f t="shared" si="158"/>
        <v>0</v>
      </c>
      <c r="CU98" s="505">
        <f t="shared" si="159"/>
        <v>0</v>
      </c>
      <c r="CV98" s="454" t="str">
        <f t="shared" si="160"/>
        <v>E</v>
      </c>
      <c r="CW98" s="47">
        <f t="shared" si="161"/>
        <v>0</v>
      </c>
      <c r="CX98" s="408">
        <v>0</v>
      </c>
      <c r="CY98" s="409">
        <v>0</v>
      </c>
      <c r="CZ98" s="409">
        <v>0</v>
      </c>
      <c r="DA98" s="406"/>
      <c r="DB98" s="406"/>
      <c r="DC98" s="407">
        <f t="shared" si="162"/>
        <v>0</v>
      </c>
      <c r="DD98" s="507">
        <f t="shared" si="163"/>
        <v>0</v>
      </c>
      <c r="DE98" s="458" t="str">
        <f t="shared" si="164"/>
        <v>D</v>
      </c>
      <c r="DF98" s="426">
        <f t="shared" si="165"/>
        <v>0</v>
      </c>
      <c r="DG98" s="379">
        <v>0</v>
      </c>
      <c r="DH98" s="380">
        <v>0</v>
      </c>
      <c r="DI98" s="380">
        <v>0</v>
      </c>
      <c r="DJ98" s="376"/>
      <c r="DK98" s="376"/>
      <c r="DL98" s="377">
        <f t="shared" si="166"/>
        <v>0</v>
      </c>
      <c r="DM98" s="509">
        <f t="shared" si="167"/>
        <v>0</v>
      </c>
      <c r="DN98" s="462" t="str">
        <f t="shared" si="168"/>
        <v>D</v>
      </c>
      <c r="DO98" s="378">
        <f t="shared" si="169"/>
        <v>0</v>
      </c>
      <c r="DP98" s="394">
        <v>0</v>
      </c>
      <c r="DQ98" s="395">
        <v>0</v>
      </c>
      <c r="DR98" s="395">
        <v>0</v>
      </c>
      <c r="DS98" s="391"/>
      <c r="DT98" s="391"/>
      <c r="DU98" s="392">
        <f t="shared" si="170"/>
        <v>0</v>
      </c>
      <c r="DV98" s="510">
        <f t="shared" si="171"/>
        <v>0</v>
      </c>
      <c r="DW98" s="466" t="str">
        <f t="shared" si="172"/>
        <v>D</v>
      </c>
      <c r="DX98" s="393">
        <f t="shared" si="173"/>
        <v>0</v>
      </c>
      <c r="DY98" s="7"/>
      <c r="DZ98" s="4"/>
      <c r="EA98" s="48" t="str">
        <f t="shared" si="110"/>
        <v/>
      </c>
      <c r="EB98" s="45">
        <f t="shared" si="118"/>
        <v>0</v>
      </c>
      <c r="EC98" s="32">
        <f t="shared" si="119"/>
        <v>0</v>
      </c>
      <c r="ED98" s="28">
        <f t="shared" si="198"/>
        <v>0</v>
      </c>
      <c r="EE98" s="78" t="str">
        <f t="shared" si="175"/>
        <v/>
      </c>
      <c r="EF98" s="78" t="str">
        <f t="shared" si="176"/>
        <v/>
      </c>
      <c r="EG98" s="67" t="str">
        <f t="shared" si="177"/>
        <v/>
      </c>
      <c r="EH98" s="46" t="str">
        <f t="shared" si="178"/>
        <v/>
      </c>
      <c r="EI98" s="102">
        <f t="shared" si="179"/>
        <v>0</v>
      </c>
      <c r="EJ98" s="72">
        <f t="shared" si="120"/>
        <v>0</v>
      </c>
      <c r="EK98" s="71">
        <f t="shared" si="121"/>
        <v>0</v>
      </c>
      <c r="EL98" s="71">
        <f t="shared" si="122"/>
        <v>0</v>
      </c>
      <c r="EM98" s="71">
        <f t="shared" si="123"/>
        <v>0</v>
      </c>
      <c r="EN98" s="71">
        <f t="shared" si="124"/>
        <v>0</v>
      </c>
      <c r="EO98" s="73">
        <f t="shared" si="125"/>
        <v>0</v>
      </c>
      <c r="EP98" s="491">
        <f t="shared" si="180"/>
        <v>0</v>
      </c>
      <c r="EQ98" s="492">
        <f t="shared" si="181"/>
        <v>0</v>
      </c>
      <c r="ER98" s="492">
        <f t="shared" si="182"/>
        <v>0</v>
      </c>
      <c r="ES98" s="492">
        <f t="shared" si="183"/>
        <v>0</v>
      </c>
      <c r="ET98" s="492">
        <f t="shared" si="184"/>
        <v>0</v>
      </c>
      <c r="EU98" s="725"/>
      <c r="EV98" s="725"/>
      <c r="EW98" s="137">
        <f t="shared" si="185"/>
        <v>0</v>
      </c>
      <c r="EX98" s="137" t="s">
        <v>177</v>
      </c>
      <c r="EY98" s="137">
        <f t="shared" si="186"/>
        <v>100</v>
      </c>
      <c r="EZ98" s="137" t="str">
        <f t="shared" si="187"/>
        <v>0/100</v>
      </c>
      <c r="FA98" s="137">
        <f t="shared" si="188"/>
        <v>0</v>
      </c>
      <c r="FB98" s="137" t="s">
        <v>177</v>
      </c>
      <c r="FC98" s="137">
        <f t="shared" si="189"/>
        <v>100</v>
      </c>
      <c r="FD98" s="137" t="str">
        <f t="shared" si="190"/>
        <v>0/100</v>
      </c>
      <c r="FE98" s="137">
        <f t="shared" si="191"/>
        <v>0</v>
      </c>
      <c r="FF98" s="137" t="s">
        <v>177</v>
      </c>
      <c r="FG98" s="137">
        <f t="shared" si="192"/>
        <v>100</v>
      </c>
      <c r="FH98" s="137" t="str">
        <f t="shared" si="193"/>
        <v>0/100</v>
      </c>
    </row>
    <row r="99" spans="1:164" ht="18">
      <c r="A99" s="130">
        <f t="shared" si="126"/>
        <v>0</v>
      </c>
      <c r="B99" s="307">
        <v>91</v>
      </c>
      <c r="C99" s="494"/>
      <c r="D99" s="28">
        <f t="shared" si="127"/>
        <v>0</v>
      </c>
      <c r="E99" s="2"/>
      <c r="F99" s="139"/>
      <c r="G99" s="1"/>
      <c r="H99" s="2"/>
      <c r="I99" s="2"/>
      <c r="J99" s="2"/>
      <c r="K99" s="141"/>
      <c r="L99" s="8">
        <v>0</v>
      </c>
      <c r="M99" s="55">
        <v>0</v>
      </c>
      <c r="N99" s="56">
        <f t="shared" si="115"/>
        <v>0</v>
      </c>
      <c r="O99" s="166">
        <v>0</v>
      </c>
      <c r="P99" s="310">
        <v>0</v>
      </c>
      <c r="Q99" s="417">
        <v>0</v>
      </c>
      <c r="R99" s="92">
        <f t="shared" si="128"/>
        <v>0</v>
      </c>
      <c r="S99" s="311">
        <v>0</v>
      </c>
      <c r="T99" s="312">
        <f t="shared" si="194"/>
        <v>0</v>
      </c>
      <c r="U99" s="417">
        <v>0</v>
      </c>
      <c r="V99" s="92">
        <f t="shared" si="129"/>
        <v>0</v>
      </c>
      <c r="W99" s="57">
        <f t="shared" si="116"/>
        <v>0</v>
      </c>
      <c r="X99" s="501">
        <f t="shared" si="130"/>
        <v>0</v>
      </c>
      <c r="Y99" s="438" t="str">
        <f t="shared" si="131"/>
        <v>E</v>
      </c>
      <c r="Z99" s="110">
        <f t="shared" si="132"/>
        <v>0</v>
      </c>
      <c r="AA99" s="120">
        <v>0</v>
      </c>
      <c r="AB99" s="65">
        <v>0</v>
      </c>
      <c r="AC99" s="66">
        <f t="shared" si="195"/>
        <v>0</v>
      </c>
      <c r="AD99" s="176">
        <v>0</v>
      </c>
      <c r="AE99" s="313">
        <v>0</v>
      </c>
      <c r="AF99" s="422">
        <v>0</v>
      </c>
      <c r="AG99" s="93">
        <f t="shared" si="133"/>
        <v>0</v>
      </c>
      <c r="AH99" s="314">
        <v>0</v>
      </c>
      <c r="AI99" s="315">
        <f t="shared" si="196"/>
        <v>0</v>
      </c>
      <c r="AJ99" s="422">
        <v>0</v>
      </c>
      <c r="AK99" s="93">
        <f t="shared" si="134"/>
        <v>0</v>
      </c>
      <c r="AL99" s="177">
        <f t="shared" si="117"/>
        <v>0</v>
      </c>
      <c r="AM99" s="502">
        <f t="shared" si="135"/>
        <v>0</v>
      </c>
      <c r="AN99" s="442" t="str">
        <f t="shared" si="136"/>
        <v>E</v>
      </c>
      <c r="AO99" s="121">
        <f t="shared" si="137"/>
        <v>0</v>
      </c>
      <c r="AP99" s="113">
        <v>0</v>
      </c>
      <c r="AQ99" s="61">
        <v>0</v>
      </c>
      <c r="AR99" s="62">
        <f t="shared" si="111"/>
        <v>0</v>
      </c>
      <c r="AS99" s="217">
        <v>0</v>
      </c>
      <c r="AT99" s="217">
        <v>0</v>
      </c>
      <c r="AU99" s="316">
        <v>0</v>
      </c>
      <c r="AV99" s="218">
        <f t="shared" si="138"/>
        <v>0</v>
      </c>
      <c r="AW99" s="317">
        <v>0</v>
      </c>
      <c r="AX99" s="317">
        <v>0</v>
      </c>
      <c r="AY99" s="318">
        <v>0</v>
      </c>
      <c r="AZ99" s="54">
        <f t="shared" si="139"/>
        <v>0</v>
      </c>
      <c r="BA99" s="219">
        <f t="shared" si="140"/>
        <v>0</v>
      </c>
      <c r="BB99" s="503">
        <f t="shared" si="141"/>
        <v>0</v>
      </c>
      <c r="BC99" s="446" t="str">
        <f t="shared" si="142"/>
        <v>E</v>
      </c>
      <c r="BD99" s="114">
        <f t="shared" si="143"/>
        <v>0</v>
      </c>
      <c r="BE99" s="236">
        <v>0</v>
      </c>
      <c r="BF99" s="69">
        <v>0</v>
      </c>
      <c r="BG99" s="237">
        <f t="shared" si="112"/>
        <v>0</v>
      </c>
      <c r="BH99" s="238">
        <v>0</v>
      </c>
      <c r="BI99" s="238">
        <v>0</v>
      </c>
      <c r="BJ99" s="319">
        <v>0</v>
      </c>
      <c r="BK99" s="239">
        <f t="shared" si="144"/>
        <v>0</v>
      </c>
      <c r="BL99" s="320">
        <v>0</v>
      </c>
      <c r="BM99" s="320">
        <v>0</v>
      </c>
      <c r="BN99" s="321">
        <v>0</v>
      </c>
      <c r="BO99" s="94">
        <f t="shared" si="145"/>
        <v>0</v>
      </c>
      <c r="BP99" s="240">
        <f t="shared" si="146"/>
        <v>0</v>
      </c>
      <c r="BQ99" s="504">
        <f t="shared" si="147"/>
        <v>0</v>
      </c>
      <c r="BR99" s="450" t="str">
        <f t="shared" si="148"/>
        <v>E</v>
      </c>
      <c r="BS99" s="117">
        <f t="shared" si="149"/>
        <v>0</v>
      </c>
      <c r="BT99" s="120">
        <v>0</v>
      </c>
      <c r="BU99" s="65">
        <v>0</v>
      </c>
      <c r="BV99" s="66">
        <f t="shared" si="113"/>
        <v>0</v>
      </c>
      <c r="BW99" s="176">
        <v>0</v>
      </c>
      <c r="BX99" s="176">
        <v>0</v>
      </c>
      <c r="BY99" s="313">
        <v>0</v>
      </c>
      <c r="BZ99" s="93">
        <f t="shared" si="150"/>
        <v>0</v>
      </c>
      <c r="CA99" s="314">
        <v>0</v>
      </c>
      <c r="CB99" s="314">
        <v>0</v>
      </c>
      <c r="CC99" s="315">
        <v>0</v>
      </c>
      <c r="CD99" s="126">
        <f t="shared" si="151"/>
        <v>0</v>
      </c>
      <c r="CE99" s="177">
        <f t="shared" si="152"/>
        <v>0</v>
      </c>
      <c r="CF99" s="502">
        <f t="shared" si="153"/>
        <v>0</v>
      </c>
      <c r="CG99" s="442" t="str">
        <f t="shared" si="154"/>
        <v>E</v>
      </c>
      <c r="CH99" s="121">
        <f t="shared" si="155"/>
        <v>0</v>
      </c>
      <c r="CI99" s="123">
        <v>0</v>
      </c>
      <c r="CJ99" s="124">
        <v>0</v>
      </c>
      <c r="CK99" s="125">
        <f t="shared" si="114"/>
        <v>0</v>
      </c>
      <c r="CL99" s="259">
        <v>0</v>
      </c>
      <c r="CM99" s="322">
        <v>0</v>
      </c>
      <c r="CN99" s="322">
        <v>0</v>
      </c>
      <c r="CO99" s="260">
        <f t="shared" si="156"/>
        <v>0</v>
      </c>
      <c r="CP99" s="323">
        <v>0</v>
      </c>
      <c r="CQ99" s="323">
        <v>0</v>
      </c>
      <c r="CR99" s="324">
        <f t="shared" si="197"/>
        <v>0</v>
      </c>
      <c r="CS99" s="53">
        <f t="shared" si="157"/>
        <v>0</v>
      </c>
      <c r="CT99" s="261">
        <f t="shared" si="158"/>
        <v>0</v>
      </c>
      <c r="CU99" s="505">
        <f t="shared" si="159"/>
        <v>0</v>
      </c>
      <c r="CV99" s="454" t="str">
        <f t="shared" si="160"/>
        <v>E</v>
      </c>
      <c r="CW99" s="47">
        <f t="shared" si="161"/>
        <v>0</v>
      </c>
      <c r="CX99" s="408">
        <v>0</v>
      </c>
      <c r="CY99" s="409">
        <v>0</v>
      </c>
      <c r="CZ99" s="409">
        <v>0</v>
      </c>
      <c r="DA99" s="406"/>
      <c r="DB99" s="406"/>
      <c r="DC99" s="407">
        <f t="shared" si="162"/>
        <v>0</v>
      </c>
      <c r="DD99" s="507">
        <f t="shared" si="163"/>
        <v>0</v>
      </c>
      <c r="DE99" s="458" t="str">
        <f t="shared" si="164"/>
        <v>D</v>
      </c>
      <c r="DF99" s="426">
        <f t="shared" si="165"/>
        <v>0</v>
      </c>
      <c r="DG99" s="379">
        <v>0</v>
      </c>
      <c r="DH99" s="380">
        <v>0</v>
      </c>
      <c r="DI99" s="380">
        <v>0</v>
      </c>
      <c r="DJ99" s="376"/>
      <c r="DK99" s="376"/>
      <c r="DL99" s="377">
        <f t="shared" si="166"/>
        <v>0</v>
      </c>
      <c r="DM99" s="509">
        <f t="shared" si="167"/>
        <v>0</v>
      </c>
      <c r="DN99" s="462" t="str">
        <f t="shared" si="168"/>
        <v>D</v>
      </c>
      <c r="DO99" s="378">
        <f t="shared" si="169"/>
        <v>0</v>
      </c>
      <c r="DP99" s="394">
        <v>0</v>
      </c>
      <c r="DQ99" s="395">
        <v>0</v>
      </c>
      <c r="DR99" s="395">
        <v>0</v>
      </c>
      <c r="DS99" s="391"/>
      <c r="DT99" s="391"/>
      <c r="DU99" s="392">
        <f t="shared" si="170"/>
        <v>0</v>
      </c>
      <c r="DV99" s="510">
        <f t="shared" si="171"/>
        <v>0</v>
      </c>
      <c r="DW99" s="466" t="str">
        <f t="shared" si="172"/>
        <v>D</v>
      </c>
      <c r="DX99" s="393">
        <f t="shared" si="173"/>
        <v>0</v>
      </c>
      <c r="DY99" s="7"/>
      <c r="DZ99" s="4"/>
      <c r="EA99" s="48" t="str">
        <f t="shared" si="110"/>
        <v/>
      </c>
      <c r="EB99" s="45">
        <f t="shared" si="118"/>
        <v>0</v>
      </c>
      <c r="EC99" s="32">
        <f t="shared" si="119"/>
        <v>0</v>
      </c>
      <c r="ED99" s="28">
        <f t="shared" si="198"/>
        <v>0</v>
      </c>
      <c r="EE99" s="78" t="str">
        <f t="shared" si="175"/>
        <v/>
      </c>
      <c r="EF99" s="78" t="str">
        <f t="shared" si="176"/>
        <v/>
      </c>
      <c r="EG99" s="67" t="str">
        <f t="shared" si="177"/>
        <v/>
      </c>
      <c r="EH99" s="46" t="str">
        <f t="shared" si="178"/>
        <v/>
      </c>
      <c r="EI99" s="102">
        <f t="shared" si="179"/>
        <v>0</v>
      </c>
      <c r="EJ99" s="72">
        <f t="shared" si="120"/>
        <v>0</v>
      </c>
      <c r="EK99" s="71">
        <f t="shared" si="121"/>
        <v>0</v>
      </c>
      <c r="EL99" s="71">
        <f t="shared" si="122"/>
        <v>0</v>
      </c>
      <c r="EM99" s="71">
        <f t="shared" si="123"/>
        <v>0</v>
      </c>
      <c r="EN99" s="71">
        <f t="shared" si="124"/>
        <v>0</v>
      </c>
      <c r="EO99" s="73">
        <f t="shared" si="125"/>
        <v>0</v>
      </c>
      <c r="EP99" s="491">
        <f t="shared" si="180"/>
        <v>0</v>
      </c>
      <c r="EQ99" s="492">
        <f t="shared" si="181"/>
        <v>0</v>
      </c>
      <c r="ER99" s="492">
        <f t="shared" si="182"/>
        <v>0</v>
      </c>
      <c r="ES99" s="492">
        <f t="shared" si="183"/>
        <v>0</v>
      </c>
      <c r="ET99" s="492">
        <f t="shared" si="184"/>
        <v>0</v>
      </c>
      <c r="EU99" s="725"/>
      <c r="EV99" s="725"/>
      <c r="EW99" s="137">
        <f t="shared" si="185"/>
        <v>0</v>
      </c>
      <c r="EX99" s="137" t="s">
        <v>177</v>
      </c>
      <c r="EY99" s="137">
        <f t="shared" si="186"/>
        <v>100</v>
      </c>
      <c r="EZ99" s="137" t="str">
        <f t="shared" si="187"/>
        <v>0/100</v>
      </c>
      <c r="FA99" s="137">
        <f t="shared" si="188"/>
        <v>0</v>
      </c>
      <c r="FB99" s="137" t="s">
        <v>177</v>
      </c>
      <c r="FC99" s="137">
        <f t="shared" si="189"/>
        <v>100</v>
      </c>
      <c r="FD99" s="137" t="str">
        <f t="shared" si="190"/>
        <v>0/100</v>
      </c>
      <c r="FE99" s="137">
        <f t="shared" si="191"/>
        <v>0</v>
      </c>
      <c r="FF99" s="137" t="s">
        <v>177</v>
      </c>
      <c r="FG99" s="137">
        <f t="shared" si="192"/>
        <v>100</v>
      </c>
      <c r="FH99" s="137" t="str">
        <f t="shared" si="193"/>
        <v>0/100</v>
      </c>
    </row>
    <row r="100" spans="1:164" ht="18">
      <c r="A100" s="130">
        <f t="shared" si="126"/>
        <v>0</v>
      </c>
      <c r="B100" s="307">
        <v>92</v>
      </c>
      <c r="C100" s="495"/>
      <c r="D100" s="28">
        <f t="shared" si="127"/>
        <v>0</v>
      </c>
      <c r="E100" s="2"/>
      <c r="F100" s="139"/>
      <c r="G100" s="2"/>
      <c r="H100" s="2"/>
      <c r="I100" s="2"/>
      <c r="J100" s="2"/>
      <c r="K100" s="141"/>
      <c r="L100" s="8">
        <v>0</v>
      </c>
      <c r="M100" s="55">
        <v>0</v>
      </c>
      <c r="N100" s="56">
        <f t="shared" si="115"/>
        <v>0</v>
      </c>
      <c r="O100" s="166">
        <v>0</v>
      </c>
      <c r="P100" s="310">
        <v>0</v>
      </c>
      <c r="Q100" s="417">
        <v>0</v>
      </c>
      <c r="R100" s="92">
        <f t="shared" si="128"/>
        <v>0</v>
      </c>
      <c r="S100" s="311">
        <v>0</v>
      </c>
      <c r="T100" s="312">
        <f t="shared" si="194"/>
        <v>0</v>
      </c>
      <c r="U100" s="417">
        <v>0</v>
      </c>
      <c r="V100" s="92">
        <f t="shared" si="129"/>
        <v>0</v>
      </c>
      <c r="W100" s="57">
        <f t="shared" si="116"/>
        <v>0</v>
      </c>
      <c r="X100" s="501">
        <f t="shared" si="130"/>
        <v>0</v>
      </c>
      <c r="Y100" s="438" t="str">
        <f t="shared" si="131"/>
        <v>E</v>
      </c>
      <c r="Z100" s="110">
        <f t="shared" si="132"/>
        <v>0</v>
      </c>
      <c r="AA100" s="120">
        <v>0</v>
      </c>
      <c r="AB100" s="65">
        <v>0</v>
      </c>
      <c r="AC100" s="66">
        <f t="shared" si="195"/>
        <v>0</v>
      </c>
      <c r="AD100" s="176">
        <v>0</v>
      </c>
      <c r="AE100" s="313">
        <v>0</v>
      </c>
      <c r="AF100" s="422">
        <v>0</v>
      </c>
      <c r="AG100" s="93">
        <f t="shared" si="133"/>
        <v>0</v>
      </c>
      <c r="AH100" s="314">
        <v>0</v>
      </c>
      <c r="AI100" s="315">
        <f t="shared" si="196"/>
        <v>0</v>
      </c>
      <c r="AJ100" s="422">
        <v>0</v>
      </c>
      <c r="AK100" s="93">
        <f t="shared" si="134"/>
        <v>0</v>
      </c>
      <c r="AL100" s="177">
        <f t="shared" si="117"/>
        <v>0</v>
      </c>
      <c r="AM100" s="502">
        <f t="shared" si="135"/>
        <v>0</v>
      </c>
      <c r="AN100" s="442" t="str">
        <f t="shared" si="136"/>
        <v>E</v>
      </c>
      <c r="AO100" s="121">
        <f t="shared" si="137"/>
        <v>0</v>
      </c>
      <c r="AP100" s="113">
        <v>0</v>
      </c>
      <c r="AQ100" s="61">
        <v>0</v>
      </c>
      <c r="AR100" s="62">
        <f t="shared" si="111"/>
        <v>0</v>
      </c>
      <c r="AS100" s="217">
        <v>0</v>
      </c>
      <c r="AT100" s="217">
        <v>0</v>
      </c>
      <c r="AU100" s="316">
        <v>0</v>
      </c>
      <c r="AV100" s="218">
        <f t="shared" si="138"/>
        <v>0</v>
      </c>
      <c r="AW100" s="317">
        <v>0</v>
      </c>
      <c r="AX100" s="317">
        <v>0</v>
      </c>
      <c r="AY100" s="318">
        <v>0</v>
      </c>
      <c r="AZ100" s="54">
        <f t="shared" si="139"/>
        <v>0</v>
      </c>
      <c r="BA100" s="219">
        <f t="shared" si="140"/>
        <v>0</v>
      </c>
      <c r="BB100" s="503">
        <f t="shared" si="141"/>
        <v>0</v>
      </c>
      <c r="BC100" s="446" t="str">
        <f t="shared" si="142"/>
        <v>E</v>
      </c>
      <c r="BD100" s="114">
        <f t="shared" si="143"/>
        <v>0</v>
      </c>
      <c r="BE100" s="236">
        <v>0</v>
      </c>
      <c r="BF100" s="69">
        <v>0</v>
      </c>
      <c r="BG100" s="237">
        <f t="shared" si="112"/>
        <v>0</v>
      </c>
      <c r="BH100" s="238">
        <v>0</v>
      </c>
      <c r="BI100" s="238">
        <v>0</v>
      </c>
      <c r="BJ100" s="319">
        <v>0</v>
      </c>
      <c r="BK100" s="239">
        <f t="shared" si="144"/>
        <v>0</v>
      </c>
      <c r="BL100" s="320">
        <v>0</v>
      </c>
      <c r="BM100" s="320">
        <v>0</v>
      </c>
      <c r="BN100" s="321">
        <v>0</v>
      </c>
      <c r="BO100" s="94">
        <f t="shared" si="145"/>
        <v>0</v>
      </c>
      <c r="BP100" s="240">
        <f t="shared" si="146"/>
        <v>0</v>
      </c>
      <c r="BQ100" s="504">
        <f t="shared" si="147"/>
        <v>0</v>
      </c>
      <c r="BR100" s="450" t="str">
        <f t="shared" si="148"/>
        <v>E</v>
      </c>
      <c r="BS100" s="117">
        <f t="shared" si="149"/>
        <v>0</v>
      </c>
      <c r="BT100" s="120">
        <v>0</v>
      </c>
      <c r="BU100" s="65">
        <v>0</v>
      </c>
      <c r="BV100" s="66">
        <f t="shared" si="113"/>
        <v>0</v>
      </c>
      <c r="BW100" s="176">
        <v>0</v>
      </c>
      <c r="BX100" s="176">
        <v>0</v>
      </c>
      <c r="BY100" s="313">
        <v>0</v>
      </c>
      <c r="BZ100" s="93">
        <f t="shared" si="150"/>
        <v>0</v>
      </c>
      <c r="CA100" s="314">
        <v>0</v>
      </c>
      <c r="CB100" s="314">
        <v>0</v>
      </c>
      <c r="CC100" s="315">
        <v>0</v>
      </c>
      <c r="CD100" s="126">
        <f t="shared" si="151"/>
        <v>0</v>
      </c>
      <c r="CE100" s="177">
        <f t="shared" si="152"/>
        <v>0</v>
      </c>
      <c r="CF100" s="502">
        <f t="shared" si="153"/>
        <v>0</v>
      </c>
      <c r="CG100" s="442" t="str">
        <f t="shared" si="154"/>
        <v>E</v>
      </c>
      <c r="CH100" s="121">
        <f t="shared" si="155"/>
        <v>0</v>
      </c>
      <c r="CI100" s="123">
        <v>0</v>
      </c>
      <c r="CJ100" s="124">
        <v>0</v>
      </c>
      <c r="CK100" s="125">
        <f t="shared" si="114"/>
        <v>0</v>
      </c>
      <c r="CL100" s="259">
        <v>0</v>
      </c>
      <c r="CM100" s="322">
        <v>0</v>
      </c>
      <c r="CN100" s="322">
        <v>0</v>
      </c>
      <c r="CO100" s="260">
        <f t="shared" si="156"/>
        <v>0</v>
      </c>
      <c r="CP100" s="323">
        <v>0</v>
      </c>
      <c r="CQ100" s="323">
        <v>0</v>
      </c>
      <c r="CR100" s="324">
        <f t="shared" si="197"/>
        <v>0</v>
      </c>
      <c r="CS100" s="53">
        <f t="shared" si="157"/>
        <v>0</v>
      </c>
      <c r="CT100" s="261">
        <f t="shared" si="158"/>
        <v>0</v>
      </c>
      <c r="CU100" s="505">
        <f t="shared" si="159"/>
        <v>0</v>
      </c>
      <c r="CV100" s="454" t="str">
        <f t="shared" si="160"/>
        <v>E</v>
      </c>
      <c r="CW100" s="47">
        <f t="shared" si="161"/>
        <v>0</v>
      </c>
      <c r="CX100" s="408">
        <v>0</v>
      </c>
      <c r="CY100" s="409">
        <v>0</v>
      </c>
      <c r="CZ100" s="409">
        <v>0</v>
      </c>
      <c r="DA100" s="406"/>
      <c r="DB100" s="406"/>
      <c r="DC100" s="407">
        <f t="shared" si="162"/>
        <v>0</v>
      </c>
      <c r="DD100" s="507">
        <f t="shared" si="163"/>
        <v>0</v>
      </c>
      <c r="DE100" s="458" t="str">
        <f t="shared" si="164"/>
        <v>D</v>
      </c>
      <c r="DF100" s="426">
        <f t="shared" si="165"/>
        <v>0</v>
      </c>
      <c r="DG100" s="379">
        <v>0</v>
      </c>
      <c r="DH100" s="380">
        <v>0</v>
      </c>
      <c r="DI100" s="380">
        <v>0</v>
      </c>
      <c r="DJ100" s="376"/>
      <c r="DK100" s="376"/>
      <c r="DL100" s="377">
        <f t="shared" si="166"/>
        <v>0</v>
      </c>
      <c r="DM100" s="509">
        <f t="shared" si="167"/>
        <v>0</v>
      </c>
      <c r="DN100" s="462" t="str">
        <f t="shared" si="168"/>
        <v>D</v>
      </c>
      <c r="DO100" s="378">
        <f t="shared" si="169"/>
        <v>0</v>
      </c>
      <c r="DP100" s="394">
        <v>0</v>
      </c>
      <c r="DQ100" s="395">
        <v>0</v>
      </c>
      <c r="DR100" s="395">
        <v>0</v>
      </c>
      <c r="DS100" s="391"/>
      <c r="DT100" s="391"/>
      <c r="DU100" s="392">
        <f t="shared" si="170"/>
        <v>0</v>
      </c>
      <c r="DV100" s="510">
        <f t="shared" si="171"/>
        <v>0</v>
      </c>
      <c r="DW100" s="466" t="str">
        <f t="shared" si="172"/>
        <v>D</v>
      </c>
      <c r="DX100" s="393">
        <f t="shared" si="173"/>
        <v>0</v>
      </c>
      <c r="DY100" s="7"/>
      <c r="DZ100" s="4"/>
      <c r="EA100" s="48" t="str">
        <f t="shared" si="110"/>
        <v/>
      </c>
      <c r="EB100" s="45">
        <f t="shared" si="118"/>
        <v>0</v>
      </c>
      <c r="EC100" s="32">
        <f t="shared" si="119"/>
        <v>0</v>
      </c>
      <c r="ED100" s="28">
        <f t="shared" si="198"/>
        <v>0</v>
      </c>
      <c r="EE100" s="78" t="str">
        <f t="shared" si="175"/>
        <v/>
      </c>
      <c r="EF100" s="78" t="str">
        <f t="shared" si="176"/>
        <v/>
      </c>
      <c r="EG100" s="67" t="str">
        <f t="shared" si="177"/>
        <v/>
      </c>
      <c r="EH100" s="46" t="str">
        <f t="shared" si="178"/>
        <v/>
      </c>
      <c r="EI100" s="102">
        <f t="shared" si="179"/>
        <v>0</v>
      </c>
      <c r="EJ100" s="72">
        <f t="shared" si="120"/>
        <v>0</v>
      </c>
      <c r="EK100" s="71">
        <f t="shared" si="121"/>
        <v>0</v>
      </c>
      <c r="EL100" s="71">
        <f t="shared" si="122"/>
        <v>0</v>
      </c>
      <c r="EM100" s="71">
        <f t="shared" si="123"/>
        <v>0</v>
      </c>
      <c r="EN100" s="71">
        <f t="shared" si="124"/>
        <v>0</v>
      </c>
      <c r="EO100" s="73">
        <f t="shared" si="125"/>
        <v>0</v>
      </c>
      <c r="EP100" s="491">
        <f t="shared" si="180"/>
        <v>0</v>
      </c>
      <c r="EQ100" s="492">
        <f t="shared" si="181"/>
        <v>0</v>
      </c>
      <c r="ER100" s="492">
        <f t="shared" si="182"/>
        <v>0</v>
      </c>
      <c r="ES100" s="492">
        <f t="shared" si="183"/>
        <v>0</v>
      </c>
      <c r="ET100" s="492">
        <f t="shared" si="184"/>
        <v>0</v>
      </c>
      <c r="EU100" s="725"/>
      <c r="EV100" s="725"/>
      <c r="EW100" s="137">
        <f t="shared" si="185"/>
        <v>0</v>
      </c>
      <c r="EX100" s="137" t="s">
        <v>177</v>
      </c>
      <c r="EY100" s="137">
        <f t="shared" si="186"/>
        <v>100</v>
      </c>
      <c r="EZ100" s="137" t="str">
        <f t="shared" si="187"/>
        <v>0/100</v>
      </c>
      <c r="FA100" s="137">
        <f t="shared" si="188"/>
        <v>0</v>
      </c>
      <c r="FB100" s="137" t="s">
        <v>177</v>
      </c>
      <c r="FC100" s="137">
        <f t="shared" si="189"/>
        <v>100</v>
      </c>
      <c r="FD100" s="137" t="str">
        <f t="shared" si="190"/>
        <v>0/100</v>
      </c>
      <c r="FE100" s="137">
        <f t="shared" si="191"/>
        <v>0</v>
      </c>
      <c r="FF100" s="137" t="s">
        <v>177</v>
      </c>
      <c r="FG100" s="137">
        <f t="shared" si="192"/>
        <v>100</v>
      </c>
      <c r="FH100" s="137" t="str">
        <f t="shared" si="193"/>
        <v>0/100</v>
      </c>
    </row>
    <row r="101" spans="1:164" ht="18">
      <c r="A101" s="130">
        <f t="shared" si="126"/>
        <v>0</v>
      </c>
      <c r="B101" s="307">
        <v>93</v>
      </c>
      <c r="C101" s="494"/>
      <c r="D101" s="28">
        <f t="shared" si="127"/>
        <v>0</v>
      </c>
      <c r="E101" s="2"/>
      <c r="F101" s="139"/>
      <c r="G101" s="1"/>
      <c r="H101" s="2"/>
      <c r="I101" s="2"/>
      <c r="J101" s="2"/>
      <c r="K101" s="141"/>
      <c r="L101" s="8">
        <v>0</v>
      </c>
      <c r="M101" s="55">
        <v>0</v>
      </c>
      <c r="N101" s="56">
        <f t="shared" si="115"/>
        <v>0</v>
      </c>
      <c r="O101" s="166">
        <v>0</v>
      </c>
      <c r="P101" s="310">
        <v>0</v>
      </c>
      <c r="Q101" s="417">
        <v>0</v>
      </c>
      <c r="R101" s="92">
        <f t="shared" si="128"/>
        <v>0</v>
      </c>
      <c r="S101" s="311">
        <v>0</v>
      </c>
      <c r="T101" s="312">
        <f t="shared" si="194"/>
        <v>0</v>
      </c>
      <c r="U101" s="417">
        <v>0</v>
      </c>
      <c r="V101" s="92">
        <f t="shared" si="129"/>
        <v>0</v>
      </c>
      <c r="W101" s="57">
        <f t="shared" si="116"/>
        <v>0</v>
      </c>
      <c r="X101" s="501">
        <f t="shared" si="130"/>
        <v>0</v>
      </c>
      <c r="Y101" s="438" t="str">
        <f t="shared" si="131"/>
        <v>E</v>
      </c>
      <c r="Z101" s="110">
        <f t="shared" si="132"/>
        <v>0</v>
      </c>
      <c r="AA101" s="120">
        <v>0</v>
      </c>
      <c r="AB101" s="65">
        <v>0</v>
      </c>
      <c r="AC101" s="66">
        <f t="shared" si="195"/>
        <v>0</v>
      </c>
      <c r="AD101" s="176">
        <v>0</v>
      </c>
      <c r="AE101" s="313">
        <v>0</v>
      </c>
      <c r="AF101" s="422">
        <v>0</v>
      </c>
      <c r="AG101" s="93">
        <f t="shared" si="133"/>
        <v>0</v>
      </c>
      <c r="AH101" s="314">
        <v>0</v>
      </c>
      <c r="AI101" s="315">
        <f t="shared" si="196"/>
        <v>0</v>
      </c>
      <c r="AJ101" s="422">
        <v>0</v>
      </c>
      <c r="AK101" s="93">
        <f t="shared" si="134"/>
        <v>0</v>
      </c>
      <c r="AL101" s="177">
        <f t="shared" si="117"/>
        <v>0</v>
      </c>
      <c r="AM101" s="502">
        <f t="shared" si="135"/>
        <v>0</v>
      </c>
      <c r="AN101" s="442" t="str">
        <f t="shared" si="136"/>
        <v>E</v>
      </c>
      <c r="AO101" s="121">
        <f t="shared" si="137"/>
        <v>0</v>
      </c>
      <c r="AP101" s="113">
        <v>0</v>
      </c>
      <c r="AQ101" s="61">
        <v>0</v>
      </c>
      <c r="AR101" s="62">
        <f t="shared" si="111"/>
        <v>0</v>
      </c>
      <c r="AS101" s="217">
        <v>0</v>
      </c>
      <c r="AT101" s="217">
        <v>0</v>
      </c>
      <c r="AU101" s="316">
        <v>0</v>
      </c>
      <c r="AV101" s="218">
        <f t="shared" si="138"/>
        <v>0</v>
      </c>
      <c r="AW101" s="317">
        <v>0</v>
      </c>
      <c r="AX101" s="317">
        <v>0</v>
      </c>
      <c r="AY101" s="318">
        <v>0</v>
      </c>
      <c r="AZ101" s="54">
        <f t="shared" si="139"/>
        <v>0</v>
      </c>
      <c r="BA101" s="219">
        <f t="shared" si="140"/>
        <v>0</v>
      </c>
      <c r="BB101" s="503">
        <f t="shared" si="141"/>
        <v>0</v>
      </c>
      <c r="BC101" s="446" t="str">
        <f t="shared" si="142"/>
        <v>E</v>
      </c>
      <c r="BD101" s="114">
        <f t="shared" si="143"/>
        <v>0</v>
      </c>
      <c r="BE101" s="236">
        <v>0</v>
      </c>
      <c r="BF101" s="69">
        <v>0</v>
      </c>
      <c r="BG101" s="237">
        <f t="shared" si="112"/>
        <v>0</v>
      </c>
      <c r="BH101" s="238">
        <v>0</v>
      </c>
      <c r="BI101" s="238">
        <v>0</v>
      </c>
      <c r="BJ101" s="319">
        <v>0</v>
      </c>
      <c r="BK101" s="239">
        <f t="shared" si="144"/>
        <v>0</v>
      </c>
      <c r="BL101" s="320">
        <v>0</v>
      </c>
      <c r="BM101" s="320">
        <v>0</v>
      </c>
      <c r="BN101" s="321">
        <v>0</v>
      </c>
      <c r="BO101" s="94">
        <f t="shared" si="145"/>
        <v>0</v>
      </c>
      <c r="BP101" s="240">
        <f t="shared" si="146"/>
        <v>0</v>
      </c>
      <c r="BQ101" s="504">
        <f t="shared" si="147"/>
        <v>0</v>
      </c>
      <c r="BR101" s="450" t="str">
        <f t="shared" si="148"/>
        <v>E</v>
      </c>
      <c r="BS101" s="117">
        <f t="shared" si="149"/>
        <v>0</v>
      </c>
      <c r="BT101" s="120">
        <v>0</v>
      </c>
      <c r="BU101" s="65">
        <v>0</v>
      </c>
      <c r="BV101" s="66">
        <f t="shared" si="113"/>
        <v>0</v>
      </c>
      <c r="BW101" s="176">
        <v>0</v>
      </c>
      <c r="BX101" s="176">
        <v>0</v>
      </c>
      <c r="BY101" s="313">
        <v>0</v>
      </c>
      <c r="BZ101" s="93">
        <f t="shared" si="150"/>
        <v>0</v>
      </c>
      <c r="CA101" s="314">
        <v>0</v>
      </c>
      <c r="CB101" s="314">
        <v>0</v>
      </c>
      <c r="CC101" s="315">
        <v>0</v>
      </c>
      <c r="CD101" s="126">
        <f t="shared" si="151"/>
        <v>0</v>
      </c>
      <c r="CE101" s="177">
        <f t="shared" si="152"/>
        <v>0</v>
      </c>
      <c r="CF101" s="502">
        <f t="shared" si="153"/>
        <v>0</v>
      </c>
      <c r="CG101" s="442" t="str">
        <f t="shared" si="154"/>
        <v>E</v>
      </c>
      <c r="CH101" s="121">
        <f t="shared" si="155"/>
        <v>0</v>
      </c>
      <c r="CI101" s="123">
        <v>0</v>
      </c>
      <c r="CJ101" s="124">
        <v>0</v>
      </c>
      <c r="CK101" s="125">
        <f t="shared" si="114"/>
        <v>0</v>
      </c>
      <c r="CL101" s="259">
        <v>0</v>
      </c>
      <c r="CM101" s="322">
        <v>0</v>
      </c>
      <c r="CN101" s="322">
        <v>0</v>
      </c>
      <c r="CO101" s="260">
        <f t="shared" si="156"/>
        <v>0</v>
      </c>
      <c r="CP101" s="323">
        <v>0</v>
      </c>
      <c r="CQ101" s="323">
        <v>0</v>
      </c>
      <c r="CR101" s="324">
        <f t="shared" si="197"/>
        <v>0</v>
      </c>
      <c r="CS101" s="53">
        <f t="shared" si="157"/>
        <v>0</v>
      </c>
      <c r="CT101" s="261">
        <f t="shared" si="158"/>
        <v>0</v>
      </c>
      <c r="CU101" s="505">
        <f t="shared" si="159"/>
        <v>0</v>
      </c>
      <c r="CV101" s="454" t="str">
        <f t="shared" si="160"/>
        <v>E</v>
      </c>
      <c r="CW101" s="47">
        <f t="shared" si="161"/>
        <v>0</v>
      </c>
      <c r="CX101" s="408">
        <v>0</v>
      </c>
      <c r="CY101" s="409">
        <v>0</v>
      </c>
      <c r="CZ101" s="409">
        <v>0</v>
      </c>
      <c r="DA101" s="406"/>
      <c r="DB101" s="406"/>
      <c r="DC101" s="407">
        <f t="shared" si="162"/>
        <v>0</v>
      </c>
      <c r="DD101" s="507">
        <f t="shared" si="163"/>
        <v>0</v>
      </c>
      <c r="DE101" s="458" t="str">
        <f t="shared" si="164"/>
        <v>D</v>
      </c>
      <c r="DF101" s="426">
        <f t="shared" si="165"/>
        <v>0</v>
      </c>
      <c r="DG101" s="379">
        <v>0</v>
      </c>
      <c r="DH101" s="380">
        <v>0</v>
      </c>
      <c r="DI101" s="380">
        <v>0</v>
      </c>
      <c r="DJ101" s="376"/>
      <c r="DK101" s="376"/>
      <c r="DL101" s="377">
        <f t="shared" si="166"/>
        <v>0</v>
      </c>
      <c r="DM101" s="509">
        <f t="shared" si="167"/>
        <v>0</v>
      </c>
      <c r="DN101" s="462" t="str">
        <f t="shared" si="168"/>
        <v>D</v>
      </c>
      <c r="DO101" s="378">
        <f t="shared" si="169"/>
        <v>0</v>
      </c>
      <c r="DP101" s="394">
        <v>0</v>
      </c>
      <c r="DQ101" s="395">
        <v>0</v>
      </c>
      <c r="DR101" s="395">
        <v>0</v>
      </c>
      <c r="DS101" s="391"/>
      <c r="DT101" s="391"/>
      <c r="DU101" s="392">
        <f t="shared" si="170"/>
        <v>0</v>
      </c>
      <c r="DV101" s="510">
        <f t="shared" si="171"/>
        <v>0</v>
      </c>
      <c r="DW101" s="466" t="str">
        <f t="shared" si="172"/>
        <v>D</v>
      </c>
      <c r="DX101" s="393">
        <f t="shared" si="173"/>
        <v>0</v>
      </c>
      <c r="DY101" s="7"/>
      <c r="DZ101" s="4"/>
      <c r="EA101" s="48" t="str">
        <f t="shared" si="110"/>
        <v/>
      </c>
      <c r="EB101" s="45">
        <f t="shared" si="118"/>
        <v>0</v>
      </c>
      <c r="EC101" s="32">
        <f t="shared" si="119"/>
        <v>0</v>
      </c>
      <c r="ED101" s="28">
        <f t="shared" si="198"/>
        <v>0</v>
      </c>
      <c r="EE101" s="78" t="str">
        <f t="shared" si="175"/>
        <v/>
      </c>
      <c r="EF101" s="78" t="str">
        <f t="shared" si="176"/>
        <v/>
      </c>
      <c r="EG101" s="67" t="str">
        <f t="shared" si="177"/>
        <v/>
      </c>
      <c r="EH101" s="46" t="str">
        <f t="shared" si="178"/>
        <v/>
      </c>
      <c r="EI101" s="102">
        <f t="shared" si="179"/>
        <v>0</v>
      </c>
      <c r="EJ101" s="72">
        <f t="shared" si="120"/>
        <v>0</v>
      </c>
      <c r="EK101" s="71">
        <f t="shared" si="121"/>
        <v>0</v>
      </c>
      <c r="EL101" s="71">
        <f t="shared" si="122"/>
        <v>0</v>
      </c>
      <c r="EM101" s="71">
        <f t="shared" si="123"/>
        <v>0</v>
      </c>
      <c r="EN101" s="71">
        <f t="shared" si="124"/>
        <v>0</v>
      </c>
      <c r="EO101" s="73">
        <f t="shared" si="125"/>
        <v>0</v>
      </c>
      <c r="EP101" s="491">
        <f t="shared" si="180"/>
        <v>0</v>
      </c>
      <c r="EQ101" s="492">
        <f t="shared" si="181"/>
        <v>0</v>
      </c>
      <c r="ER101" s="492">
        <f t="shared" si="182"/>
        <v>0</v>
      </c>
      <c r="ES101" s="492">
        <f t="shared" si="183"/>
        <v>0</v>
      </c>
      <c r="ET101" s="492">
        <f t="shared" si="184"/>
        <v>0</v>
      </c>
      <c r="EU101" s="725"/>
      <c r="EV101" s="725"/>
      <c r="EW101" s="137">
        <f t="shared" si="185"/>
        <v>0</v>
      </c>
      <c r="EX101" s="137" t="s">
        <v>177</v>
      </c>
      <c r="EY101" s="137">
        <f t="shared" si="186"/>
        <v>100</v>
      </c>
      <c r="EZ101" s="137" t="str">
        <f t="shared" si="187"/>
        <v>0/100</v>
      </c>
      <c r="FA101" s="137">
        <f t="shared" si="188"/>
        <v>0</v>
      </c>
      <c r="FB101" s="137" t="s">
        <v>177</v>
      </c>
      <c r="FC101" s="137">
        <f t="shared" si="189"/>
        <v>100</v>
      </c>
      <c r="FD101" s="137" t="str">
        <f t="shared" si="190"/>
        <v>0/100</v>
      </c>
      <c r="FE101" s="137">
        <f t="shared" si="191"/>
        <v>0</v>
      </c>
      <c r="FF101" s="137" t="s">
        <v>177</v>
      </c>
      <c r="FG101" s="137">
        <f t="shared" si="192"/>
        <v>100</v>
      </c>
      <c r="FH101" s="137" t="str">
        <f t="shared" si="193"/>
        <v>0/100</v>
      </c>
    </row>
    <row r="102" spans="1:164" ht="18">
      <c r="A102" s="130">
        <f t="shared" si="126"/>
        <v>0</v>
      </c>
      <c r="B102" s="307">
        <v>94</v>
      </c>
      <c r="C102" s="495"/>
      <c r="D102" s="28">
        <f t="shared" si="127"/>
        <v>0</v>
      </c>
      <c r="E102" s="2"/>
      <c r="F102" s="139"/>
      <c r="G102" s="2"/>
      <c r="H102" s="2"/>
      <c r="I102" s="2"/>
      <c r="J102" s="2"/>
      <c r="K102" s="141"/>
      <c r="L102" s="8">
        <v>0</v>
      </c>
      <c r="M102" s="55">
        <v>0</v>
      </c>
      <c r="N102" s="56">
        <f t="shared" si="115"/>
        <v>0</v>
      </c>
      <c r="O102" s="166">
        <v>0</v>
      </c>
      <c r="P102" s="310">
        <v>0</v>
      </c>
      <c r="Q102" s="417">
        <v>0</v>
      </c>
      <c r="R102" s="92">
        <f t="shared" si="128"/>
        <v>0</v>
      </c>
      <c r="S102" s="311">
        <v>0</v>
      </c>
      <c r="T102" s="312">
        <f t="shared" si="194"/>
        <v>0</v>
      </c>
      <c r="U102" s="417">
        <v>0</v>
      </c>
      <c r="V102" s="92">
        <f t="shared" si="129"/>
        <v>0</v>
      </c>
      <c r="W102" s="57">
        <f t="shared" si="116"/>
        <v>0</v>
      </c>
      <c r="X102" s="501">
        <f t="shared" si="130"/>
        <v>0</v>
      </c>
      <c r="Y102" s="438" t="str">
        <f t="shared" si="131"/>
        <v>E</v>
      </c>
      <c r="Z102" s="110">
        <f t="shared" si="132"/>
        <v>0</v>
      </c>
      <c r="AA102" s="120">
        <v>0</v>
      </c>
      <c r="AB102" s="65">
        <v>0</v>
      </c>
      <c r="AC102" s="66">
        <f t="shared" si="195"/>
        <v>0</v>
      </c>
      <c r="AD102" s="176">
        <v>0</v>
      </c>
      <c r="AE102" s="313">
        <v>0</v>
      </c>
      <c r="AF102" s="422">
        <v>0</v>
      </c>
      <c r="AG102" s="93">
        <f t="shared" si="133"/>
        <v>0</v>
      </c>
      <c r="AH102" s="314">
        <v>0</v>
      </c>
      <c r="AI102" s="315">
        <f t="shared" si="196"/>
        <v>0</v>
      </c>
      <c r="AJ102" s="422">
        <v>0</v>
      </c>
      <c r="AK102" s="93">
        <f t="shared" si="134"/>
        <v>0</v>
      </c>
      <c r="AL102" s="177">
        <f t="shared" si="117"/>
        <v>0</v>
      </c>
      <c r="AM102" s="502">
        <f t="shared" si="135"/>
        <v>0</v>
      </c>
      <c r="AN102" s="442" t="str">
        <f t="shared" si="136"/>
        <v>E</v>
      </c>
      <c r="AO102" s="121">
        <f t="shared" si="137"/>
        <v>0</v>
      </c>
      <c r="AP102" s="113">
        <v>0</v>
      </c>
      <c r="AQ102" s="61">
        <v>0</v>
      </c>
      <c r="AR102" s="62">
        <f t="shared" si="111"/>
        <v>0</v>
      </c>
      <c r="AS102" s="217">
        <v>0</v>
      </c>
      <c r="AT102" s="217">
        <v>0</v>
      </c>
      <c r="AU102" s="316">
        <v>0</v>
      </c>
      <c r="AV102" s="218">
        <f t="shared" si="138"/>
        <v>0</v>
      </c>
      <c r="AW102" s="317">
        <v>0</v>
      </c>
      <c r="AX102" s="317">
        <v>0</v>
      </c>
      <c r="AY102" s="318">
        <v>0</v>
      </c>
      <c r="AZ102" s="54">
        <f t="shared" si="139"/>
        <v>0</v>
      </c>
      <c r="BA102" s="219">
        <f t="shared" si="140"/>
        <v>0</v>
      </c>
      <c r="BB102" s="503">
        <f t="shared" si="141"/>
        <v>0</v>
      </c>
      <c r="BC102" s="446" t="str">
        <f t="shared" si="142"/>
        <v>E</v>
      </c>
      <c r="BD102" s="114">
        <f t="shared" si="143"/>
        <v>0</v>
      </c>
      <c r="BE102" s="236">
        <v>0</v>
      </c>
      <c r="BF102" s="69">
        <v>0</v>
      </c>
      <c r="BG102" s="237">
        <f t="shared" si="112"/>
        <v>0</v>
      </c>
      <c r="BH102" s="238">
        <v>0</v>
      </c>
      <c r="BI102" s="238">
        <v>0</v>
      </c>
      <c r="BJ102" s="319">
        <v>0</v>
      </c>
      <c r="BK102" s="239">
        <f t="shared" si="144"/>
        <v>0</v>
      </c>
      <c r="BL102" s="320">
        <v>0</v>
      </c>
      <c r="BM102" s="320">
        <v>0</v>
      </c>
      <c r="BN102" s="321">
        <v>0</v>
      </c>
      <c r="BO102" s="94">
        <f t="shared" si="145"/>
        <v>0</v>
      </c>
      <c r="BP102" s="240">
        <f t="shared" si="146"/>
        <v>0</v>
      </c>
      <c r="BQ102" s="504">
        <f t="shared" si="147"/>
        <v>0</v>
      </c>
      <c r="BR102" s="450" t="str">
        <f t="shared" si="148"/>
        <v>E</v>
      </c>
      <c r="BS102" s="117">
        <f t="shared" si="149"/>
        <v>0</v>
      </c>
      <c r="BT102" s="120">
        <v>0</v>
      </c>
      <c r="BU102" s="65">
        <v>0</v>
      </c>
      <c r="BV102" s="66">
        <f t="shared" si="113"/>
        <v>0</v>
      </c>
      <c r="BW102" s="176">
        <v>0</v>
      </c>
      <c r="BX102" s="176">
        <v>0</v>
      </c>
      <c r="BY102" s="313">
        <v>0</v>
      </c>
      <c r="BZ102" s="93">
        <f t="shared" si="150"/>
        <v>0</v>
      </c>
      <c r="CA102" s="314">
        <v>0</v>
      </c>
      <c r="CB102" s="314">
        <v>0</v>
      </c>
      <c r="CC102" s="315">
        <v>0</v>
      </c>
      <c r="CD102" s="126">
        <f t="shared" si="151"/>
        <v>0</v>
      </c>
      <c r="CE102" s="177">
        <f t="shared" si="152"/>
        <v>0</v>
      </c>
      <c r="CF102" s="502">
        <f t="shared" si="153"/>
        <v>0</v>
      </c>
      <c r="CG102" s="442" t="str">
        <f t="shared" si="154"/>
        <v>E</v>
      </c>
      <c r="CH102" s="121">
        <f t="shared" si="155"/>
        <v>0</v>
      </c>
      <c r="CI102" s="123">
        <v>0</v>
      </c>
      <c r="CJ102" s="124">
        <v>0</v>
      </c>
      <c r="CK102" s="125">
        <f t="shared" si="114"/>
        <v>0</v>
      </c>
      <c r="CL102" s="259">
        <v>0</v>
      </c>
      <c r="CM102" s="322">
        <v>0</v>
      </c>
      <c r="CN102" s="322">
        <v>0</v>
      </c>
      <c r="CO102" s="260">
        <f t="shared" si="156"/>
        <v>0</v>
      </c>
      <c r="CP102" s="323">
        <v>0</v>
      </c>
      <c r="CQ102" s="323">
        <v>0</v>
      </c>
      <c r="CR102" s="324">
        <f t="shared" si="197"/>
        <v>0</v>
      </c>
      <c r="CS102" s="53">
        <f t="shared" si="157"/>
        <v>0</v>
      </c>
      <c r="CT102" s="261">
        <f t="shared" si="158"/>
        <v>0</v>
      </c>
      <c r="CU102" s="505">
        <f t="shared" si="159"/>
        <v>0</v>
      </c>
      <c r="CV102" s="454" t="str">
        <f t="shared" si="160"/>
        <v>E</v>
      </c>
      <c r="CW102" s="47">
        <f t="shared" si="161"/>
        <v>0</v>
      </c>
      <c r="CX102" s="408">
        <v>0</v>
      </c>
      <c r="CY102" s="409">
        <v>0</v>
      </c>
      <c r="CZ102" s="409">
        <v>0</v>
      </c>
      <c r="DA102" s="406"/>
      <c r="DB102" s="406"/>
      <c r="DC102" s="407">
        <f t="shared" si="162"/>
        <v>0</v>
      </c>
      <c r="DD102" s="507">
        <f t="shared" si="163"/>
        <v>0</v>
      </c>
      <c r="DE102" s="458" t="str">
        <f t="shared" si="164"/>
        <v>D</v>
      </c>
      <c r="DF102" s="426">
        <f t="shared" si="165"/>
        <v>0</v>
      </c>
      <c r="DG102" s="379">
        <v>0</v>
      </c>
      <c r="DH102" s="380">
        <v>0</v>
      </c>
      <c r="DI102" s="380">
        <v>0</v>
      </c>
      <c r="DJ102" s="376"/>
      <c r="DK102" s="376"/>
      <c r="DL102" s="377">
        <f t="shared" si="166"/>
        <v>0</v>
      </c>
      <c r="DM102" s="509">
        <f t="shared" si="167"/>
        <v>0</v>
      </c>
      <c r="DN102" s="462" t="str">
        <f t="shared" si="168"/>
        <v>D</v>
      </c>
      <c r="DO102" s="378">
        <f t="shared" si="169"/>
        <v>0</v>
      </c>
      <c r="DP102" s="394">
        <v>0</v>
      </c>
      <c r="DQ102" s="395">
        <v>0</v>
      </c>
      <c r="DR102" s="395">
        <v>0</v>
      </c>
      <c r="DS102" s="391"/>
      <c r="DT102" s="391"/>
      <c r="DU102" s="392">
        <f t="shared" si="170"/>
        <v>0</v>
      </c>
      <c r="DV102" s="510">
        <f t="shared" si="171"/>
        <v>0</v>
      </c>
      <c r="DW102" s="466" t="str">
        <f t="shared" si="172"/>
        <v>D</v>
      </c>
      <c r="DX102" s="393">
        <f t="shared" si="173"/>
        <v>0</v>
      </c>
      <c r="DY102" s="7"/>
      <c r="DZ102" s="4"/>
      <c r="EA102" s="48" t="str">
        <f t="shared" si="110"/>
        <v/>
      </c>
      <c r="EB102" s="45">
        <f t="shared" si="118"/>
        <v>0</v>
      </c>
      <c r="EC102" s="32">
        <f t="shared" si="119"/>
        <v>0</v>
      </c>
      <c r="ED102" s="28">
        <f t="shared" si="198"/>
        <v>0</v>
      </c>
      <c r="EE102" s="78" t="str">
        <f t="shared" si="175"/>
        <v/>
      </c>
      <c r="EF102" s="78" t="str">
        <f t="shared" si="176"/>
        <v/>
      </c>
      <c r="EG102" s="67" t="str">
        <f t="shared" si="177"/>
        <v/>
      </c>
      <c r="EH102" s="46" t="str">
        <f t="shared" si="178"/>
        <v/>
      </c>
      <c r="EI102" s="102">
        <f t="shared" si="179"/>
        <v>0</v>
      </c>
      <c r="EJ102" s="72">
        <f t="shared" si="120"/>
        <v>0</v>
      </c>
      <c r="EK102" s="71">
        <f t="shared" si="121"/>
        <v>0</v>
      </c>
      <c r="EL102" s="71">
        <f t="shared" si="122"/>
        <v>0</v>
      </c>
      <c r="EM102" s="71">
        <f t="shared" si="123"/>
        <v>0</v>
      </c>
      <c r="EN102" s="71">
        <f t="shared" si="124"/>
        <v>0</v>
      </c>
      <c r="EO102" s="73">
        <f t="shared" si="125"/>
        <v>0</v>
      </c>
      <c r="EP102" s="491">
        <f t="shared" si="180"/>
        <v>0</v>
      </c>
      <c r="EQ102" s="492">
        <f t="shared" si="181"/>
        <v>0</v>
      </c>
      <c r="ER102" s="492">
        <f t="shared" si="182"/>
        <v>0</v>
      </c>
      <c r="ES102" s="492">
        <f t="shared" si="183"/>
        <v>0</v>
      </c>
      <c r="ET102" s="492">
        <f t="shared" si="184"/>
        <v>0</v>
      </c>
      <c r="EU102" s="725"/>
      <c r="EV102" s="725"/>
      <c r="EW102" s="137">
        <f t="shared" si="185"/>
        <v>0</v>
      </c>
      <c r="EX102" s="137" t="s">
        <v>177</v>
      </c>
      <c r="EY102" s="137">
        <f t="shared" si="186"/>
        <v>100</v>
      </c>
      <c r="EZ102" s="137" t="str">
        <f t="shared" si="187"/>
        <v>0/100</v>
      </c>
      <c r="FA102" s="137">
        <f t="shared" si="188"/>
        <v>0</v>
      </c>
      <c r="FB102" s="137" t="s">
        <v>177</v>
      </c>
      <c r="FC102" s="137">
        <f t="shared" si="189"/>
        <v>100</v>
      </c>
      <c r="FD102" s="137" t="str">
        <f t="shared" si="190"/>
        <v>0/100</v>
      </c>
      <c r="FE102" s="137">
        <f t="shared" si="191"/>
        <v>0</v>
      </c>
      <c r="FF102" s="137" t="s">
        <v>177</v>
      </c>
      <c r="FG102" s="137">
        <f t="shared" si="192"/>
        <v>100</v>
      </c>
      <c r="FH102" s="137" t="str">
        <f t="shared" si="193"/>
        <v>0/100</v>
      </c>
    </row>
    <row r="103" spans="1:164" ht="18">
      <c r="A103" s="130">
        <f t="shared" si="126"/>
        <v>0</v>
      </c>
      <c r="B103" s="307">
        <v>95</v>
      </c>
      <c r="C103" s="494"/>
      <c r="D103" s="28">
        <f t="shared" si="127"/>
        <v>0</v>
      </c>
      <c r="E103" s="2"/>
      <c r="F103" s="139"/>
      <c r="G103" s="1"/>
      <c r="H103" s="2"/>
      <c r="I103" s="2"/>
      <c r="J103" s="2"/>
      <c r="K103" s="141"/>
      <c r="L103" s="8">
        <v>0</v>
      </c>
      <c r="M103" s="55">
        <v>0</v>
      </c>
      <c r="N103" s="56">
        <f t="shared" si="115"/>
        <v>0</v>
      </c>
      <c r="O103" s="166">
        <v>0</v>
      </c>
      <c r="P103" s="310">
        <v>0</v>
      </c>
      <c r="Q103" s="417">
        <v>0</v>
      </c>
      <c r="R103" s="92">
        <f t="shared" si="128"/>
        <v>0</v>
      </c>
      <c r="S103" s="311">
        <v>0</v>
      </c>
      <c r="T103" s="312">
        <f t="shared" si="194"/>
        <v>0</v>
      </c>
      <c r="U103" s="417">
        <v>0</v>
      </c>
      <c r="V103" s="92">
        <f t="shared" si="129"/>
        <v>0</v>
      </c>
      <c r="W103" s="57">
        <f t="shared" si="116"/>
        <v>0</v>
      </c>
      <c r="X103" s="501">
        <f t="shared" si="130"/>
        <v>0</v>
      </c>
      <c r="Y103" s="438" t="str">
        <f t="shared" si="131"/>
        <v>E</v>
      </c>
      <c r="Z103" s="110">
        <f t="shared" si="132"/>
        <v>0</v>
      </c>
      <c r="AA103" s="120">
        <v>0</v>
      </c>
      <c r="AB103" s="65">
        <v>0</v>
      </c>
      <c r="AC103" s="66">
        <f t="shared" si="195"/>
        <v>0</v>
      </c>
      <c r="AD103" s="176">
        <v>0</v>
      </c>
      <c r="AE103" s="313">
        <v>0</v>
      </c>
      <c r="AF103" s="422">
        <v>0</v>
      </c>
      <c r="AG103" s="93">
        <f t="shared" si="133"/>
        <v>0</v>
      </c>
      <c r="AH103" s="314">
        <v>0</v>
      </c>
      <c r="AI103" s="315">
        <f t="shared" si="196"/>
        <v>0</v>
      </c>
      <c r="AJ103" s="422">
        <v>0</v>
      </c>
      <c r="AK103" s="93">
        <f t="shared" si="134"/>
        <v>0</v>
      </c>
      <c r="AL103" s="177">
        <f t="shared" si="117"/>
        <v>0</v>
      </c>
      <c r="AM103" s="502">
        <f t="shared" si="135"/>
        <v>0</v>
      </c>
      <c r="AN103" s="442" t="str">
        <f t="shared" si="136"/>
        <v>E</v>
      </c>
      <c r="AO103" s="121">
        <f t="shared" si="137"/>
        <v>0</v>
      </c>
      <c r="AP103" s="113">
        <v>0</v>
      </c>
      <c r="AQ103" s="61">
        <v>0</v>
      </c>
      <c r="AR103" s="62">
        <f t="shared" si="111"/>
        <v>0</v>
      </c>
      <c r="AS103" s="217">
        <v>0</v>
      </c>
      <c r="AT103" s="217">
        <v>0</v>
      </c>
      <c r="AU103" s="316">
        <v>0</v>
      </c>
      <c r="AV103" s="218">
        <f t="shared" si="138"/>
        <v>0</v>
      </c>
      <c r="AW103" s="317">
        <v>0</v>
      </c>
      <c r="AX103" s="317">
        <v>0</v>
      </c>
      <c r="AY103" s="318">
        <v>0</v>
      </c>
      <c r="AZ103" s="54">
        <f t="shared" si="139"/>
        <v>0</v>
      </c>
      <c r="BA103" s="219">
        <f t="shared" si="140"/>
        <v>0</v>
      </c>
      <c r="BB103" s="503">
        <f t="shared" si="141"/>
        <v>0</v>
      </c>
      <c r="BC103" s="446" t="str">
        <f t="shared" si="142"/>
        <v>E</v>
      </c>
      <c r="BD103" s="114">
        <f t="shared" si="143"/>
        <v>0</v>
      </c>
      <c r="BE103" s="236">
        <v>0</v>
      </c>
      <c r="BF103" s="69">
        <v>0</v>
      </c>
      <c r="BG103" s="237">
        <f t="shared" si="112"/>
        <v>0</v>
      </c>
      <c r="BH103" s="238">
        <v>0</v>
      </c>
      <c r="BI103" s="238">
        <v>0</v>
      </c>
      <c r="BJ103" s="319">
        <v>0</v>
      </c>
      <c r="BK103" s="239">
        <f t="shared" si="144"/>
        <v>0</v>
      </c>
      <c r="BL103" s="320">
        <v>0</v>
      </c>
      <c r="BM103" s="320">
        <v>0</v>
      </c>
      <c r="BN103" s="321">
        <v>0</v>
      </c>
      <c r="BO103" s="94">
        <f t="shared" si="145"/>
        <v>0</v>
      </c>
      <c r="BP103" s="240">
        <f t="shared" si="146"/>
        <v>0</v>
      </c>
      <c r="BQ103" s="504">
        <f t="shared" si="147"/>
        <v>0</v>
      </c>
      <c r="BR103" s="450" t="str">
        <f t="shared" si="148"/>
        <v>E</v>
      </c>
      <c r="BS103" s="117">
        <f t="shared" si="149"/>
        <v>0</v>
      </c>
      <c r="BT103" s="120">
        <v>0</v>
      </c>
      <c r="BU103" s="65">
        <v>0</v>
      </c>
      <c r="BV103" s="66">
        <f t="shared" si="113"/>
        <v>0</v>
      </c>
      <c r="BW103" s="176">
        <v>0</v>
      </c>
      <c r="BX103" s="176">
        <v>0</v>
      </c>
      <c r="BY103" s="313">
        <v>0</v>
      </c>
      <c r="BZ103" s="93">
        <f t="shared" si="150"/>
        <v>0</v>
      </c>
      <c r="CA103" s="314">
        <v>0</v>
      </c>
      <c r="CB103" s="314">
        <v>0</v>
      </c>
      <c r="CC103" s="315">
        <v>0</v>
      </c>
      <c r="CD103" s="126">
        <f t="shared" si="151"/>
        <v>0</v>
      </c>
      <c r="CE103" s="177">
        <f t="shared" si="152"/>
        <v>0</v>
      </c>
      <c r="CF103" s="502">
        <f t="shared" si="153"/>
        <v>0</v>
      </c>
      <c r="CG103" s="442" t="str">
        <f t="shared" si="154"/>
        <v>E</v>
      </c>
      <c r="CH103" s="121">
        <f t="shared" si="155"/>
        <v>0</v>
      </c>
      <c r="CI103" s="123">
        <v>0</v>
      </c>
      <c r="CJ103" s="124">
        <v>0</v>
      </c>
      <c r="CK103" s="125">
        <f t="shared" si="114"/>
        <v>0</v>
      </c>
      <c r="CL103" s="259">
        <v>0</v>
      </c>
      <c r="CM103" s="322">
        <v>0</v>
      </c>
      <c r="CN103" s="322">
        <v>0</v>
      </c>
      <c r="CO103" s="260">
        <f t="shared" si="156"/>
        <v>0</v>
      </c>
      <c r="CP103" s="323">
        <v>0</v>
      </c>
      <c r="CQ103" s="323">
        <v>0</v>
      </c>
      <c r="CR103" s="324">
        <f t="shared" si="197"/>
        <v>0</v>
      </c>
      <c r="CS103" s="53">
        <f t="shared" si="157"/>
        <v>0</v>
      </c>
      <c r="CT103" s="261">
        <f t="shared" si="158"/>
        <v>0</v>
      </c>
      <c r="CU103" s="505">
        <f t="shared" si="159"/>
        <v>0</v>
      </c>
      <c r="CV103" s="454" t="str">
        <f t="shared" si="160"/>
        <v>E</v>
      </c>
      <c r="CW103" s="47">
        <f t="shared" si="161"/>
        <v>0</v>
      </c>
      <c r="CX103" s="408">
        <v>0</v>
      </c>
      <c r="CY103" s="409">
        <v>0</v>
      </c>
      <c r="CZ103" s="409">
        <v>0</v>
      </c>
      <c r="DA103" s="406"/>
      <c r="DB103" s="406"/>
      <c r="DC103" s="407">
        <f t="shared" si="162"/>
        <v>0</v>
      </c>
      <c r="DD103" s="507">
        <f t="shared" si="163"/>
        <v>0</v>
      </c>
      <c r="DE103" s="458" t="str">
        <f t="shared" si="164"/>
        <v>D</v>
      </c>
      <c r="DF103" s="426">
        <f t="shared" si="165"/>
        <v>0</v>
      </c>
      <c r="DG103" s="379">
        <v>0</v>
      </c>
      <c r="DH103" s="380">
        <v>0</v>
      </c>
      <c r="DI103" s="380">
        <v>0</v>
      </c>
      <c r="DJ103" s="376"/>
      <c r="DK103" s="376"/>
      <c r="DL103" s="377">
        <f t="shared" si="166"/>
        <v>0</v>
      </c>
      <c r="DM103" s="509">
        <f t="shared" si="167"/>
        <v>0</v>
      </c>
      <c r="DN103" s="462" t="str">
        <f t="shared" si="168"/>
        <v>D</v>
      </c>
      <c r="DO103" s="378">
        <f t="shared" si="169"/>
        <v>0</v>
      </c>
      <c r="DP103" s="394">
        <v>0</v>
      </c>
      <c r="DQ103" s="395">
        <v>0</v>
      </c>
      <c r="DR103" s="395">
        <v>0</v>
      </c>
      <c r="DS103" s="391"/>
      <c r="DT103" s="391"/>
      <c r="DU103" s="392">
        <f t="shared" si="170"/>
        <v>0</v>
      </c>
      <c r="DV103" s="510">
        <f t="shared" si="171"/>
        <v>0</v>
      </c>
      <c r="DW103" s="466" t="str">
        <f t="shared" si="172"/>
        <v>D</v>
      </c>
      <c r="DX103" s="393">
        <f t="shared" si="173"/>
        <v>0</v>
      </c>
      <c r="DY103" s="7"/>
      <c r="DZ103" s="4"/>
      <c r="EA103" s="48" t="str">
        <f t="shared" si="110"/>
        <v/>
      </c>
      <c r="EB103" s="45">
        <f t="shared" si="118"/>
        <v>0</v>
      </c>
      <c r="EC103" s="32">
        <f t="shared" si="119"/>
        <v>0</v>
      </c>
      <c r="ED103" s="28">
        <f t="shared" si="198"/>
        <v>0</v>
      </c>
      <c r="EE103" s="78" t="str">
        <f t="shared" si="175"/>
        <v/>
      </c>
      <c r="EF103" s="78" t="str">
        <f t="shared" si="176"/>
        <v/>
      </c>
      <c r="EG103" s="67" t="str">
        <f t="shared" si="177"/>
        <v/>
      </c>
      <c r="EH103" s="46" t="str">
        <f t="shared" si="178"/>
        <v/>
      </c>
      <c r="EI103" s="102">
        <f t="shared" si="179"/>
        <v>0</v>
      </c>
      <c r="EJ103" s="72">
        <f t="shared" si="120"/>
        <v>0</v>
      </c>
      <c r="EK103" s="71">
        <f t="shared" si="121"/>
        <v>0</v>
      </c>
      <c r="EL103" s="71">
        <f t="shared" si="122"/>
        <v>0</v>
      </c>
      <c r="EM103" s="71">
        <f t="shared" si="123"/>
        <v>0</v>
      </c>
      <c r="EN103" s="71">
        <f t="shared" si="124"/>
        <v>0</v>
      </c>
      <c r="EO103" s="73">
        <f t="shared" si="125"/>
        <v>0</v>
      </c>
      <c r="EP103" s="491">
        <f t="shared" si="180"/>
        <v>0</v>
      </c>
      <c r="EQ103" s="492">
        <f t="shared" si="181"/>
        <v>0</v>
      </c>
      <c r="ER103" s="492">
        <f t="shared" si="182"/>
        <v>0</v>
      </c>
      <c r="ES103" s="492">
        <f t="shared" si="183"/>
        <v>0</v>
      </c>
      <c r="ET103" s="492">
        <f t="shared" si="184"/>
        <v>0</v>
      </c>
      <c r="EU103" s="725"/>
      <c r="EV103" s="725"/>
      <c r="EW103" s="137">
        <f t="shared" si="185"/>
        <v>0</v>
      </c>
      <c r="EX103" s="137" t="s">
        <v>177</v>
      </c>
      <c r="EY103" s="137">
        <f t="shared" si="186"/>
        <v>100</v>
      </c>
      <c r="EZ103" s="137" t="str">
        <f t="shared" si="187"/>
        <v>0/100</v>
      </c>
      <c r="FA103" s="137">
        <f t="shared" si="188"/>
        <v>0</v>
      </c>
      <c r="FB103" s="137" t="s">
        <v>177</v>
      </c>
      <c r="FC103" s="137">
        <f t="shared" si="189"/>
        <v>100</v>
      </c>
      <c r="FD103" s="137" t="str">
        <f t="shared" si="190"/>
        <v>0/100</v>
      </c>
      <c r="FE103" s="137">
        <f t="shared" si="191"/>
        <v>0</v>
      </c>
      <c r="FF103" s="137" t="s">
        <v>177</v>
      </c>
      <c r="FG103" s="137">
        <f t="shared" si="192"/>
        <v>100</v>
      </c>
      <c r="FH103" s="137" t="str">
        <f t="shared" si="193"/>
        <v>0/100</v>
      </c>
    </row>
    <row r="104" spans="1:164" ht="18">
      <c r="A104" s="130">
        <f t="shared" si="126"/>
        <v>0</v>
      </c>
      <c r="B104" s="307">
        <v>96</v>
      </c>
      <c r="C104" s="495"/>
      <c r="D104" s="28">
        <f t="shared" si="127"/>
        <v>0</v>
      </c>
      <c r="E104" s="2"/>
      <c r="F104" s="139"/>
      <c r="G104" s="2"/>
      <c r="H104" s="2"/>
      <c r="I104" s="2"/>
      <c r="J104" s="2"/>
      <c r="K104" s="141"/>
      <c r="L104" s="8">
        <v>0</v>
      </c>
      <c r="M104" s="55">
        <v>0</v>
      </c>
      <c r="N104" s="56">
        <f t="shared" si="115"/>
        <v>0</v>
      </c>
      <c r="O104" s="166">
        <v>0</v>
      </c>
      <c r="P104" s="310">
        <v>0</v>
      </c>
      <c r="Q104" s="417">
        <v>0</v>
      </c>
      <c r="R104" s="92">
        <f t="shared" si="128"/>
        <v>0</v>
      </c>
      <c r="S104" s="311">
        <v>0</v>
      </c>
      <c r="T104" s="312">
        <f t="shared" si="194"/>
        <v>0</v>
      </c>
      <c r="U104" s="417">
        <v>0</v>
      </c>
      <c r="V104" s="92">
        <f t="shared" si="129"/>
        <v>0</v>
      </c>
      <c r="W104" s="57">
        <f t="shared" si="116"/>
        <v>0</v>
      </c>
      <c r="X104" s="501">
        <f t="shared" si="130"/>
        <v>0</v>
      </c>
      <c r="Y104" s="438" t="str">
        <f t="shared" si="131"/>
        <v>E</v>
      </c>
      <c r="Z104" s="110">
        <f t="shared" si="132"/>
        <v>0</v>
      </c>
      <c r="AA104" s="120">
        <v>0</v>
      </c>
      <c r="AB104" s="65">
        <v>0</v>
      </c>
      <c r="AC104" s="66">
        <f t="shared" si="195"/>
        <v>0</v>
      </c>
      <c r="AD104" s="176">
        <v>0</v>
      </c>
      <c r="AE104" s="313">
        <v>0</v>
      </c>
      <c r="AF104" s="422">
        <v>0</v>
      </c>
      <c r="AG104" s="93">
        <f t="shared" si="133"/>
        <v>0</v>
      </c>
      <c r="AH104" s="314">
        <v>0</v>
      </c>
      <c r="AI104" s="315">
        <f t="shared" si="196"/>
        <v>0</v>
      </c>
      <c r="AJ104" s="422">
        <v>0</v>
      </c>
      <c r="AK104" s="93">
        <f t="shared" si="134"/>
        <v>0</v>
      </c>
      <c r="AL104" s="177">
        <f t="shared" si="117"/>
        <v>0</v>
      </c>
      <c r="AM104" s="502">
        <f t="shared" si="135"/>
        <v>0</v>
      </c>
      <c r="AN104" s="442" t="str">
        <f t="shared" si="136"/>
        <v>E</v>
      </c>
      <c r="AO104" s="121">
        <f t="shared" si="137"/>
        <v>0</v>
      </c>
      <c r="AP104" s="113">
        <v>0</v>
      </c>
      <c r="AQ104" s="61">
        <v>0</v>
      </c>
      <c r="AR104" s="62">
        <f t="shared" si="111"/>
        <v>0</v>
      </c>
      <c r="AS104" s="217">
        <v>0</v>
      </c>
      <c r="AT104" s="217">
        <v>0</v>
      </c>
      <c r="AU104" s="316">
        <v>0</v>
      </c>
      <c r="AV104" s="218">
        <f t="shared" si="138"/>
        <v>0</v>
      </c>
      <c r="AW104" s="317">
        <v>0</v>
      </c>
      <c r="AX104" s="317">
        <v>0</v>
      </c>
      <c r="AY104" s="318">
        <v>0</v>
      </c>
      <c r="AZ104" s="54">
        <f t="shared" si="139"/>
        <v>0</v>
      </c>
      <c r="BA104" s="219">
        <f t="shared" si="140"/>
        <v>0</v>
      </c>
      <c r="BB104" s="503">
        <f t="shared" si="141"/>
        <v>0</v>
      </c>
      <c r="BC104" s="446" t="str">
        <f t="shared" si="142"/>
        <v>E</v>
      </c>
      <c r="BD104" s="114">
        <f t="shared" si="143"/>
        <v>0</v>
      </c>
      <c r="BE104" s="236">
        <v>0</v>
      </c>
      <c r="BF104" s="69">
        <v>0</v>
      </c>
      <c r="BG104" s="237">
        <f t="shared" si="112"/>
        <v>0</v>
      </c>
      <c r="BH104" s="238">
        <v>0</v>
      </c>
      <c r="BI104" s="238">
        <v>0</v>
      </c>
      <c r="BJ104" s="319">
        <v>0</v>
      </c>
      <c r="BK104" s="239">
        <f t="shared" si="144"/>
        <v>0</v>
      </c>
      <c r="BL104" s="320">
        <v>0</v>
      </c>
      <c r="BM104" s="320">
        <v>0</v>
      </c>
      <c r="BN104" s="321">
        <v>0</v>
      </c>
      <c r="BO104" s="94">
        <f t="shared" si="145"/>
        <v>0</v>
      </c>
      <c r="BP104" s="240">
        <f t="shared" si="146"/>
        <v>0</v>
      </c>
      <c r="BQ104" s="504">
        <f t="shared" si="147"/>
        <v>0</v>
      </c>
      <c r="BR104" s="450" t="str">
        <f t="shared" si="148"/>
        <v>E</v>
      </c>
      <c r="BS104" s="117">
        <f t="shared" si="149"/>
        <v>0</v>
      </c>
      <c r="BT104" s="120">
        <v>0</v>
      </c>
      <c r="BU104" s="65">
        <v>0</v>
      </c>
      <c r="BV104" s="66">
        <f t="shared" si="113"/>
        <v>0</v>
      </c>
      <c r="BW104" s="176">
        <v>0</v>
      </c>
      <c r="BX104" s="176">
        <v>0</v>
      </c>
      <c r="BY104" s="313">
        <v>0</v>
      </c>
      <c r="BZ104" s="93">
        <f t="shared" si="150"/>
        <v>0</v>
      </c>
      <c r="CA104" s="314">
        <v>0</v>
      </c>
      <c r="CB104" s="314">
        <v>0</v>
      </c>
      <c r="CC104" s="315">
        <v>0</v>
      </c>
      <c r="CD104" s="126">
        <f t="shared" si="151"/>
        <v>0</v>
      </c>
      <c r="CE104" s="177">
        <f t="shared" si="152"/>
        <v>0</v>
      </c>
      <c r="CF104" s="502">
        <f t="shared" si="153"/>
        <v>0</v>
      </c>
      <c r="CG104" s="442" t="str">
        <f t="shared" si="154"/>
        <v>E</v>
      </c>
      <c r="CH104" s="121">
        <f t="shared" si="155"/>
        <v>0</v>
      </c>
      <c r="CI104" s="123">
        <v>0</v>
      </c>
      <c r="CJ104" s="124">
        <v>0</v>
      </c>
      <c r="CK104" s="125">
        <f t="shared" si="114"/>
        <v>0</v>
      </c>
      <c r="CL104" s="259">
        <v>0</v>
      </c>
      <c r="CM104" s="322">
        <v>0</v>
      </c>
      <c r="CN104" s="322">
        <v>0</v>
      </c>
      <c r="CO104" s="260">
        <f t="shared" si="156"/>
        <v>0</v>
      </c>
      <c r="CP104" s="323">
        <v>0</v>
      </c>
      <c r="CQ104" s="323">
        <v>0</v>
      </c>
      <c r="CR104" s="324">
        <f t="shared" si="197"/>
        <v>0</v>
      </c>
      <c r="CS104" s="53">
        <f t="shared" si="157"/>
        <v>0</v>
      </c>
      <c r="CT104" s="261">
        <f t="shared" si="158"/>
        <v>0</v>
      </c>
      <c r="CU104" s="505">
        <f t="shared" si="159"/>
        <v>0</v>
      </c>
      <c r="CV104" s="454" t="str">
        <f t="shared" si="160"/>
        <v>E</v>
      </c>
      <c r="CW104" s="47">
        <f t="shared" si="161"/>
        <v>0</v>
      </c>
      <c r="CX104" s="408">
        <v>0</v>
      </c>
      <c r="CY104" s="409">
        <v>0</v>
      </c>
      <c r="CZ104" s="409">
        <v>0</v>
      </c>
      <c r="DA104" s="406"/>
      <c r="DB104" s="406"/>
      <c r="DC104" s="407">
        <f t="shared" si="162"/>
        <v>0</v>
      </c>
      <c r="DD104" s="507">
        <f t="shared" si="163"/>
        <v>0</v>
      </c>
      <c r="DE104" s="458" t="str">
        <f t="shared" si="164"/>
        <v>D</v>
      </c>
      <c r="DF104" s="426">
        <f t="shared" si="165"/>
        <v>0</v>
      </c>
      <c r="DG104" s="379">
        <v>0</v>
      </c>
      <c r="DH104" s="380">
        <v>0</v>
      </c>
      <c r="DI104" s="380">
        <v>0</v>
      </c>
      <c r="DJ104" s="376"/>
      <c r="DK104" s="376"/>
      <c r="DL104" s="377">
        <f t="shared" si="166"/>
        <v>0</v>
      </c>
      <c r="DM104" s="509">
        <f t="shared" si="167"/>
        <v>0</v>
      </c>
      <c r="DN104" s="462" t="str">
        <f t="shared" si="168"/>
        <v>D</v>
      </c>
      <c r="DO104" s="378">
        <f t="shared" si="169"/>
        <v>0</v>
      </c>
      <c r="DP104" s="394">
        <v>0</v>
      </c>
      <c r="DQ104" s="395">
        <v>0</v>
      </c>
      <c r="DR104" s="395">
        <v>0</v>
      </c>
      <c r="DS104" s="391"/>
      <c r="DT104" s="391"/>
      <c r="DU104" s="392">
        <f t="shared" si="170"/>
        <v>0</v>
      </c>
      <c r="DV104" s="510">
        <f t="shared" si="171"/>
        <v>0</v>
      </c>
      <c r="DW104" s="466" t="str">
        <f t="shared" si="172"/>
        <v>D</v>
      </c>
      <c r="DX104" s="393">
        <f t="shared" si="173"/>
        <v>0</v>
      </c>
      <c r="DY104" s="7"/>
      <c r="DZ104" s="4"/>
      <c r="EA104" s="48" t="str">
        <f t="shared" si="110"/>
        <v/>
      </c>
      <c r="EB104" s="45">
        <f t="shared" si="118"/>
        <v>0</v>
      </c>
      <c r="EC104" s="32">
        <f t="shared" si="119"/>
        <v>0</v>
      </c>
      <c r="ED104" s="28">
        <f t="shared" si="198"/>
        <v>0</v>
      </c>
      <c r="EE104" s="78" t="str">
        <f t="shared" si="175"/>
        <v/>
      </c>
      <c r="EF104" s="78" t="str">
        <f t="shared" si="176"/>
        <v/>
      </c>
      <c r="EG104" s="67" t="str">
        <f t="shared" si="177"/>
        <v/>
      </c>
      <c r="EH104" s="46" t="str">
        <f t="shared" si="178"/>
        <v/>
      </c>
      <c r="EI104" s="102">
        <f t="shared" si="179"/>
        <v>0</v>
      </c>
      <c r="EJ104" s="72">
        <f t="shared" si="120"/>
        <v>0</v>
      </c>
      <c r="EK104" s="71">
        <f t="shared" si="121"/>
        <v>0</v>
      </c>
      <c r="EL104" s="71">
        <f t="shared" si="122"/>
        <v>0</v>
      </c>
      <c r="EM104" s="71">
        <f t="shared" si="123"/>
        <v>0</v>
      </c>
      <c r="EN104" s="71">
        <f t="shared" si="124"/>
        <v>0</v>
      </c>
      <c r="EO104" s="73">
        <f t="shared" si="125"/>
        <v>0</v>
      </c>
      <c r="EP104" s="491">
        <f t="shared" si="180"/>
        <v>0</v>
      </c>
      <c r="EQ104" s="492">
        <f t="shared" si="181"/>
        <v>0</v>
      </c>
      <c r="ER104" s="492">
        <f t="shared" si="182"/>
        <v>0</v>
      </c>
      <c r="ES104" s="492">
        <f t="shared" si="183"/>
        <v>0</v>
      </c>
      <c r="ET104" s="492">
        <f t="shared" si="184"/>
        <v>0</v>
      </c>
      <c r="EU104" s="725"/>
      <c r="EV104" s="725"/>
      <c r="EW104" s="137">
        <f t="shared" si="185"/>
        <v>0</v>
      </c>
      <c r="EX104" s="137" t="s">
        <v>177</v>
      </c>
      <c r="EY104" s="137">
        <f t="shared" si="186"/>
        <v>100</v>
      </c>
      <c r="EZ104" s="137" t="str">
        <f t="shared" si="187"/>
        <v>0/100</v>
      </c>
      <c r="FA104" s="137">
        <f t="shared" si="188"/>
        <v>0</v>
      </c>
      <c r="FB104" s="137" t="s">
        <v>177</v>
      </c>
      <c r="FC104" s="137">
        <f t="shared" si="189"/>
        <v>100</v>
      </c>
      <c r="FD104" s="137" t="str">
        <f t="shared" si="190"/>
        <v>0/100</v>
      </c>
      <c r="FE104" s="137">
        <f t="shared" si="191"/>
        <v>0</v>
      </c>
      <c r="FF104" s="137" t="s">
        <v>177</v>
      </c>
      <c r="FG104" s="137">
        <f t="shared" si="192"/>
        <v>100</v>
      </c>
      <c r="FH104" s="137" t="str">
        <f t="shared" si="193"/>
        <v>0/100</v>
      </c>
    </row>
    <row r="105" spans="1:164" ht="18">
      <c r="A105" s="130">
        <f t="shared" si="126"/>
        <v>0</v>
      </c>
      <c r="B105" s="307">
        <v>97</v>
      </c>
      <c r="C105" s="494"/>
      <c r="D105" s="28">
        <f t="shared" si="127"/>
        <v>0</v>
      </c>
      <c r="E105" s="2"/>
      <c r="F105" s="139"/>
      <c r="G105" s="1"/>
      <c r="H105" s="2"/>
      <c r="I105" s="2"/>
      <c r="J105" s="2"/>
      <c r="K105" s="141"/>
      <c r="L105" s="8">
        <v>0</v>
      </c>
      <c r="M105" s="55">
        <v>0</v>
      </c>
      <c r="N105" s="56">
        <f t="shared" si="115"/>
        <v>0</v>
      </c>
      <c r="O105" s="166">
        <v>0</v>
      </c>
      <c r="P105" s="310">
        <v>0</v>
      </c>
      <c r="Q105" s="417">
        <v>0</v>
      </c>
      <c r="R105" s="92">
        <f t="shared" si="128"/>
        <v>0</v>
      </c>
      <c r="S105" s="311">
        <v>0</v>
      </c>
      <c r="T105" s="312">
        <f t="shared" si="194"/>
        <v>0</v>
      </c>
      <c r="U105" s="417">
        <v>0</v>
      </c>
      <c r="V105" s="92">
        <f t="shared" si="129"/>
        <v>0</v>
      </c>
      <c r="W105" s="57">
        <f t="shared" si="116"/>
        <v>0</v>
      </c>
      <c r="X105" s="501">
        <f t="shared" si="130"/>
        <v>0</v>
      </c>
      <c r="Y105" s="438" t="str">
        <f t="shared" si="131"/>
        <v>E</v>
      </c>
      <c r="Z105" s="110">
        <f t="shared" si="132"/>
        <v>0</v>
      </c>
      <c r="AA105" s="120">
        <v>0</v>
      </c>
      <c r="AB105" s="65">
        <v>0</v>
      </c>
      <c r="AC105" s="66">
        <f>SUM(AA105:AB105)</f>
        <v>0</v>
      </c>
      <c r="AD105" s="176">
        <v>0</v>
      </c>
      <c r="AE105" s="313">
        <v>0</v>
      </c>
      <c r="AF105" s="422">
        <v>0</v>
      </c>
      <c r="AG105" s="93">
        <f t="shared" si="133"/>
        <v>0</v>
      </c>
      <c r="AH105" s="314">
        <v>0</v>
      </c>
      <c r="AI105" s="315">
        <f>IF($T$7="NA","NA",0)</f>
        <v>0</v>
      </c>
      <c r="AJ105" s="422">
        <v>0</v>
      </c>
      <c r="AK105" s="93">
        <f t="shared" si="134"/>
        <v>0</v>
      </c>
      <c r="AL105" s="177">
        <f t="shared" ref="AL105:AL108" si="199">SUM(AC105,AG105,AK105)</f>
        <v>0</v>
      </c>
      <c r="AM105" s="502">
        <f t="shared" si="135"/>
        <v>0</v>
      </c>
      <c r="AN105" s="442" t="str">
        <f t="shared" si="136"/>
        <v>E</v>
      </c>
      <c r="AO105" s="121">
        <f t="shared" si="137"/>
        <v>0</v>
      </c>
      <c r="AP105" s="113">
        <v>0</v>
      </c>
      <c r="AQ105" s="61">
        <v>0</v>
      </c>
      <c r="AR105" s="62">
        <f t="shared" si="111"/>
        <v>0</v>
      </c>
      <c r="AS105" s="217">
        <v>0</v>
      </c>
      <c r="AT105" s="217">
        <v>0</v>
      </c>
      <c r="AU105" s="316">
        <v>0</v>
      </c>
      <c r="AV105" s="218">
        <f t="shared" si="138"/>
        <v>0</v>
      </c>
      <c r="AW105" s="317">
        <v>0</v>
      </c>
      <c r="AX105" s="317">
        <v>0</v>
      </c>
      <c r="AY105" s="318">
        <v>0</v>
      </c>
      <c r="AZ105" s="54">
        <f t="shared" si="139"/>
        <v>0</v>
      </c>
      <c r="BA105" s="219">
        <f t="shared" si="140"/>
        <v>0</v>
      </c>
      <c r="BB105" s="503">
        <f t="shared" si="141"/>
        <v>0</v>
      </c>
      <c r="BC105" s="446" t="str">
        <f t="shared" si="142"/>
        <v>E</v>
      </c>
      <c r="BD105" s="114">
        <f t="shared" si="143"/>
        <v>0</v>
      </c>
      <c r="BE105" s="236">
        <v>0</v>
      </c>
      <c r="BF105" s="69">
        <v>0</v>
      </c>
      <c r="BG105" s="237">
        <f t="shared" si="112"/>
        <v>0</v>
      </c>
      <c r="BH105" s="238">
        <v>0</v>
      </c>
      <c r="BI105" s="238">
        <v>0</v>
      </c>
      <c r="BJ105" s="319">
        <v>0</v>
      </c>
      <c r="BK105" s="239">
        <f t="shared" si="144"/>
        <v>0</v>
      </c>
      <c r="BL105" s="320">
        <v>0</v>
      </c>
      <c r="BM105" s="320">
        <v>0</v>
      </c>
      <c r="BN105" s="321">
        <v>0</v>
      </c>
      <c r="BO105" s="94">
        <f t="shared" si="145"/>
        <v>0</v>
      </c>
      <c r="BP105" s="240">
        <f t="shared" si="146"/>
        <v>0</v>
      </c>
      <c r="BQ105" s="504">
        <f t="shared" si="147"/>
        <v>0</v>
      </c>
      <c r="BR105" s="450" t="str">
        <f t="shared" si="148"/>
        <v>E</v>
      </c>
      <c r="BS105" s="117">
        <f t="shared" si="149"/>
        <v>0</v>
      </c>
      <c r="BT105" s="120">
        <v>0</v>
      </c>
      <c r="BU105" s="65">
        <v>0</v>
      </c>
      <c r="BV105" s="66">
        <f t="shared" si="113"/>
        <v>0</v>
      </c>
      <c r="BW105" s="176">
        <v>0</v>
      </c>
      <c r="BX105" s="176">
        <v>0</v>
      </c>
      <c r="BY105" s="313">
        <v>0</v>
      </c>
      <c r="BZ105" s="93">
        <f t="shared" si="150"/>
        <v>0</v>
      </c>
      <c r="CA105" s="314">
        <v>0</v>
      </c>
      <c r="CB105" s="314">
        <v>0</v>
      </c>
      <c r="CC105" s="315">
        <v>0</v>
      </c>
      <c r="CD105" s="126">
        <f t="shared" si="151"/>
        <v>0</v>
      </c>
      <c r="CE105" s="177">
        <f t="shared" si="152"/>
        <v>0</v>
      </c>
      <c r="CF105" s="502">
        <f t="shared" si="153"/>
        <v>0</v>
      </c>
      <c r="CG105" s="442" t="str">
        <f t="shared" si="154"/>
        <v>E</v>
      </c>
      <c r="CH105" s="121">
        <f t="shared" si="155"/>
        <v>0</v>
      </c>
      <c r="CI105" s="123">
        <v>0</v>
      </c>
      <c r="CJ105" s="124">
        <v>0</v>
      </c>
      <c r="CK105" s="125">
        <f t="shared" si="114"/>
        <v>0</v>
      </c>
      <c r="CL105" s="259">
        <v>0</v>
      </c>
      <c r="CM105" s="322">
        <v>0</v>
      </c>
      <c r="CN105" s="322">
        <v>0</v>
      </c>
      <c r="CO105" s="260">
        <f t="shared" si="156"/>
        <v>0</v>
      </c>
      <c r="CP105" s="323">
        <v>0</v>
      </c>
      <c r="CQ105" s="323">
        <v>0</v>
      </c>
      <c r="CR105" s="324">
        <f>IF($T$7="NA","NA",0)</f>
        <v>0</v>
      </c>
      <c r="CS105" s="53">
        <f t="shared" si="157"/>
        <v>0</v>
      </c>
      <c r="CT105" s="261">
        <f t="shared" si="158"/>
        <v>0</v>
      </c>
      <c r="CU105" s="505">
        <f t="shared" si="159"/>
        <v>0</v>
      </c>
      <c r="CV105" s="454" t="str">
        <f t="shared" si="160"/>
        <v>E</v>
      </c>
      <c r="CW105" s="47">
        <f t="shared" si="161"/>
        <v>0</v>
      </c>
      <c r="CX105" s="408">
        <v>0</v>
      </c>
      <c r="CY105" s="409">
        <v>0</v>
      </c>
      <c r="CZ105" s="409">
        <v>0</v>
      </c>
      <c r="DA105" s="406"/>
      <c r="DB105" s="406"/>
      <c r="DC105" s="407">
        <f t="shared" si="162"/>
        <v>0</v>
      </c>
      <c r="DD105" s="507">
        <f t="shared" si="163"/>
        <v>0</v>
      </c>
      <c r="DE105" s="458" t="str">
        <f t="shared" si="164"/>
        <v>D</v>
      </c>
      <c r="DF105" s="426">
        <f t="shared" si="165"/>
        <v>0</v>
      </c>
      <c r="DG105" s="379">
        <v>0</v>
      </c>
      <c r="DH105" s="380">
        <v>0</v>
      </c>
      <c r="DI105" s="380">
        <v>0</v>
      </c>
      <c r="DJ105" s="376"/>
      <c r="DK105" s="376"/>
      <c r="DL105" s="377">
        <f t="shared" si="166"/>
        <v>0</v>
      </c>
      <c r="DM105" s="509">
        <f t="shared" si="167"/>
        <v>0</v>
      </c>
      <c r="DN105" s="462" t="str">
        <f t="shared" si="168"/>
        <v>D</v>
      </c>
      <c r="DO105" s="378">
        <f t="shared" si="169"/>
        <v>0</v>
      </c>
      <c r="DP105" s="394">
        <v>0</v>
      </c>
      <c r="DQ105" s="395">
        <v>0</v>
      </c>
      <c r="DR105" s="395">
        <v>0</v>
      </c>
      <c r="DS105" s="391"/>
      <c r="DT105" s="391"/>
      <c r="DU105" s="392">
        <f t="shared" si="170"/>
        <v>0</v>
      </c>
      <c r="DV105" s="510">
        <f t="shared" si="171"/>
        <v>0</v>
      </c>
      <c r="DW105" s="466" t="str">
        <f t="shared" si="172"/>
        <v>D</v>
      </c>
      <c r="DX105" s="393">
        <f t="shared" si="173"/>
        <v>0</v>
      </c>
      <c r="DY105" s="7"/>
      <c r="DZ105" s="4"/>
      <c r="EA105" s="48" t="str">
        <f t="shared" si="110"/>
        <v/>
      </c>
      <c r="EB105" s="45">
        <f t="shared" si="118"/>
        <v>0</v>
      </c>
      <c r="EC105" s="32">
        <f t="shared" si="119"/>
        <v>0</v>
      </c>
      <c r="ED105" s="28">
        <f t="shared" si="198"/>
        <v>0</v>
      </c>
      <c r="EE105" s="78" t="str">
        <f t="shared" si="175"/>
        <v/>
      </c>
      <c r="EF105" s="78" t="str">
        <f t="shared" si="176"/>
        <v/>
      </c>
      <c r="EG105" s="67" t="str">
        <f t="shared" si="177"/>
        <v/>
      </c>
      <c r="EH105" s="46" t="str">
        <f t="shared" si="178"/>
        <v/>
      </c>
      <c r="EI105" s="102">
        <f t="shared" si="179"/>
        <v>0</v>
      </c>
      <c r="EJ105" s="72">
        <f t="shared" si="120"/>
        <v>0</v>
      </c>
      <c r="EK105" s="71">
        <f t="shared" si="121"/>
        <v>0</v>
      </c>
      <c r="EL105" s="71">
        <f t="shared" si="122"/>
        <v>0</v>
      </c>
      <c r="EM105" s="71">
        <f t="shared" si="123"/>
        <v>0</v>
      </c>
      <c r="EN105" s="71">
        <f t="shared" si="124"/>
        <v>0</v>
      </c>
      <c r="EO105" s="73">
        <f t="shared" si="125"/>
        <v>0</v>
      </c>
      <c r="EP105" s="491">
        <f t="shared" si="180"/>
        <v>0</v>
      </c>
      <c r="EQ105" s="492">
        <f t="shared" si="181"/>
        <v>0</v>
      </c>
      <c r="ER105" s="492">
        <f t="shared" si="182"/>
        <v>0</v>
      </c>
      <c r="ES105" s="492">
        <f t="shared" si="183"/>
        <v>0</v>
      </c>
      <c r="ET105" s="492">
        <f t="shared" si="184"/>
        <v>0</v>
      </c>
      <c r="EU105" s="725"/>
      <c r="EV105" s="725"/>
      <c r="EW105" s="137">
        <f t="shared" si="185"/>
        <v>0</v>
      </c>
      <c r="EX105" s="137" t="s">
        <v>177</v>
      </c>
      <c r="EY105" s="137">
        <f t="shared" si="186"/>
        <v>100</v>
      </c>
      <c r="EZ105" s="137" t="str">
        <f t="shared" si="187"/>
        <v>0/100</v>
      </c>
      <c r="FA105" s="137">
        <f t="shared" si="188"/>
        <v>0</v>
      </c>
      <c r="FB105" s="137" t="s">
        <v>177</v>
      </c>
      <c r="FC105" s="137">
        <f t="shared" si="189"/>
        <v>100</v>
      </c>
      <c r="FD105" s="137" t="str">
        <f t="shared" si="190"/>
        <v>0/100</v>
      </c>
      <c r="FE105" s="137">
        <f t="shared" si="191"/>
        <v>0</v>
      </c>
      <c r="FF105" s="137" t="s">
        <v>177</v>
      </c>
      <c r="FG105" s="137">
        <f t="shared" si="192"/>
        <v>100</v>
      </c>
      <c r="FH105" s="137" t="str">
        <f t="shared" si="193"/>
        <v>0/100</v>
      </c>
    </row>
    <row r="106" spans="1:164" ht="18">
      <c r="A106" s="130">
        <f t="shared" si="126"/>
        <v>0</v>
      </c>
      <c r="B106" s="307">
        <v>98</v>
      </c>
      <c r="C106" s="495"/>
      <c r="D106" s="28">
        <f t="shared" si="127"/>
        <v>0</v>
      </c>
      <c r="E106" s="2"/>
      <c r="F106" s="139"/>
      <c r="G106" s="2"/>
      <c r="H106" s="2"/>
      <c r="I106" s="2"/>
      <c r="J106" s="2"/>
      <c r="K106" s="141"/>
      <c r="L106" s="8">
        <v>0</v>
      </c>
      <c r="M106" s="55">
        <v>0</v>
      </c>
      <c r="N106" s="56">
        <f t="shared" si="115"/>
        <v>0</v>
      </c>
      <c r="O106" s="166">
        <v>0</v>
      </c>
      <c r="P106" s="310">
        <v>0</v>
      </c>
      <c r="Q106" s="417">
        <v>0</v>
      </c>
      <c r="R106" s="92">
        <f t="shared" si="128"/>
        <v>0</v>
      </c>
      <c r="S106" s="311">
        <v>0</v>
      </c>
      <c r="T106" s="312">
        <f t="shared" si="194"/>
        <v>0</v>
      </c>
      <c r="U106" s="417">
        <v>0</v>
      </c>
      <c r="V106" s="92">
        <f t="shared" si="129"/>
        <v>0</v>
      </c>
      <c r="W106" s="57">
        <f t="shared" si="116"/>
        <v>0</v>
      </c>
      <c r="X106" s="501">
        <f t="shared" si="130"/>
        <v>0</v>
      </c>
      <c r="Y106" s="438" t="str">
        <f t="shared" si="131"/>
        <v>E</v>
      </c>
      <c r="Z106" s="110">
        <f t="shared" si="132"/>
        <v>0</v>
      </c>
      <c r="AA106" s="120">
        <v>0</v>
      </c>
      <c r="AB106" s="65">
        <v>0</v>
      </c>
      <c r="AC106" s="66">
        <f>SUM(AA106:AB106)</f>
        <v>0</v>
      </c>
      <c r="AD106" s="176">
        <v>0</v>
      </c>
      <c r="AE106" s="313">
        <v>0</v>
      </c>
      <c r="AF106" s="422">
        <v>0</v>
      </c>
      <c r="AG106" s="93">
        <f t="shared" si="133"/>
        <v>0</v>
      </c>
      <c r="AH106" s="314">
        <v>0</v>
      </c>
      <c r="AI106" s="315">
        <f>IF($T$7="NA","NA",0)</f>
        <v>0</v>
      </c>
      <c r="AJ106" s="422">
        <v>0</v>
      </c>
      <c r="AK106" s="93">
        <f t="shared" si="134"/>
        <v>0</v>
      </c>
      <c r="AL106" s="177">
        <f t="shared" si="199"/>
        <v>0</v>
      </c>
      <c r="AM106" s="502">
        <f t="shared" si="135"/>
        <v>0</v>
      </c>
      <c r="AN106" s="442" t="str">
        <f t="shared" si="136"/>
        <v>E</v>
      </c>
      <c r="AO106" s="121">
        <f t="shared" si="137"/>
        <v>0</v>
      </c>
      <c r="AP106" s="113">
        <v>0</v>
      </c>
      <c r="AQ106" s="61">
        <v>0</v>
      </c>
      <c r="AR106" s="62">
        <f t="shared" si="111"/>
        <v>0</v>
      </c>
      <c r="AS106" s="217">
        <v>0</v>
      </c>
      <c r="AT106" s="217">
        <v>0</v>
      </c>
      <c r="AU106" s="316">
        <v>0</v>
      </c>
      <c r="AV106" s="218">
        <f t="shared" si="138"/>
        <v>0</v>
      </c>
      <c r="AW106" s="317">
        <v>0</v>
      </c>
      <c r="AX106" s="317">
        <v>0</v>
      </c>
      <c r="AY106" s="318">
        <v>0</v>
      </c>
      <c r="AZ106" s="54">
        <f t="shared" si="139"/>
        <v>0</v>
      </c>
      <c r="BA106" s="219">
        <f t="shared" si="140"/>
        <v>0</v>
      </c>
      <c r="BB106" s="503">
        <f t="shared" si="141"/>
        <v>0</v>
      </c>
      <c r="BC106" s="446" t="str">
        <f t="shared" si="142"/>
        <v>E</v>
      </c>
      <c r="BD106" s="114">
        <f t="shared" si="143"/>
        <v>0</v>
      </c>
      <c r="BE106" s="236">
        <v>0</v>
      </c>
      <c r="BF106" s="69">
        <v>0</v>
      </c>
      <c r="BG106" s="237">
        <f t="shared" si="112"/>
        <v>0</v>
      </c>
      <c r="BH106" s="238">
        <v>0</v>
      </c>
      <c r="BI106" s="238">
        <v>0</v>
      </c>
      <c r="BJ106" s="319">
        <v>0</v>
      </c>
      <c r="BK106" s="239">
        <f t="shared" si="144"/>
        <v>0</v>
      </c>
      <c r="BL106" s="320">
        <v>0</v>
      </c>
      <c r="BM106" s="320">
        <v>0</v>
      </c>
      <c r="BN106" s="321">
        <v>0</v>
      </c>
      <c r="BO106" s="94">
        <f t="shared" si="145"/>
        <v>0</v>
      </c>
      <c r="BP106" s="240">
        <f t="shared" si="146"/>
        <v>0</v>
      </c>
      <c r="BQ106" s="504">
        <f t="shared" si="147"/>
        <v>0</v>
      </c>
      <c r="BR106" s="450" t="str">
        <f t="shared" si="148"/>
        <v>E</v>
      </c>
      <c r="BS106" s="117">
        <f t="shared" si="149"/>
        <v>0</v>
      </c>
      <c r="BT106" s="120">
        <v>0</v>
      </c>
      <c r="BU106" s="65">
        <v>0</v>
      </c>
      <c r="BV106" s="66">
        <f t="shared" si="113"/>
        <v>0</v>
      </c>
      <c r="BW106" s="176">
        <v>0</v>
      </c>
      <c r="BX106" s="176">
        <v>0</v>
      </c>
      <c r="BY106" s="313">
        <v>0</v>
      </c>
      <c r="BZ106" s="93">
        <f t="shared" si="150"/>
        <v>0</v>
      </c>
      <c r="CA106" s="314">
        <v>0</v>
      </c>
      <c r="CB106" s="314">
        <v>0</v>
      </c>
      <c r="CC106" s="315">
        <v>0</v>
      </c>
      <c r="CD106" s="126">
        <f t="shared" si="151"/>
        <v>0</v>
      </c>
      <c r="CE106" s="177">
        <f t="shared" si="152"/>
        <v>0</v>
      </c>
      <c r="CF106" s="502">
        <f t="shared" si="153"/>
        <v>0</v>
      </c>
      <c r="CG106" s="442" t="str">
        <f t="shared" si="154"/>
        <v>E</v>
      </c>
      <c r="CH106" s="121">
        <f t="shared" si="155"/>
        <v>0</v>
      </c>
      <c r="CI106" s="123">
        <v>0</v>
      </c>
      <c r="CJ106" s="124">
        <v>0</v>
      </c>
      <c r="CK106" s="125">
        <f t="shared" si="114"/>
        <v>0</v>
      </c>
      <c r="CL106" s="259">
        <v>0</v>
      </c>
      <c r="CM106" s="322">
        <v>0</v>
      </c>
      <c r="CN106" s="322">
        <v>0</v>
      </c>
      <c r="CO106" s="260">
        <f t="shared" si="156"/>
        <v>0</v>
      </c>
      <c r="CP106" s="323">
        <v>0</v>
      </c>
      <c r="CQ106" s="323">
        <v>0</v>
      </c>
      <c r="CR106" s="324">
        <f>IF($T$7="NA","NA",0)</f>
        <v>0</v>
      </c>
      <c r="CS106" s="53">
        <f t="shared" si="157"/>
        <v>0</v>
      </c>
      <c r="CT106" s="261">
        <f t="shared" si="158"/>
        <v>0</v>
      </c>
      <c r="CU106" s="505">
        <f t="shared" si="159"/>
        <v>0</v>
      </c>
      <c r="CV106" s="454" t="str">
        <f t="shared" si="160"/>
        <v>E</v>
      </c>
      <c r="CW106" s="47">
        <f t="shared" si="161"/>
        <v>0</v>
      </c>
      <c r="CX106" s="408">
        <v>0</v>
      </c>
      <c r="CY106" s="409">
        <v>0</v>
      </c>
      <c r="CZ106" s="409">
        <v>0</v>
      </c>
      <c r="DA106" s="406"/>
      <c r="DB106" s="406"/>
      <c r="DC106" s="407">
        <f t="shared" si="162"/>
        <v>0</v>
      </c>
      <c r="DD106" s="507">
        <f t="shared" si="163"/>
        <v>0</v>
      </c>
      <c r="DE106" s="458" t="str">
        <f t="shared" si="164"/>
        <v>D</v>
      </c>
      <c r="DF106" s="426">
        <f t="shared" si="165"/>
        <v>0</v>
      </c>
      <c r="DG106" s="379">
        <v>0</v>
      </c>
      <c r="DH106" s="380">
        <v>0</v>
      </c>
      <c r="DI106" s="380">
        <v>0</v>
      </c>
      <c r="DJ106" s="376"/>
      <c r="DK106" s="376"/>
      <c r="DL106" s="377">
        <f t="shared" si="166"/>
        <v>0</v>
      </c>
      <c r="DM106" s="509">
        <f t="shared" si="167"/>
        <v>0</v>
      </c>
      <c r="DN106" s="462" t="str">
        <f t="shared" si="168"/>
        <v>D</v>
      </c>
      <c r="DO106" s="378">
        <f t="shared" si="169"/>
        <v>0</v>
      </c>
      <c r="DP106" s="394">
        <v>0</v>
      </c>
      <c r="DQ106" s="395">
        <v>0</v>
      </c>
      <c r="DR106" s="395">
        <v>0</v>
      </c>
      <c r="DS106" s="391"/>
      <c r="DT106" s="391"/>
      <c r="DU106" s="392">
        <f t="shared" si="170"/>
        <v>0</v>
      </c>
      <c r="DV106" s="510">
        <f t="shared" si="171"/>
        <v>0</v>
      </c>
      <c r="DW106" s="466" t="str">
        <f t="shared" si="172"/>
        <v>D</v>
      </c>
      <c r="DX106" s="393">
        <f t="shared" si="173"/>
        <v>0</v>
      </c>
      <c r="DY106" s="7"/>
      <c r="DZ106" s="4"/>
      <c r="EA106" s="48" t="str">
        <f t="shared" si="110"/>
        <v/>
      </c>
      <c r="EB106" s="45">
        <f t="shared" si="118"/>
        <v>0</v>
      </c>
      <c r="EC106" s="32">
        <f t="shared" si="119"/>
        <v>0</v>
      </c>
      <c r="ED106" s="28">
        <f t="shared" si="198"/>
        <v>0</v>
      </c>
      <c r="EE106" s="78" t="str">
        <f t="shared" si="175"/>
        <v/>
      </c>
      <c r="EF106" s="78" t="str">
        <f t="shared" si="176"/>
        <v/>
      </c>
      <c r="EG106" s="67" t="str">
        <f t="shared" si="177"/>
        <v/>
      </c>
      <c r="EH106" s="46" t="str">
        <f t="shared" si="178"/>
        <v/>
      </c>
      <c r="EI106" s="102">
        <f t="shared" si="179"/>
        <v>0</v>
      </c>
      <c r="EJ106" s="72">
        <f t="shared" si="120"/>
        <v>0</v>
      </c>
      <c r="EK106" s="71">
        <f t="shared" si="121"/>
        <v>0</v>
      </c>
      <c r="EL106" s="71">
        <f t="shared" si="122"/>
        <v>0</v>
      </c>
      <c r="EM106" s="71">
        <f t="shared" si="123"/>
        <v>0</v>
      </c>
      <c r="EN106" s="71">
        <f t="shared" si="124"/>
        <v>0</v>
      </c>
      <c r="EO106" s="73">
        <f t="shared" si="125"/>
        <v>0</v>
      </c>
      <c r="EP106" s="491">
        <f t="shared" si="180"/>
        <v>0</v>
      </c>
      <c r="EQ106" s="492">
        <f t="shared" si="181"/>
        <v>0</v>
      </c>
      <c r="ER106" s="492">
        <f t="shared" si="182"/>
        <v>0</v>
      </c>
      <c r="ES106" s="492">
        <f t="shared" si="183"/>
        <v>0</v>
      </c>
      <c r="ET106" s="492">
        <f t="shared" si="184"/>
        <v>0</v>
      </c>
      <c r="EU106" s="725"/>
      <c r="EV106" s="725"/>
      <c r="EW106" s="137">
        <f t="shared" si="185"/>
        <v>0</v>
      </c>
      <c r="EX106" s="137" t="s">
        <v>177</v>
      </c>
      <c r="EY106" s="137">
        <f t="shared" si="186"/>
        <v>100</v>
      </c>
      <c r="EZ106" s="137" t="str">
        <f t="shared" si="187"/>
        <v>0/100</v>
      </c>
      <c r="FA106" s="137">
        <f t="shared" si="188"/>
        <v>0</v>
      </c>
      <c r="FB106" s="137" t="s">
        <v>177</v>
      </c>
      <c r="FC106" s="137">
        <f t="shared" si="189"/>
        <v>100</v>
      </c>
      <c r="FD106" s="137" t="str">
        <f t="shared" si="190"/>
        <v>0/100</v>
      </c>
      <c r="FE106" s="137">
        <f t="shared" si="191"/>
        <v>0</v>
      </c>
      <c r="FF106" s="137" t="s">
        <v>177</v>
      </c>
      <c r="FG106" s="137">
        <f t="shared" si="192"/>
        <v>100</v>
      </c>
      <c r="FH106" s="137" t="str">
        <f t="shared" si="193"/>
        <v>0/100</v>
      </c>
    </row>
    <row r="107" spans="1:164" ht="18">
      <c r="A107" s="130">
        <f t="shared" si="126"/>
        <v>0</v>
      </c>
      <c r="B107" s="307">
        <v>99</v>
      </c>
      <c r="C107" s="494"/>
      <c r="D107" s="28">
        <f t="shared" si="127"/>
        <v>0</v>
      </c>
      <c r="E107" s="2"/>
      <c r="F107" s="139"/>
      <c r="G107" s="1"/>
      <c r="H107" s="2"/>
      <c r="I107" s="2"/>
      <c r="J107" s="2"/>
      <c r="K107" s="141"/>
      <c r="L107" s="8">
        <v>0</v>
      </c>
      <c r="M107" s="55">
        <v>0</v>
      </c>
      <c r="N107" s="56">
        <f t="shared" si="115"/>
        <v>0</v>
      </c>
      <c r="O107" s="166">
        <v>0</v>
      </c>
      <c r="P107" s="310">
        <v>0</v>
      </c>
      <c r="Q107" s="417">
        <v>0</v>
      </c>
      <c r="R107" s="92">
        <f t="shared" si="128"/>
        <v>0</v>
      </c>
      <c r="S107" s="311">
        <v>0</v>
      </c>
      <c r="T107" s="312">
        <f t="shared" si="194"/>
        <v>0</v>
      </c>
      <c r="U107" s="417">
        <v>0</v>
      </c>
      <c r="V107" s="92">
        <f t="shared" si="129"/>
        <v>0</v>
      </c>
      <c r="W107" s="57">
        <f t="shared" si="116"/>
        <v>0</v>
      </c>
      <c r="X107" s="501">
        <f t="shared" si="130"/>
        <v>0</v>
      </c>
      <c r="Y107" s="438" t="str">
        <f t="shared" si="131"/>
        <v>E</v>
      </c>
      <c r="Z107" s="110">
        <f t="shared" si="132"/>
        <v>0</v>
      </c>
      <c r="AA107" s="120">
        <v>0</v>
      </c>
      <c r="AB107" s="65">
        <v>0</v>
      </c>
      <c r="AC107" s="66">
        <f>SUM(AA107:AB107)</f>
        <v>0</v>
      </c>
      <c r="AD107" s="176">
        <v>0</v>
      </c>
      <c r="AE107" s="313">
        <v>0</v>
      </c>
      <c r="AF107" s="422">
        <v>0</v>
      </c>
      <c r="AG107" s="93">
        <f t="shared" si="133"/>
        <v>0</v>
      </c>
      <c r="AH107" s="314">
        <v>0</v>
      </c>
      <c r="AI107" s="315">
        <f>IF($T$7="NA","NA",0)</f>
        <v>0</v>
      </c>
      <c r="AJ107" s="422">
        <v>0</v>
      </c>
      <c r="AK107" s="93">
        <f t="shared" si="134"/>
        <v>0</v>
      </c>
      <c r="AL107" s="177">
        <f t="shared" si="199"/>
        <v>0</v>
      </c>
      <c r="AM107" s="502">
        <f t="shared" si="135"/>
        <v>0</v>
      </c>
      <c r="AN107" s="442" t="str">
        <f t="shared" si="136"/>
        <v>E</v>
      </c>
      <c r="AO107" s="121">
        <f t="shared" si="137"/>
        <v>0</v>
      </c>
      <c r="AP107" s="113">
        <v>0</v>
      </c>
      <c r="AQ107" s="61">
        <v>0</v>
      </c>
      <c r="AR107" s="62">
        <f t="shared" si="111"/>
        <v>0</v>
      </c>
      <c r="AS107" s="217">
        <v>0</v>
      </c>
      <c r="AT107" s="217">
        <v>0</v>
      </c>
      <c r="AU107" s="316">
        <v>0</v>
      </c>
      <c r="AV107" s="218">
        <f t="shared" si="138"/>
        <v>0</v>
      </c>
      <c r="AW107" s="317">
        <v>0</v>
      </c>
      <c r="AX107" s="317">
        <v>0</v>
      </c>
      <c r="AY107" s="318">
        <v>0</v>
      </c>
      <c r="AZ107" s="54">
        <f t="shared" si="139"/>
        <v>0</v>
      </c>
      <c r="BA107" s="219">
        <f t="shared" si="140"/>
        <v>0</v>
      </c>
      <c r="BB107" s="503">
        <f t="shared" si="141"/>
        <v>0</v>
      </c>
      <c r="BC107" s="446" t="str">
        <f t="shared" si="142"/>
        <v>E</v>
      </c>
      <c r="BD107" s="114">
        <f t="shared" si="143"/>
        <v>0</v>
      </c>
      <c r="BE107" s="236">
        <v>0</v>
      </c>
      <c r="BF107" s="69">
        <v>0</v>
      </c>
      <c r="BG107" s="237">
        <f t="shared" si="112"/>
        <v>0</v>
      </c>
      <c r="BH107" s="238">
        <v>0</v>
      </c>
      <c r="BI107" s="238">
        <v>0</v>
      </c>
      <c r="BJ107" s="319">
        <v>0</v>
      </c>
      <c r="BK107" s="239">
        <f t="shared" si="144"/>
        <v>0</v>
      </c>
      <c r="BL107" s="320">
        <v>0</v>
      </c>
      <c r="BM107" s="320">
        <v>0</v>
      </c>
      <c r="BN107" s="321">
        <v>0</v>
      </c>
      <c r="BO107" s="94">
        <f t="shared" si="145"/>
        <v>0</v>
      </c>
      <c r="BP107" s="240">
        <f t="shared" si="146"/>
        <v>0</v>
      </c>
      <c r="BQ107" s="504">
        <f t="shared" si="147"/>
        <v>0</v>
      </c>
      <c r="BR107" s="450" t="str">
        <f t="shared" si="148"/>
        <v>E</v>
      </c>
      <c r="BS107" s="117">
        <f t="shared" si="149"/>
        <v>0</v>
      </c>
      <c r="BT107" s="120">
        <v>0</v>
      </c>
      <c r="BU107" s="65">
        <v>0</v>
      </c>
      <c r="BV107" s="66">
        <f t="shared" si="113"/>
        <v>0</v>
      </c>
      <c r="BW107" s="176">
        <v>0</v>
      </c>
      <c r="BX107" s="176">
        <v>0</v>
      </c>
      <c r="BY107" s="313">
        <v>0</v>
      </c>
      <c r="BZ107" s="93">
        <f t="shared" si="150"/>
        <v>0</v>
      </c>
      <c r="CA107" s="314">
        <v>0</v>
      </c>
      <c r="CB107" s="314">
        <v>0</v>
      </c>
      <c r="CC107" s="315">
        <v>0</v>
      </c>
      <c r="CD107" s="126">
        <f t="shared" si="151"/>
        <v>0</v>
      </c>
      <c r="CE107" s="177">
        <f t="shared" si="152"/>
        <v>0</v>
      </c>
      <c r="CF107" s="502">
        <f t="shared" si="153"/>
        <v>0</v>
      </c>
      <c r="CG107" s="442" t="str">
        <f t="shared" si="154"/>
        <v>E</v>
      </c>
      <c r="CH107" s="121">
        <f t="shared" si="155"/>
        <v>0</v>
      </c>
      <c r="CI107" s="123">
        <v>0</v>
      </c>
      <c r="CJ107" s="124">
        <v>0</v>
      </c>
      <c r="CK107" s="125">
        <f t="shared" si="114"/>
        <v>0</v>
      </c>
      <c r="CL107" s="259">
        <v>0</v>
      </c>
      <c r="CM107" s="322">
        <v>0</v>
      </c>
      <c r="CN107" s="322">
        <v>0</v>
      </c>
      <c r="CO107" s="260">
        <f t="shared" si="156"/>
        <v>0</v>
      </c>
      <c r="CP107" s="323">
        <v>0</v>
      </c>
      <c r="CQ107" s="323">
        <v>0</v>
      </c>
      <c r="CR107" s="324">
        <f>IF($T$7="NA","NA",0)</f>
        <v>0</v>
      </c>
      <c r="CS107" s="53">
        <f t="shared" si="157"/>
        <v>0</v>
      </c>
      <c r="CT107" s="261">
        <f t="shared" si="158"/>
        <v>0</v>
      </c>
      <c r="CU107" s="505">
        <f t="shared" si="159"/>
        <v>0</v>
      </c>
      <c r="CV107" s="454" t="str">
        <f t="shared" si="160"/>
        <v>E</v>
      </c>
      <c r="CW107" s="47">
        <f t="shared" si="161"/>
        <v>0</v>
      </c>
      <c r="CX107" s="408">
        <v>0</v>
      </c>
      <c r="CY107" s="409">
        <v>0</v>
      </c>
      <c r="CZ107" s="409">
        <v>0</v>
      </c>
      <c r="DA107" s="406"/>
      <c r="DB107" s="406"/>
      <c r="DC107" s="407">
        <f t="shared" si="162"/>
        <v>0</v>
      </c>
      <c r="DD107" s="507">
        <f t="shared" si="163"/>
        <v>0</v>
      </c>
      <c r="DE107" s="458" t="str">
        <f t="shared" si="164"/>
        <v>D</v>
      </c>
      <c r="DF107" s="426">
        <f t="shared" si="165"/>
        <v>0</v>
      </c>
      <c r="DG107" s="379">
        <v>0</v>
      </c>
      <c r="DH107" s="380">
        <v>0</v>
      </c>
      <c r="DI107" s="380">
        <v>0</v>
      </c>
      <c r="DJ107" s="376"/>
      <c r="DK107" s="376"/>
      <c r="DL107" s="377">
        <f t="shared" si="166"/>
        <v>0</v>
      </c>
      <c r="DM107" s="509">
        <f t="shared" si="167"/>
        <v>0</v>
      </c>
      <c r="DN107" s="462" t="str">
        <f t="shared" si="168"/>
        <v>D</v>
      </c>
      <c r="DO107" s="378">
        <f t="shared" si="169"/>
        <v>0</v>
      </c>
      <c r="DP107" s="394">
        <v>0</v>
      </c>
      <c r="DQ107" s="395">
        <v>0</v>
      </c>
      <c r="DR107" s="395">
        <v>0</v>
      </c>
      <c r="DS107" s="391"/>
      <c r="DT107" s="391"/>
      <c r="DU107" s="392">
        <f t="shared" si="170"/>
        <v>0</v>
      </c>
      <c r="DV107" s="510">
        <f t="shared" si="171"/>
        <v>0</v>
      </c>
      <c r="DW107" s="466" t="str">
        <f t="shared" si="172"/>
        <v>D</v>
      </c>
      <c r="DX107" s="393">
        <f t="shared" si="173"/>
        <v>0</v>
      </c>
      <c r="DY107" s="7"/>
      <c r="DZ107" s="4"/>
      <c r="EA107" s="48" t="str">
        <f t="shared" si="110"/>
        <v/>
      </c>
      <c r="EB107" s="45">
        <f t="shared" si="118"/>
        <v>0</v>
      </c>
      <c r="EC107" s="32">
        <f t="shared" si="119"/>
        <v>0</v>
      </c>
      <c r="ED107" s="28">
        <f t="shared" si="198"/>
        <v>0</v>
      </c>
      <c r="EE107" s="78" t="str">
        <f t="shared" si="175"/>
        <v/>
      </c>
      <c r="EF107" s="78" t="str">
        <f t="shared" si="176"/>
        <v/>
      </c>
      <c r="EG107" s="67" t="str">
        <f t="shared" si="177"/>
        <v/>
      </c>
      <c r="EH107" s="46" t="str">
        <f t="shared" si="178"/>
        <v/>
      </c>
      <c r="EI107" s="102">
        <f t="shared" si="179"/>
        <v>0</v>
      </c>
      <c r="EJ107" s="72">
        <f t="shared" si="120"/>
        <v>0</v>
      </c>
      <c r="EK107" s="71">
        <f t="shared" si="121"/>
        <v>0</v>
      </c>
      <c r="EL107" s="71">
        <f t="shared" si="122"/>
        <v>0</v>
      </c>
      <c r="EM107" s="71">
        <f t="shared" si="123"/>
        <v>0</v>
      </c>
      <c r="EN107" s="71">
        <f t="shared" si="124"/>
        <v>0</v>
      </c>
      <c r="EO107" s="73">
        <f t="shared" si="125"/>
        <v>0</v>
      </c>
      <c r="EP107" s="491">
        <f t="shared" si="180"/>
        <v>0</v>
      </c>
      <c r="EQ107" s="492">
        <f t="shared" si="181"/>
        <v>0</v>
      </c>
      <c r="ER107" s="492">
        <f t="shared" si="182"/>
        <v>0</v>
      </c>
      <c r="ES107" s="492">
        <f t="shared" si="183"/>
        <v>0</v>
      </c>
      <c r="ET107" s="492">
        <f t="shared" si="184"/>
        <v>0</v>
      </c>
      <c r="EU107" s="725"/>
      <c r="EV107" s="725"/>
      <c r="EW107" s="137">
        <f t="shared" si="185"/>
        <v>0</v>
      </c>
      <c r="EX107" s="137" t="s">
        <v>177</v>
      </c>
      <c r="EY107" s="137">
        <f t="shared" si="186"/>
        <v>100</v>
      </c>
      <c r="EZ107" s="137" t="str">
        <f t="shared" si="187"/>
        <v>0/100</v>
      </c>
      <c r="FA107" s="137">
        <f t="shared" si="188"/>
        <v>0</v>
      </c>
      <c r="FB107" s="137" t="s">
        <v>177</v>
      </c>
      <c r="FC107" s="137">
        <f t="shared" si="189"/>
        <v>100</v>
      </c>
      <c r="FD107" s="137" t="str">
        <f t="shared" si="190"/>
        <v>0/100</v>
      </c>
      <c r="FE107" s="137">
        <f t="shared" si="191"/>
        <v>0</v>
      </c>
      <c r="FF107" s="137" t="s">
        <v>177</v>
      </c>
      <c r="FG107" s="137">
        <f t="shared" si="192"/>
        <v>100</v>
      </c>
      <c r="FH107" s="137" t="str">
        <f t="shared" si="193"/>
        <v>0/100</v>
      </c>
    </row>
    <row r="108" spans="1:164" ht="18.75" thickBot="1">
      <c r="A108" s="130">
        <f t="shared" si="126"/>
        <v>0</v>
      </c>
      <c r="B108" s="307">
        <v>100</v>
      </c>
      <c r="C108" s="495"/>
      <c r="D108" s="28">
        <f t="shared" si="127"/>
        <v>0</v>
      </c>
      <c r="E108" s="2"/>
      <c r="F108" s="139"/>
      <c r="G108" s="2"/>
      <c r="H108" s="2"/>
      <c r="I108" s="2"/>
      <c r="J108" s="2"/>
      <c r="K108" s="141"/>
      <c r="L108" s="8">
        <v>0</v>
      </c>
      <c r="M108" s="55">
        <v>0</v>
      </c>
      <c r="N108" s="56">
        <f t="shared" ref="N108" si="200">SUM(L108:M108)</f>
        <v>0</v>
      </c>
      <c r="O108" s="166">
        <v>0</v>
      </c>
      <c r="P108" s="310">
        <v>0</v>
      </c>
      <c r="Q108" s="417">
        <v>0</v>
      </c>
      <c r="R108" s="92">
        <f t="shared" si="128"/>
        <v>0</v>
      </c>
      <c r="S108" s="311">
        <v>0</v>
      </c>
      <c r="T108" s="312">
        <f t="shared" si="194"/>
        <v>0</v>
      </c>
      <c r="U108" s="417">
        <v>0</v>
      </c>
      <c r="V108" s="92">
        <f t="shared" si="129"/>
        <v>0</v>
      </c>
      <c r="W108" s="57">
        <f t="shared" ref="W108" si="201">SUM(N108,R108,V108)</f>
        <v>0</v>
      </c>
      <c r="X108" s="501">
        <f t="shared" si="130"/>
        <v>0</v>
      </c>
      <c r="Y108" s="438" t="str">
        <f t="shared" si="131"/>
        <v>E</v>
      </c>
      <c r="Z108" s="110">
        <f t="shared" si="132"/>
        <v>0</v>
      </c>
      <c r="AA108" s="120">
        <v>0</v>
      </c>
      <c r="AB108" s="65">
        <v>0</v>
      </c>
      <c r="AC108" s="66">
        <f>SUM(AA108:AB108)</f>
        <v>0</v>
      </c>
      <c r="AD108" s="176">
        <v>0</v>
      </c>
      <c r="AE108" s="313">
        <v>0</v>
      </c>
      <c r="AF108" s="422">
        <v>0</v>
      </c>
      <c r="AG108" s="93">
        <f t="shared" si="133"/>
        <v>0</v>
      </c>
      <c r="AH108" s="314">
        <v>0</v>
      </c>
      <c r="AI108" s="315">
        <f>IF($T$7="NA","NA",0)</f>
        <v>0</v>
      </c>
      <c r="AJ108" s="422">
        <v>0</v>
      </c>
      <c r="AK108" s="93">
        <f t="shared" si="134"/>
        <v>0</v>
      </c>
      <c r="AL108" s="177">
        <f t="shared" si="199"/>
        <v>0</v>
      </c>
      <c r="AM108" s="502">
        <f t="shared" si="135"/>
        <v>0</v>
      </c>
      <c r="AN108" s="442" t="str">
        <f t="shared" si="136"/>
        <v>E</v>
      </c>
      <c r="AO108" s="121">
        <f t="shared" si="137"/>
        <v>0</v>
      </c>
      <c r="AP108" s="113">
        <v>0</v>
      </c>
      <c r="AQ108" s="61">
        <v>0</v>
      </c>
      <c r="AR108" s="62">
        <f t="shared" si="111"/>
        <v>0</v>
      </c>
      <c r="AS108" s="217">
        <v>0</v>
      </c>
      <c r="AT108" s="217">
        <v>0</v>
      </c>
      <c r="AU108" s="316">
        <v>0</v>
      </c>
      <c r="AV108" s="218">
        <f t="shared" si="138"/>
        <v>0</v>
      </c>
      <c r="AW108" s="317">
        <v>0</v>
      </c>
      <c r="AX108" s="317">
        <v>0</v>
      </c>
      <c r="AY108" s="318">
        <v>0</v>
      </c>
      <c r="AZ108" s="54">
        <f t="shared" si="139"/>
        <v>0</v>
      </c>
      <c r="BA108" s="219">
        <f t="shared" si="140"/>
        <v>0</v>
      </c>
      <c r="BB108" s="503">
        <f t="shared" si="141"/>
        <v>0</v>
      </c>
      <c r="BC108" s="446" t="str">
        <f t="shared" si="142"/>
        <v>E</v>
      </c>
      <c r="BD108" s="114">
        <f t="shared" si="143"/>
        <v>0</v>
      </c>
      <c r="BE108" s="236">
        <v>0</v>
      </c>
      <c r="BF108" s="69">
        <v>0</v>
      </c>
      <c r="BG108" s="237">
        <f t="shared" si="112"/>
        <v>0</v>
      </c>
      <c r="BH108" s="238">
        <v>0</v>
      </c>
      <c r="BI108" s="238">
        <v>0</v>
      </c>
      <c r="BJ108" s="319">
        <v>0</v>
      </c>
      <c r="BK108" s="239">
        <f t="shared" si="144"/>
        <v>0</v>
      </c>
      <c r="BL108" s="320">
        <v>0</v>
      </c>
      <c r="BM108" s="320">
        <v>0</v>
      </c>
      <c r="BN108" s="321">
        <v>0</v>
      </c>
      <c r="BO108" s="94">
        <f t="shared" si="145"/>
        <v>0</v>
      </c>
      <c r="BP108" s="240">
        <f t="shared" si="146"/>
        <v>0</v>
      </c>
      <c r="BQ108" s="504">
        <f t="shared" si="147"/>
        <v>0</v>
      </c>
      <c r="BR108" s="450" t="str">
        <f t="shared" si="148"/>
        <v>E</v>
      </c>
      <c r="BS108" s="117">
        <f t="shared" si="149"/>
        <v>0</v>
      </c>
      <c r="BT108" s="120">
        <v>0</v>
      </c>
      <c r="BU108" s="65">
        <v>0</v>
      </c>
      <c r="BV108" s="66">
        <f t="shared" si="113"/>
        <v>0</v>
      </c>
      <c r="BW108" s="176">
        <v>0</v>
      </c>
      <c r="BX108" s="176">
        <v>0</v>
      </c>
      <c r="BY108" s="313">
        <v>0</v>
      </c>
      <c r="BZ108" s="93">
        <f t="shared" si="150"/>
        <v>0</v>
      </c>
      <c r="CA108" s="314">
        <v>0</v>
      </c>
      <c r="CB108" s="314">
        <v>0</v>
      </c>
      <c r="CC108" s="315">
        <v>0</v>
      </c>
      <c r="CD108" s="126">
        <f t="shared" si="151"/>
        <v>0</v>
      </c>
      <c r="CE108" s="177">
        <f t="shared" si="152"/>
        <v>0</v>
      </c>
      <c r="CF108" s="502">
        <f t="shared" si="153"/>
        <v>0</v>
      </c>
      <c r="CG108" s="442" t="str">
        <f t="shared" si="154"/>
        <v>E</v>
      </c>
      <c r="CH108" s="121">
        <f t="shared" si="155"/>
        <v>0</v>
      </c>
      <c r="CI108" s="123">
        <v>0</v>
      </c>
      <c r="CJ108" s="124">
        <v>0</v>
      </c>
      <c r="CK108" s="125">
        <f t="shared" si="114"/>
        <v>0</v>
      </c>
      <c r="CL108" s="259">
        <v>0</v>
      </c>
      <c r="CM108" s="322">
        <v>0</v>
      </c>
      <c r="CN108" s="322">
        <v>0</v>
      </c>
      <c r="CO108" s="260">
        <f t="shared" si="156"/>
        <v>0</v>
      </c>
      <c r="CP108" s="323">
        <v>0</v>
      </c>
      <c r="CQ108" s="323">
        <v>0</v>
      </c>
      <c r="CR108" s="324">
        <f>IF($T$7="NA","NA",0)</f>
        <v>0</v>
      </c>
      <c r="CS108" s="53">
        <f t="shared" si="157"/>
        <v>0</v>
      </c>
      <c r="CT108" s="261">
        <f t="shared" si="158"/>
        <v>0</v>
      </c>
      <c r="CU108" s="505">
        <f t="shared" si="159"/>
        <v>0</v>
      </c>
      <c r="CV108" s="454" t="str">
        <f t="shared" si="160"/>
        <v>E</v>
      </c>
      <c r="CW108" s="47">
        <f t="shared" si="161"/>
        <v>0</v>
      </c>
      <c r="CX108" s="408">
        <v>0</v>
      </c>
      <c r="CY108" s="409">
        <v>0</v>
      </c>
      <c r="CZ108" s="409">
        <v>0</v>
      </c>
      <c r="DA108" s="406"/>
      <c r="DB108" s="406"/>
      <c r="DC108" s="407">
        <f t="shared" si="162"/>
        <v>0</v>
      </c>
      <c r="DD108" s="507">
        <f t="shared" si="163"/>
        <v>0</v>
      </c>
      <c r="DE108" s="458" t="str">
        <f t="shared" si="164"/>
        <v>D</v>
      </c>
      <c r="DF108" s="426">
        <f t="shared" si="165"/>
        <v>0</v>
      </c>
      <c r="DG108" s="379">
        <v>0</v>
      </c>
      <c r="DH108" s="380">
        <v>0</v>
      </c>
      <c r="DI108" s="380">
        <v>0</v>
      </c>
      <c r="DJ108" s="376"/>
      <c r="DK108" s="376"/>
      <c r="DL108" s="377">
        <f t="shared" si="166"/>
        <v>0</v>
      </c>
      <c r="DM108" s="509">
        <f t="shared" si="167"/>
        <v>0</v>
      </c>
      <c r="DN108" s="462" t="str">
        <f t="shared" si="168"/>
        <v>D</v>
      </c>
      <c r="DO108" s="378">
        <f t="shared" si="169"/>
        <v>0</v>
      </c>
      <c r="DP108" s="394">
        <v>0</v>
      </c>
      <c r="DQ108" s="395">
        <v>0</v>
      </c>
      <c r="DR108" s="395">
        <v>0</v>
      </c>
      <c r="DS108" s="391"/>
      <c r="DT108" s="391"/>
      <c r="DU108" s="392">
        <f t="shared" si="170"/>
        <v>0</v>
      </c>
      <c r="DV108" s="510">
        <f t="shared" si="171"/>
        <v>0</v>
      </c>
      <c r="DW108" s="466" t="str">
        <f t="shared" si="172"/>
        <v>D</v>
      </c>
      <c r="DX108" s="393">
        <f t="shared" si="173"/>
        <v>0</v>
      </c>
      <c r="DY108" s="7"/>
      <c r="DZ108" s="4"/>
      <c r="EA108" s="48" t="str">
        <f t="shared" si="110"/>
        <v/>
      </c>
      <c r="EB108" s="45">
        <f t="shared" si="118"/>
        <v>0</v>
      </c>
      <c r="EC108" s="32">
        <f t="shared" si="119"/>
        <v>0</v>
      </c>
      <c r="ED108" s="34">
        <f t="shared" si="198"/>
        <v>0</v>
      </c>
      <c r="EE108" s="78" t="str">
        <f t="shared" si="175"/>
        <v/>
      </c>
      <c r="EF108" s="78" t="str">
        <f t="shared" si="176"/>
        <v/>
      </c>
      <c r="EG108" s="67" t="str">
        <f t="shared" si="177"/>
        <v/>
      </c>
      <c r="EH108" s="52" t="str">
        <f t="shared" si="178"/>
        <v/>
      </c>
      <c r="EI108" s="102">
        <f t="shared" si="179"/>
        <v>0</v>
      </c>
      <c r="EJ108" s="74">
        <f t="shared" si="120"/>
        <v>0</v>
      </c>
      <c r="EK108" s="75">
        <f t="shared" si="121"/>
        <v>0</v>
      </c>
      <c r="EL108" s="75">
        <f t="shared" si="122"/>
        <v>0</v>
      </c>
      <c r="EM108" s="75">
        <f t="shared" si="123"/>
        <v>0</v>
      </c>
      <c r="EN108" s="75">
        <f t="shared" si="124"/>
        <v>0</v>
      </c>
      <c r="EO108" s="76">
        <f t="shared" si="125"/>
        <v>0</v>
      </c>
      <c r="EP108" s="491">
        <f t="shared" si="180"/>
        <v>0</v>
      </c>
      <c r="EQ108" s="492">
        <f t="shared" si="181"/>
        <v>0</v>
      </c>
      <c r="ER108" s="492">
        <f t="shared" si="182"/>
        <v>0</v>
      </c>
      <c r="ES108" s="492">
        <f t="shared" si="183"/>
        <v>0</v>
      </c>
      <c r="ET108" s="492">
        <f t="shared" si="184"/>
        <v>0</v>
      </c>
      <c r="EU108" s="725"/>
      <c r="EV108" s="725"/>
      <c r="EW108" s="137">
        <f t="shared" si="185"/>
        <v>0</v>
      </c>
      <c r="EX108" s="137" t="s">
        <v>177</v>
      </c>
      <c r="EY108" s="137">
        <f t="shared" si="186"/>
        <v>100</v>
      </c>
      <c r="EZ108" s="137" t="str">
        <f t="shared" si="187"/>
        <v>0/100</v>
      </c>
      <c r="FA108" s="137">
        <f t="shared" si="188"/>
        <v>0</v>
      </c>
      <c r="FB108" s="137" t="s">
        <v>177</v>
      </c>
      <c r="FC108" s="137">
        <f t="shared" si="189"/>
        <v>100</v>
      </c>
      <c r="FD108" s="137" t="str">
        <f t="shared" si="190"/>
        <v>0/100</v>
      </c>
      <c r="FE108" s="137">
        <f t="shared" si="191"/>
        <v>0</v>
      </c>
      <c r="FF108" s="137" t="s">
        <v>177</v>
      </c>
      <c r="FG108" s="137">
        <f t="shared" si="192"/>
        <v>100</v>
      </c>
      <c r="FH108" s="137" t="str">
        <f t="shared" si="193"/>
        <v>0/100</v>
      </c>
    </row>
    <row r="109" spans="1:164" ht="15.75" hidden="1">
      <c r="B109" s="307">
        <v>1</v>
      </c>
      <c r="C109" s="35">
        <v>2</v>
      </c>
      <c r="D109" s="35">
        <v>3</v>
      </c>
      <c r="E109" s="35">
        <v>4</v>
      </c>
      <c r="F109" s="35">
        <v>5</v>
      </c>
      <c r="G109" s="35">
        <v>6</v>
      </c>
      <c r="H109" s="35">
        <v>7</v>
      </c>
      <c r="I109" s="35">
        <v>8</v>
      </c>
      <c r="J109" s="35">
        <v>9</v>
      </c>
      <c r="K109" s="35">
        <v>10</v>
      </c>
      <c r="L109" s="35">
        <v>11</v>
      </c>
      <c r="M109" s="35">
        <v>12</v>
      </c>
      <c r="N109" s="35">
        <v>13</v>
      </c>
      <c r="O109" s="35">
        <v>14</v>
      </c>
      <c r="P109" s="35">
        <v>15</v>
      </c>
      <c r="Q109" s="35">
        <v>16</v>
      </c>
      <c r="R109" s="35">
        <v>17</v>
      </c>
      <c r="S109" s="35">
        <v>18</v>
      </c>
      <c r="T109" s="35">
        <v>19</v>
      </c>
      <c r="U109" s="35">
        <v>20</v>
      </c>
      <c r="V109" s="35">
        <v>21</v>
      </c>
      <c r="W109" s="35">
        <v>22</v>
      </c>
      <c r="X109" s="501">
        <f t="shared" si="130"/>
        <v>11</v>
      </c>
      <c r="Y109" s="438" t="str">
        <f t="shared" si="131"/>
        <v>E</v>
      </c>
      <c r="Z109" s="35">
        <v>25</v>
      </c>
      <c r="AA109" s="35">
        <v>26</v>
      </c>
      <c r="AB109" s="35">
        <v>27</v>
      </c>
      <c r="AC109" s="35">
        <v>28</v>
      </c>
      <c r="AD109" s="35">
        <v>29</v>
      </c>
      <c r="AE109" s="35">
        <v>30</v>
      </c>
      <c r="AF109" s="35">
        <v>31</v>
      </c>
      <c r="AG109" s="35">
        <v>32</v>
      </c>
      <c r="AH109" s="35">
        <v>33</v>
      </c>
      <c r="AI109" s="35">
        <v>34</v>
      </c>
      <c r="AJ109" s="35">
        <v>35</v>
      </c>
      <c r="AK109" s="35">
        <v>36</v>
      </c>
      <c r="AL109" s="35">
        <v>37</v>
      </c>
      <c r="AM109" s="502">
        <f t="shared" si="135"/>
        <v>18.5</v>
      </c>
      <c r="AN109" s="442" t="str">
        <f t="shared" si="136"/>
        <v>E</v>
      </c>
      <c r="AO109" s="35">
        <v>40</v>
      </c>
      <c r="AP109" s="35">
        <v>41</v>
      </c>
      <c r="AQ109" s="35">
        <v>42</v>
      </c>
      <c r="AR109" s="35">
        <v>43</v>
      </c>
      <c r="AS109" s="35">
        <v>44</v>
      </c>
      <c r="AT109" s="35">
        <v>45</v>
      </c>
      <c r="AU109" s="35">
        <v>46</v>
      </c>
      <c r="AV109" s="35">
        <v>47</v>
      </c>
      <c r="AW109" s="35">
        <v>48</v>
      </c>
      <c r="AX109" s="35">
        <v>49</v>
      </c>
      <c r="AY109" s="35">
        <v>50</v>
      </c>
      <c r="AZ109" s="35">
        <v>51</v>
      </c>
      <c r="BA109" s="35">
        <v>52</v>
      </c>
      <c r="BB109" s="503">
        <f t="shared" si="141"/>
        <v>26</v>
      </c>
      <c r="BC109" s="446" t="str">
        <f t="shared" si="142"/>
        <v>E</v>
      </c>
      <c r="BD109" s="35">
        <v>55</v>
      </c>
      <c r="BE109" s="35">
        <v>56</v>
      </c>
      <c r="BF109" s="35">
        <v>57</v>
      </c>
      <c r="BG109" s="35">
        <v>58</v>
      </c>
      <c r="BH109" s="35">
        <v>59</v>
      </c>
      <c r="BI109" s="35">
        <v>60</v>
      </c>
      <c r="BJ109" s="35">
        <v>61</v>
      </c>
      <c r="BK109" s="35">
        <v>62</v>
      </c>
      <c r="BL109" s="35">
        <v>63</v>
      </c>
      <c r="BM109" s="35">
        <v>64</v>
      </c>
      <c r="BN109" s="35">
        <v>65</v>
      </c>
      <c r="BO109" s="35">
        <v>66</v>
      </c>
      <c r="BP109" s="35">
        <v>67</v>
      </c>
      <c r="BQ109" s="504">
        <f t="shared" si="147"/>
        <v>33.5</v>
      </c>
      <c r="BR109" s="450" t="str">
        <f t="shared" si="148"/>
        <v>D</v>
      </c>
      <c r="BS109" s="35">
        <v>70</v>
      </c>
      <c r="BT109" s="35">
        <v>71</v>
      </c>
      <c r="BU109" s="35">
        <v>72</v>
      </c>
      <c r="BV109" s="35">
        <v>73</v>
      </c>
      <c r="BW109" s="35">
        <v>74</v>
      </c>
      <c r="BX109" s="35">
        <v>75</v>
      </c>
      <c r="BY109" s="35">
        <v>76</v>
      </c>
      <c r="BZ109" s="35">
        <v>77</v>
      </c>
      <c r="CA109" s="35">
        <v>78</v>
      </c>
      <c r="CB109" s="35">
        <v>79</v>
      </c>
      <c r="CC109" s="35">
        <v>80</v>
      </c>
      <c r="CD109" s="35">
        <v>81</v>
      </c>
      <c r="CE109" s="35">
        <v>82</v>
      </c>
      <c r="CF109" s="502">
        <f t="shared" si="153"/>
        <v>41</v>
      </c>
      <c r="CG109" s="442" t="str">
        <f t="shared" si="154"/>
        <v>D</v>
      </c>
      <c r="CH109" s="35">
        <v>85</v>
      </c>
      <c r="CI109" s="35">
        <v>86</v>
      </c>
      <c r="CJ109" s="35">
        <v>87</v>
      </c>
      <c r="CK109" s="35">
        <v>88</v>
      </c>
      <c r="CL109" s="35">
        <v>89</v>
      </c>
      <c r="CM109" s="35">
        <v>90</v>
      </c>
      <c r="CN109" s="35">
        <v>91</v>
      </c>
      <c r="CO109" s="35">
        <v>92</v>
      </c>
      <c r="CP109" s="35">
        <v>93</v>
      </c>
      <c r="CQ109" s="35">
        <v>94</v>
      </c>
      <c r="CR109" s="35">
        <v>95</v>
      </c>
      <c r="CS109" s="35">
        <v>96</v>
      </c>
      <c r="CT109" s="35">
        <v>97</v>
      </c>
      <c r="CU109" s="505">
        <f t="shared" si="159"/>
        <v>48.5</v>
      </c>
      <c r="CV109" s="454" t="str">
        <f t="shared" si="160"/>
        <v>D</v>
      </c>
      <c r="CW109" s="35">
        <v>100</v>
      </c>
      <c r="CX109" s="35">
        <v>101</v>
      </c>
      <c r="CY109" s="35">
        <v>102</v>
      </c>
      <c r="CZ109" s="35">
        <v>103</v>
      </c>
      <c r="DA109" s="35">
        <v>104</v>
      </c>
      <c r="DB109" s="35">
        <v>105</v>
      </c>
      <c r="DC109" s="407">
        <f t="shared" si="162"/>
        <v>515</v>
      </c>
      <c r="DD109" s="508">
        <f t="shared" si="163"/>
        <v>515</v>
      </c>
      <c r="DE109" s="458" t="str">
        <f t="shared" si="164"/>
        <v>A+</v>
      </c>
      <c r="DF109" s="35">
        <v>109</v>
      </c>
      <c r="DG109" s="35">
        <v>110</v>
      </c>
      <c r="DH109" s="35">
        <v>111</v>
      </c>
      <c r="DI109" s="35">
        <v>112</v>
      </c>
      <c r="DJ109" s="35">
        <v>113</v>
      </c>
      <c r="DK109" s="35">
        <v>114</v>
      </c>
      <c r="DL109" s="377">
        <f t="shared" si="166"/>
        <v>560</v>
      </c>
      <c r="DM109" s="509">
        <f t="shared" si="167"/>
        <v>560</v>
      </c>
      <c r="DN109" s="462" t="str">
        <f t="shared" si="168"/>
        <v>A+</v>
      </c>
      <c r="DO109" s="35">
        <v>118</v>
      </c>
      <c r="DP109" s="35">
        <v>119</v>
      </c>
      <c r="DQ109" s="35">
        <v>120</v>
      </c>
      <c r="DR109" s="35">
        <v>121</v>
      </c>
      <c r="DS109" s="35">
        <v>122</v>
      </c>
      <c r="DT109" s="35">
        <v>123</v>
      </c>
      <c r="DU109" s="35">
        <f t="shared" si="170"/>
        <v>605</v>
      </c>
      <c r="DV109" s="510">
        <f t="shared" si="171"/>
        <v>605</v>
      </c>
      <c r="DW109" s="466" t="str">
        <f t="shared" si="172"/>
        <v>A+</v>
      </c>
      <c r="DX109" s="35">
        <v>127</v>
      </c>
      <c r="DY109" s="35">
        <v>128</v>
      </c>
      <c r="DZ109" s="35">
        <v>129</v>
      </c>
      <c r="EA109" s="35">
        <v>130</v>
      </c>
      <c r="EB109" s="35">
        <v>131</v>
      </c>
      <c r="EC109" s="35">
        <v>132</v>
      </c>
      <c r="ED109" s="35">
        <v>133</v>
      </c>
      <c r="EE109" s="35">
        <v>134</v>
      </c>
      <c r="EF109" s="78" t="str">
        <f t="shared" ref="EF109" si="202">IF($G109="NSO","NSO",IF($G109="tc","Transferred",IF($ET109&gt;2,"Promoted",IF(ED109=0,"","Passed"))))</f>
        <v>Passed</v>
      </c>
      <c r="EG109" s="35">
        <v>136</v>
      </c>
      <c r="EH109" s="35">
        <v>137</v>
      </c>
      <c r="EI109" s="35">
        <v>138</v>
      </c>
      <c r="EJ109" s="35">
        <v>139</v>
      </c>
      <c r="EK109" s="35">
        <v>140</v>
      </c>
      <c r="EL109" s="35">
        <v>141</v>
      </c>
      <c r="EM109" s="35">
        <v>142</v>
      </c>
      <c r="EN109" s="35">
        <v>143</v>
      </c>
      <c r="EO109" s="35">
        <v>144</v>
      </c>
      <c r="EP109" s="491">
        <f t="shared" si="180"/>
        <v>0</v>
      </c>
      <c r="EQ109" s="492">
        <f t="shared" si="181"/>
        <v>0</v>
      </c>
      <c r="ER109" s="492">
        <f t="shared" si="182"/>
        <v>0</v>
      </c>
      <c r="ES109" s="492">
        <f t="shared" si="183"/>
        <v>0</v>
      </c>
      <c r="ET109" s="492">
        <f t="shared" si="184"/>
        <v>0</v>
      </c>
      <c r="EU109" s="35">
        <v>150</v>
      </c>
      <c r="EV109" s="35">
        <v>151</v>
      </c>
      <c r="EW109" s="35">
        <v>152</v>
      </c>
      <c r="EX109" s="35">
        <v>153</v>
      </c>
      <c r="EY109" s="35">
        <v>154</v>
      </c>
      <c r="EZ109" s="35">
        <v>155</v>
      </c>
      <c r="FA109" s="35">
        <v>156</v>
      </c>
      <c r="FB109" s="35">
        <v>157</v>
      </c>
      <c r="FC109" s="35">
        <v>158</v>
      </c>
      <c r="FD109" s="35">
        <v>159</v>
      </c>
      <c r="FE109" s="35">
        <v>160</v>
      </c>
      <c r="FF109" s="35">
        <v>161</v>
      </c>
      <c r="FG109" s="35">
        <v>162</v>
      </c>
      <c r="FH109" s="35">
        <v>163</v>
      </c>
    </row>
    <row r="110" spans="1:164" ht="15" hidden="1">
      <c r="I110" s="35" t="str">
        <f>Master!L7</f>
        <v>HINDI</v>
      </c>
      <c r="J110" s="265" t="str">
        <f>Master!N7</f>
        <v>A</v>
      </c>
    </row>
    <row r="111" spans="1:164" ht="15" hidden="1">
      <c r="I111" s="35" t="str">
        <f>Master!L8</f>
        <v>ENGLISH</v>
      </c>
      <c r="J111" s="265" t="str">
        <f>Master!N8</f>
        <v>B</v>
      </c>
    </row>
    <row r="112" spans="1:164" ht="15" hidden="1">
      <c r="I112" s="35" t="str">
        <f>Master!L9</f>
        <v>SANSKRIT</v>
      </c>
      <c r="J112" s="265" t="str">
        <f>Master!N9</f>
        <v>C</v>
      </c>
    </row>
    <row r="113" spans="9:10" ht="15" hidden="1">
      <c r="I113" s="35" t="str">
        <f>Master!L10</f>
        <v>SCIENCE</v>
      </c>
      <c r="J113" s="265" t="str">
        <f>Master!N10</f>
        <v>D</v>
      </c>
    </row>
    <row r="114" spans="9:10" ht="15" hidden="1">
      <c r="I114" s="35" t="str">
        <f>Master!L11</f>
        <v>MATHEMATICS</v>
      </c>
      <c r="J114" s="265" t="str">
        <f>Master!N11</f>
        <v>E</v>
      </c>
    </row>
    <row r="115" spans="9:10" ht="15" hidden="1">
      <c r="I115" s="35" t="str">
        <f>Master!L12</f>
        <v>SOCIAL SCIENCE</v>
      </c>
      <c r="J115" s="265" t="str">
        <f>Master!N12</f>
        <v>F</v>
      </c>
    </row>
    <row r="116" spans="9:10" ht="15" hidden="1">
      <c r="I116" s="35">
        <f>Master!L13</f>
        <v>0</v>
      </c>
      <c r="J116" s="265" t="str">
        <f>Master!N13</f>
        <v>G</v>
      </c>
    </row>
    <row r="117" spans="9:10" ht="15" hidden="1">
      <c r="I117" s="35">
        <f>Master!L14</f>
        <v>0</v>
      </c>
      <c r="J117" s="265">
        <f>Master!N14</f>
        <v>0</v>
      </c>
    </row>
    <row r="118" spans="9:10" ht="15" hidden="1">
      <c r="I118" s="35">
        <f>Master!L15</f>
        <v>0</v>
      </c>
      <c r="J118" s="265">
        <f>Master!N15</f>
        <v>0</v>
      </c>
    </row>
    <row r="119" spans="9:10" ht="15" hidden="1">
      <c r="I119" s="35">
        <f>Master!L16</f>
        <v>0</v>
      </c>
      <c r="J119" s="265">
        <f>Master!N16</f>
        <v>0</v>
      </c>
    </row>
    <row r="120" spans="9:10" ht="15" hidden="1">
      <c r="I120" s="35">
        <f>Master!L17</f>
        <v>0</v>
      </c>
      <c r="J120" s="265">
        <f>Master!N19</f>
        <v>0</v>
      </c>
    </row>
    <row r="121" spans="9:10" ht="15" hidden="1">
      <c r="I121" s="35">
        <f>Master!L18</f>
        <v>0</v>
      </c>
      <c r="J121" s="265">
        <f>Master!N20</f>
        <v>0</v>
      </c>
    </row>
    <row r="122" spans="9:10" ht="15" hidden="1">
      <c r="I122" s="35">
        <f>Master!L19</f>
        <v>0</v>
      </c>
      <c r="J122" s="265">
        <f>Master!P7</f>
        <v>0</v>
      </c>
    </row>
    <row r="123" spans="9:10" ht="15" hidden="1">
      <c r="I123" s="35">
        <f>Master!L20</f>
        <v>0</v>
      </c>
      <c r="J123" s="265">
        <f>Master!P8</f>
        <v>0</v>
      </c>
    </row>
    <row r="124" spans="9:10" ht="15" hidden="1">
      <c r="J124" s="265">
        <f>Master!P9</f>
        <v>0</v>
      </c>
    </row>
    <row r="125" spans="9:10" ht="15" hidden="1">
      <c r="J125" s="265">
        <f>Master!P10</f>
        <v>0</v>
      </c>
    </row>
    <row r="126" spans="9:10" ht="15" hidden="1">
      <c r="J126" s="265">
        <f>Master!P11</f>
        <v>0</v>
      </c>
    </row>
    <row r="127" spans="9:10" ht="15" hidden="1">
      <c r="J127" s="265">
        <f>Master!P12</f>
        <v>0</v>
      </c>
    </row>
    <row r="128" spans="9:10" ht="15" hidden="1">
      <c r="J128" s="265">
        <f>Master!P13</f>
        <v>0</v>
      </c>
    </row>
    <row r="129" spans="10:10" ht="15" hidden="1">
      <c r="J129" s="265">
        <f>Master!P14</f>
        <v>0</v>
      </c>
    </row>
    <row r="130" spans="10:10" ht="15" hidden="1">
      <c r="J130" s="265">
        <f>Master!P15</f>
        <v>0</v>
      </c>
    </row>
    <row r="131" spans="10:10" ht="15" hidden="1">
      <c r="J131" s="265">
        <f>Master!P16</f>
        <v>0</v>
      </c>
    </row>
    <row r="132" spans="10:10" ht="15" hidden="1">
      <c r="J132" s="265">
        <f>Master!P19</f>
        <v>0</v>
      </c>
    </row>
    <row r="133" spans="10:10" ht="15" hidden="1">
      <c r="J133" s="265">
        <f>Master!P20</f>
        <v>0</v>
      </c>
    </row>
  </sheetData>
  <sheetProtection password="C875" sheet="1" objects="1" scenarios="1" formatCells="0" formatColumns="0" formatRows="0" insertColumns="0" insertRows="0" deleteColumns="0" deleteRows="0" selectLockedCells="1"/>
  <mergeCells count="136">
    <mergeCell ref="EP3:EP7"/>
    <mergeCell ref="EQ3:EQ7"/>
    <mergeCell ref="ER3:ER7"/>
    <mergeCell ref="ES3:ES7"/>
    <mergeCell ref="ET3:ET7"/>
    <mergeCell ref="DM5:DM7"/>
    <mergeCell ref="DO6:DO7"/>
    <mergeCell ref="DA5:DA6"/>
    <mergeCell ref="DB5:DB6"/>
    <mergeCell ref="DJ5:DJ6"/>
    <mergeCell ref="DK5:DK6"/>
    <mergeCell ref="DF6:DF7"/>
    <mergeCell ref="CX4:DF4"/>
    <mergeCell ref="DP3:DX3"/>
    <mergeCell ref="DP4:DX4"/>
    <mergeCell ref="DP5:DP6"/>
    <mergeCell ref="DQ5:DQ6"/>
    <mergeCell ref="DR5:DR6"/>
    <mergeCell ref="DS5:DS6"/>
    <mergeCell ref="DT5:DT6"/>
    <mergeCell ref="DV5:DV7"/>
    <mergeCell ref="DX6:DX7"/>
    <mergeCell ref="L5:M5"/>
    <mergeCell ref="AA5:AB5"/>
    <mergeCell ref="AD5:AG5"/>
    <mergeCell ref="AH5:AK5"/>
    <mergeCell ref="AP5:AQ5"/>
    <mergeCell ref="AM5:AM7"/>
    <mergeCell ref="AO6:AO7"/>
    <mergeCell ref="CY5:CY6"/>
    <mergeCell ref="J6:J7"/>
    <mergeCell ref="K6:K7"/>
    <mergeCell ref="Z6:Z7"/>
    <mergeCell ref="N5:N6"/>
    <mergeCell ref="CX5:CX6"/>
    <mergeCell ref="C5:K5"/>
    <mergeCell ref="W5:W6"/>
    <mergeCell ref="AR5:AR6"/>
    <mergeCell ref="BA5:BA6"/>
    <mergeCell ref="C6:C7"/>
    <mergeCell ref="C1:K1"/>
    <mergeCell ref="L1:CW1"/>
    <mergeCell ref="EU1:EV108"/>
    <mergeCell ref="C4:F4"/>
    <mergeCell ref="G4:H4"/>
    <mergeCell ref="J4:K4"/>
    <mergeCell ref="L4:Z4"/>
    <mergeCell ref="AA4:AO4"/>
    <mergeCell ref="CX3:DF3"/>
    <mergeCell ref="DY3:EA3"/>
    <mergeCell ref="AC5:AC6"/>
    <mergeCell ref="D6:D7"/>
    <mergeCell ref="E6:E7"/>
    <mergeCell ref="X5:X7"/>
    <mergeCell ref="AL5:AL6"/>
    <mergeCell ref="BP5:BP6"/>
    <mergeCell ref="BQ5:BQ7"/>
    <mergeCell ref="AP3:BD3"/>
    <mergeCell ref="BE3:BS3"/>
    <mergeCell ref="C3:F3"/>
    <mergeCell ref="G3:H3"/>
    <mergeCell ref="J3:K3"/>
    <mergeCell ref="AP4:BD4"/>
    <mergeCell ref="BE4:BS4"/>
    <mergeCell ref="L3:Z3"/>
    <mergeCell ref="AA3:AO3"/>
    <mergeCell ref="C2:H2"/>
    <mergeCell ref="I2:K2"/>
    <mergeCell ref="L2:T2"/>
    <mergeCell ref="V2:Z2"/>
    <mergeCell ref="CL5:CO5"/>
    <mergeCell ref="CP5:CS5"/>
    <mergeCell ref="BT3:CH3"/>
    <mergeCell ref="CI3:CW3"/>
    <mergeCell ref="BT4:CH4"/>
    <mergeCell ref="CI4:CW4"/>
    <mergeCell ref="BV5:BV6"/>
    <mergeCell ref="CE5:CE6"/>
    <mergeCell ref="CF5:CF7"/>
    <mergeCell ref="CK5:CK6"/>
    <mergeCell ref="CW6:CW7"/>
    <mergeCell ref="CH6:CH7"/>
    <mergeCell ref="F6:F7"/>
    <mergeCell ref="G6:G7"/>
    <mergeCell ref="H6:H7"/>
    <mergeCell ref="I6:I7"/>
    <mergeCell ref="O5:R5"/>
    <mergeCell ref="S5:V5"/>
    <mergeCell ref="CX1:EO1"/>
    <mergeCell ref="AA2:EO2"/>
    <mergeCell ref="DU5:DU6"/>
    <mergeCell ref="DI5:DI6"/>
    <mergeCell ref="CT5:CT6"/>
    <mergeCell ref="CU5:CU7"/>
    <mergeCell ref="EJ3:EO4"/>
    <mergeCell ref="EJ5:EJ7"/>
    <mergeCell ref="EK5:EK7"/>
    <mergeCell ref="EL5:EL7"/>
    <mergeCell ref="EM5:EM7"/>
    <mergeCell ref="EB3:EH3"/>
    <mergeCell ref="EI3:EI7"/>
    <mergeCell ref="EE4:EE7"/>
    <mergeCell ref="EF4:EF7"/>
    <mergeCell ref="EH4:EH7"/>
    <mergeCell ref="DY4:DY7"/>
    <mergeCell ref="DZ4:DZ7"/>
    <mergeCell ref="EA4:EA7"/>
    <mergeCell ref="EB4:EB7"/>
    <mergeCell ref="EC4:EC7"/>
    <mergeCell ref="ED4:ED7"/>
    <mergeCell ref="DG3:DO3"/>
    <mergeCell ref="DG4:DO4"/>
    <mergeCell ref="EW7:EZ7"/>
    <mergeCell ref="FA7:FD7"/>
    <mergeCell ref="FE7:FH7"/>
    <mergeCell ref="AS5:AV5"/>
    <mergeCell ref="AW5:AZ5"/>
    <mergeCell ref="BE5:BF5"/>
    <mergeCell ref="BH5:BK5"/>
    <mergeCell ref="BL5:BO5"/>
    <mergeCell ref="BT5:BU5"/>
    <mergeCell ref="BW5:BZ5"/>
    <mergeCell ref="CA5:CD5"/>
    <mergeCell ref="CI5:CJ5"/>
    <mergeCell ref="BB5:BB7"/>
    <mergeCell ref="BG5:BG6"/>
    <mergeCell ref="BD6:BD7"/>
    <mergeCell ref="BS6:BS7"/>
    <mergeCell ref="CZ5:CZ6"/>
    <mergeCell ref="DC5:DC6"/>
    <mergeCell ref="DD5:DD7"/>
    <mergeCell ref="EN5:EN7"/>
    <mergeCell ref="EO5:EO7"/>
    <mergeCell ref="DG5:DG6"/>
    <mergeCell ref="DH5:DH6"/>
    <mergeCell ref="DL5:DL6"/>
  </mergeCells>
  <conditionalFormatting sqref="AK21:AL21 AE21:AH21 AK59:AL59 AE59:AH59 AK84:AL84 AE84:AH84 AL11:AL108 AD11:AD108 AH11:AH108 AE9:AG108 Z9:AC108 Z8:Z108 AK9:AK108 CX9:DX108 AO8:CW108 DL15:DL109 DC10:DC109 DE10:DE109 BB10:BC109 BQ10:BR109 CF10:CG109 CU10:CV109 DM10:DN109 DV10:DW109">
    <cfRule type="cellIs" dxfId="1226" priority="715" operator="equal">
      <formula>"E"</formula>
    </cfRule>
    <cfRule type="cellIs" dxfId="1225" priority="716" operator="equal">
      <formula>"D"</formula>
    </cfRule>
    <cfRule type="cellIs" dxfId="1224" priority="717" operator="equal">
      <formula>"C"</formula>
    </cfRule>
    <cfRule type="cellIs" dxfId="1223" priority="718" operator="equal">
      <formula>"B"</formula>
    </cfRule>
    <cfRule type="cellIs" dxfId="1222" priority="719" operator="equal">
      <formula>"A"</formula>
    </cfRule>
  </conditionalFormatting>
  <conditionalFormatting sqref="EU1:EV108 EJ8:EN108 EJ3:EN5 AB3:EI108 AB1:CW1 AA7:AB11 AA3:AN3 E9:M10 P7:Q108 I1:K1 I3:K108 P1:R4 W1:AA108 T1:V4 S1:S6 M1:M4 L1:L5 L7:M108 N1:O108 S7:U108 U9:V108 V6:V108 L10:AN108 R6:R108 EO3:EO108 EP3:ET3 EF10:EF109 DL15:DL109 DC10:DC109 DE10:DE109 AM10:AN109 BB10:BC109 BQ10:BR109 CF10:CG109 CU10:CV109 DM10:DN109 DV10:DW109 C1:H108 X10:Y109 EP8:EP109 EQ3:ET109">
    <cfRule type="cellIs" dxfId="1221" priority="714" operator="equal">
      <formula>0</formula>
    </cfRule>
  </conditionalFormatting>
  <conditionalFormatting sqref="EA9:EA108">
    <cfRule type="cellIs" dxfId="1220" priority="713" operator="lessThan">
      <formula>75</formula>
    </cfRule>
  </conditionalFormatting>
  <conditionalFormatting sqref="EF9:EG108 EF10:EF109">
    <cfRule type="cellIs" dxfId="1219" priority="710" operator="equal">
      <formula>"Promoted in Next Class"</formula>
    </cfRule>
    <cfRule type="cellIs" dxfId="1218" priority="711" operator="equal">
      <formula>"Transfered"</formula>
    </cfRule>
  </conditionalFormatting>
  <conditionalFormatting sqref="G4:H4 J4:K4">
    <cfRule type="cellIs" dxfId="1217" priority="708" operator="equal">
      <formula>0</formula>
    </cfRule>
  </conditionalFormatting>
  <conditionalFormatting sqref="EE8:EE108 AE21:AJ21 AE59:AJ59 AE84:AJ84 AD11:AD108 B11:B109 S8:S108 AH8:AH108 AE9:AG108 AM8:CW108 X8:Z108 T9:AC108 AI9:ET108 EF10:EF109 DL15:DL109 DC10:DC109 DE10:DE109 AM10:AN109 BB10:BC109 BQ10:BR109 CF10:CG109 CU10:CV109 DM10:DN109 DV10:DW109 B9:L108 X10:Y109 EP10:ET109">
    <cfRule type="expression" dxfId="1216" priority="705">
      <formula>$B8="TC"</formula>
    </cfRule>
    <cfRule type="expression" dxfId="1215" priority="706">
      <formula>$B8="NSO"</formula>
    </cfRule>
    <cfRule type="expression" dxfId="1214" priority="707">
      <formula>$B8="ab"</formula>
    </cfRule>
  </conditionalFormatting>
  <conditionalFormatting sqref="EE8:EE108 AE21:AJ21 AE59:AJ59 AE84:AJ84 AD11:AD108 AH11:AH108 AE9:AG108 AM8:CW108 X8:Z108 T9:AC108 AI9:ET108 EF10:EF109 DL15:DL109 DC10:DC109 DE10:DE109 AM10:AN109 BB10:BC109 BQ10:BR109 CF10:CG109 CU10:CV109 DM10:DN109 DV10:DW109 C9:L108 X10:Y109 EP10:ET109">
    <cfRule type="expression" dxfId="1213" priority="704">
      <formula>$C8=0</formula>
    </cfRule>
  </conditionalFormatting>
  <conditionalFormatting sqref="V2:Z2">
    <cfRule type="cellIs" dxfId="1212" priority="697" operator="equal">
      <formula>0</formula>
    </cfRule>
  </conditionalFormatting>
  <conditionalFormatting sqref="G3:H3 J3:K3">
    <cfRule type="cellIs" dxfId="1211" priority="696" operator="equal">
      <formula>0</formula>
    </cfRule>
  </conditionalFormatting>
  <conditionalFormatting sqref="N8:N108">
    <cfRule type="expression" dxfId="1210" priority="689">
      <formula>$B8="TC"</formula>
    </cfRule>
    <cfRule type="expression" dxfId="1209" priority="690">
      <formula>$B8="NSO"</formula>
    </cfRule>
    <cfRule type="expression" dxfId="1208" priority="691">
      <formula>$B8="ab"</formula>
    </cfRule>
  </conditionalFormatting>
  <conditionalFormatting sqref="P8:Q108">
    <cfRule type="expression" dxfId="1207" priority="686">
      <formula>$B8="TC"</formula>
    </cfRule>
    <cfRule type="expression" dxfId="1206" priority="687">
      <formula>$B8="NSO"</formula>
    </cfRule>
    <cfRule type="expression" dxfId="1205" priority="688">
      <formula>$B8="ab"</formula>
    </cfRule>
  </conditionalFormatting>
  <conditionalFormatting sqref="CF9:CG109">
    <cfRule type="expression" dxfId="1204" priority="678">
      <formula>$B9="TC"</formula>
    </cfRule>
    <cfRule type="expression" dxfId="1203" priority="679">
      <formula>$B9="NSO"</formula>
    </cfRule>
    <cfRule type="expression" dxfId="1202" priority="680">
      <formula>$B9="ab"</formula>
    </cfRule>
  </conditionalFormatting>
  <conditionalFormatting sqref="CF9:CG109">
    <cfRule type="expression" dxfId="1201" priority="677">
      <formula>$C9=0</formula>
    </cfRule>
  </conditionalFormatting>
  <conditionalFormatting sqref="AC8:AC108">
    <cfRule type="expression" dxfId="1200" priority="674">
      <formula>$B8="TC"</formula>
    </cfRule>
    <cfRule type="expression" dxfId="1199" priority="675">
      <formula>$B8="NSO"</formula>
    </cfRule>
    <cfRule type="expression" dxfId="1198" priority="676">
      <formula>$B8="ab"</formula>
    </cfRule>
  </conditionalFormatting>
  <conditionalFormatting sqref="AE8:AF108">
    <cfRule type="expression" dxfId="1197" priority="671">
      <formula>$B8="TC"</formula>
    </cfRule>
    <cfRule type="expression" dxfId="1196" priority="672">
      <formula>$B8="NSO"</formula>
    </cfRule>
    <cfRule type="expression" dxfId="1195" priority="673">
      <formula>$B8="ab"</formula>
    </cfRule>
  </conditionalFormatting>
  <conditionalFormatting sqref="AC9:AC108">
    <cfRule type="expression" dxfId="1194" priority="668">
      <formula>$B9="TC"</formula>
    </cfRule>
    <cfRule type="expression" dxfId="1193" priority="669">
      <formula>$B9="NSO"</formula>
    </cfRule>
    <cfRule type="expression" dxfId="1192" priority="670">
      <formula>$B9="ab"</formula>
    </cfRule>
  </conditionalFormatting>
  <conditionalFormatting sqref="AE9:AF108">
    <cfRule type="expression" dxfId="1191" priority="665">
      <formula>$B9="TC"</formula>
    </cfRule>
    <cfRule type="expression" dxfId="1190" priority="666">
      <formula>$B9="NSO"</formula>
    </cfRule>
    <cfRule type="expression" dxfId="1189" priority="667">
      <formula>$B9="ab"</formula>
    </cfRule>
  </conditionalFormatting>
  <conditionalFormatting sqref="AR8:AR108">
    <cfRule type="expression" dxfId="1188" priority="661">
      <formula>$B8="TC"</formula>
    </cfRule>
    <cfRule type="expression" dxfId="1187" priority="662">
      <formula>$B8="NSO"</formula>
    </cfRule>
    <cfRule type="expression" dxfId="1186" priority="663">
      <formula>$B8="ab"</formula>
    </cfRule>
  </conditionalFormatting>
  <conditionalFormatting sqref="AU8:AU108">
    <cfRule type="expression" dxfId="1185" priority="658">
      <formula>$B8="TC"</formula>
    </cfRule>
    <cfRule type="expression" dxfId="1184" priority="659">
      <formula>$B8="NSO"</formula>
    </cfRule>
    <cfRule type="expression" dxfId="1183" priority="660">
      <formula>$B8="ab"</formula>
    </cfRule>
  </conditionalFormatting>
  <conditionalFormatting sqref="BG8:BG108">
    <cfRule type="expression" dxfId="1182" priority="655">
      <formula>$B8="TC"</formula>
    </cfRule>
    <cfRule type="expression" dxfId="1181" priority="656">
      <formula>$B8="NSO"</formula>
    </cfRule>
    <cfRule type="expression" dxfId="1180" priority="657">
      <formula>$B8="ab"</formula>
    </cfRule>
  </conditionalFormatting>
  <conditionalFormatting sqref="BJ8:BJ108">
    <cfRule type="expression" dxfId="1179" priority="652">
      <formula>$B8="TC"</formula>
    </cfRule>
    <cfRule type="expression" dxfId="1178" priority="653">
      <formula>$B8="NSO"</formula>
    </cfRule>
    <cfRule type="expression" dxfId="1177" priority="654">
      <formula>$B8="ab"</formula>
    </cfRule>
  </conditionalFormatting>
  <conditionalFormatting sqref="BG9:BG108">
    <cfRule type="expression" dxfId="1176" priority="649">
      <formula>$B9="TC"</formula>
    </cfRule>
    <cfRule type="expression" dxfId="1175" priority="650">
      <formula>$B9="NSO"</formula>
    </cfRule>
    <cfRule type="expression" dxfId="1174" priority="651">
      <formula>$B9="ab"</formula>
    </cfRule>
  </conditionalFormatting>
  <conditionalFormatting sqref="BJ9:BJ108">
    <cfRule type="expression" dxfId="1173" priority="646">
      <formula>$B9="TC"</formula>
    </cfRule>
    <cfRule type="expression" dxfId="1172" priority="647">
      <formula>$B9="NSO"</formula>
    </cfRule>
    <cfRule type="expression" dxfId="1171" priority="648">
      <formula>$B9="ab"</formula>
    </cfRule>
  </conditionalFormatting>
  <conditionalFormatting sqref="BV8:BV108">
    <cfRule type="expression" dxfId="1170" priority="642">
      <formula>$B8="TC"</formula>
    </cfRule>
    <cfRule type="expression" dxfId="1169" priority="643">
      <formula>$B8="NSO"</formula>
    </cfRule>
    <cfRule type="expression" dxfId="1168" priority="644">
      <formula>$B8="ab"</formula>
    </cfRule>
  </conditionalFormatting>
  <conditionalFormatting sqref="BY8:BY108">
    <cfRule type="expression" dxfId="1167" priority="639">
      <formula>$B8="TC"</formula>
    </cfRule>
    <cfRule type="expression" dxfId="1166" priority="640">
      <formula>$B8="NSO"</formula>
    </cfRule>
    <cfRule type="expression" dxfId="1165" priority="641">
      <formula>$B8="ab"</formula>
    </cfRule>
  </conditionalFormatting>
  <conditionalFormatting sqref="CK8:CK108">
    <cfRule type="expression" dxfId="1164" priority="636">
      <formula>$B8="TC"</formula>
    </cfRule>
    <cfRule type="expression" dxfId="1163" priority="637">
      <formula>$B8="NSO"</formula>
    </cfRule>
    <cfRule type="expression" dxfId="1162" priority="638">
      <formula>$B8="ab"</formula>
    </cfRule>
  </conditionalFormatting>
  <conditionalFormatting sqref="CM8:CN108">
    <cfRule type="expression" dxfId="1161" priority="633">
      <formula>$B8="TC"</formula>
    </cfRule>
    <cfRule type="expression" dxfId="1160" priority="634">
      <formula>$B8="NSO"</formula>
    </cfRule>
    <cfRule type="expression" dxfId="1159" priority="635">
      <formula>$B8="ab"</formula>
    </cfRule>
  </conditionalFormatting>
  <conditionalFormatting sqref="CK9:CK108">
    <cfRule type="expression" dxfId="1158" priority="630">
      <formula>$B9="TC"</formula>
    </cfRule>
    <cfRule type="expression" dxfId="1157" priority="631">
      <formula>$B9="NSO"</formula>
    </cfRule>
    <cfRule type="expression" dxfId="1156" priority="632">
      <formula>$B9="ab"</formula>
    </cfRule>
  </conditionalFormatting>
  <conditionalFormatting sqref="CM9:CN108">
    <cfRule type="expression" dxfId="1155" priority="627">
      <formula>$B9="TC"</formula>
    </cfRule>
    <cfRule type="expression" dxfId="1154" priority="628">
      <formula>$B9="NSO"</formula>
    </cfRule>
    <cfRule type="expression" dxfId="1153" priority="629">
      <formula>$B9="ab"</formula>
    </cfRule>
  </conditionalFormatting>
  <conditionalFormatting sqref="BS10:BS108">
    <cfRule type="expression" dxfId="1152" priority="591">
      <formula>$B10="TC"</formula>
    </cfRule>
    <cfRule type="expression" dxfId="1151" priority="592">
      <formula>$B10="NSO"</formula>
    </cfRule>
    <cfRule type="expression" dxfId="1150" priority="593">
      <formula>$B10="ab"</formula>
    </cfRule>
  </conditionalFormatting>
  <conditionalFormatting sqref="BS10:BS108">
    <cfRule type="expression" dxfId="1149" priority="590">
      <formula>$C10=0</formula>
    </cfRule>
  </conditionalFormatting>
  <conditionalFormatting sqref="EF10:EF109 DL15:DL109 DC10:DC109 DE10:DE109 AM10:AN109 BB10:BC109 BQ10:BR109 CF10:CG109 CU10:CV109 DM10:DN109 DV10:DW109 D9:EI108 X10:Y109">
    <cfRule type="expression" dxfId="1148" priority="584">
      <formula>$D9=0</formula>
    </cfRule>
  </conditionalFormatting>
  <conditionalFormatting sqref="EF9:EF109">
    <cfRule type="cellIs" dxfId="1147" priority="581" operator="equal">
      <formula>"Promoted in Next Class With G"</formula>
    </cfRule>
    <cfRule type="cellIs" dxfId="1146" priority="582" operator="equal">
      <formula>"SUPP."</formula>
    </cfRule>
    <cfRule type="cellIs" dxfId="1145" priority="583" operator="equal">
      <formula>"FAIL"</formula>
    </cfRule>
  </conditionalFormatting>
  <conditionalFormatting sqref="C9:C108">
    <cfRule type="expression" dxfId="1144" priority="578">
      <formula>$B9="TC"</formula>
    </cfRule>
    <cfRule type="expression" dxfId="1143" priority="579">
      <formula>$B9="NSO"</formula>
    </cfRule>
    <cfRule type="expression" dxfId="1142" priority="580">
      <formula>$B9="ab"</formula>
    </cfRule>
  </conditionalFormatting>
  <conditionalFormatting sqref="C9:C108">
    <cfRule type="expression" dxfId="1141" priority="577">
      <formula>$C9=0</formula>
    </cfRule>
  </conditionalFormatting>
  <conditionalFormatting sqref="C9:C108">
    <cfRule type="expression" dxfId="1140" priority="574">
      <formula>$B9="TC"</formula>
    </cfRule>
    <cfRule type="expression" dxfId="1139" priority="575">
      <formula>$B9="NSO"</formula>
    </cfRule>
    <cfRule type="expression" dxfId="1138" priority="576">
      <formula>$B9="ab"</formula>
    </cfRule>
  </conditionalFormatting>
  <conditionalFormatting sqref="C9:C108">
    <cfRule type="expression" dxfId="1137" priority="573">
      <formula>$D9=0</formula>
    </cfRule>
  </conditionalFormatting>
  <conditionalFormatting sqref="C9:C108">
    <cfRule type="expression" dxfId="1136" priority="570">
      <formula>$B9="TC"</formula>
    </cfRule>
    <cfRule type="expression" dxfId="1135" priority="571">
      <formula>$B9="NSO"</formula>
    </cfRule>
    <cfRule type="expression" dxfId="1134" priority="572">
      <formula>$B9="ab"</formula>
    </cfRule>
  </conditionalFormatting>
  <conditionalFormatting sqref="C9:C108">
    <cfRule type="expression" dxfId="1133" priority="569">
      <formula>$C9=0</formula>
    </cfRule>
  </conditionalFormatting>
  <conditionalFormatting sqref="E9:K10">
    <cfRule type="expression" dxfId="1132" priority="565">
      <formula>$B9="TC"</formula>
    </cfRule>
    <cfRule type="expression" dxfId="1131" priority="566">
      <formula>$B9="NSO"</formula>
    </cfRule>
    <cfRule type="expression" dxfId="1130" priority="567">
      <formula>$B9="ab"</formula>
    </cfRule>
  </conditionalFormatting>
  <conditionalFormatting sqref="E9:K10">
    <cfRule type="expression" dxfId="1129" priority="564">
      <formula>$C9=0</formula>
    </cfRule>
  </conditionalFormatting>
  <conditionalFormatting sqref="E9:K10">
    <cfRule type="expression" dxfId="1128" priority="563">
      <formula>$D9=0</formula>
    </cfRule>
  </conditionalFormatting>
  <conditionalFormatting sqref="L9:L108">
    <cfRule type="expression" dxfId="1127" priority="559">
      <formula>$B9="TC"</formula>
    </cfRule>
    <cfRule type="expression" dxfId="1126" priority="560">
      <formula>$B9="NSO"</formula>
    </cfRule>
    <cfRule type="expression" dxfId="1125" priority="561">
      <formula>$B9="ab"</formula>
    </cfRule>
  </conditionalFormatting>
  <conditionalFormatting sqref="L9:L108">
    <cfRule type="expression" dxfId="1124" priority="558">
      <formula>$C9=0</formula>
    </cfRule>
  </conditionalFormatting>
  <conditionalFormatting sqref="L9:M108">
    <cfRule type="expression" dxfId="1123" priority="557">
      <formula>$D9=0</formula>
    </cfRule>
  </conditionalFormatting>
  <conditionalFormatting sqref="O9:O108">
    <cfRule type="expression" dxfId="1122" priority="555">
      <formula>$D9=0</formula>
    </cfRule>
  </conditionalFormatting>
  <conditionalFormatting sqref="V9:V108">
    <cfRule type="expression" dxfId="1121" priority="551">
      <formula>$B9="TC"</formula>
    </cfRule>
    <cfRule type="expression" dxfId="1120" priority="552">
      <formula>$B9="NSO"</formula>
    </cfRule>
    <cfRule type="expression" dxfId="1119" priority="553">
      <formula>$B9="ab"</formula>
    </cfRule>
  </conditionalFormatting>
  <conditionalFormatting sqref="V9:V108">
    <cfRule type="expression" dxfId="1118" priority="550">
      <formula>$C9=0</formula>
    </cfRule>
  </conditionalFormatting>
  <conditionalFormatting sqref="V9:V108">
    <cfRule type="expression" dxfId="1117" priority="549">
      <formula>$D9=0</formula>
    </cfRule>
  </conditionalFormatting>
  <conditionalFormatting sqref="EE9:EE108">
    <cfRule type="cellIs" dxfId="1116" priority="548" operator="equal">
      <formula>"First"</formula>
    </cfRule>
  </conditionalFormatting>
  <conditionalFormatting sqref="AC8:AC108">
    <cfRule type="expression" dxfId="1115" priority="545">
      <formula>$B8="TC"</formula>
    </cfRule>
    <cfRule type="expression" dxfId="1114" priority="546">
      <formula>$B8="NSO"</formula>
    </cfRule>
    <cfRule type="expression" dxfId="1113" priority="547">
      <formula>$B8="ab"</formula>
    </cfRule>
  </conditionalFormatting>
  <conditionalFormatting sqref="AE8:AF108">
    <cfRule type="expression" dxfId="1112" priority="542">
      <formula>$B8="TC"</formula>
    </cfRule>
    <cfRule type="expression" dxfId="1111" priority="543">
      <formula>$B8="NSO"</formula>
    </cfRule>
    <cfRule type="expression" dxfId="1110" priority="544">
      <formula>$B8="ab"</formula>
    </cfRule>
  </conditionalFormatting>
  <conditionalFormatting sqref="AA9:AA108">
    <cfRule type="expression" dxfId="1109" priority="539">
      <formula>$B9="TC"</formula>
    </cfRule>
    <cfRule type="expression" dxfId="1108" priority="540">
      <formula>$B9="NSO"</formula>
    </cfRule>
    <cfRule type="expression" dxfId="1107" priority="541">
      <formula>$B9="ab"</formula>
    </cfRule>
  </conditionalFormatting>
  <conditionalFormatting sqref="AA9:AA108">
    <cfRule type="expression" dxfId="1106" priority="538">
      <formula>$C9=0</formula>
    </cfRule>
  </conditionalFormatting>
  <conditionalFormatting sqref="AA9:AB108">
    <cfRule type="expression" dxfId="1105" priority="537">
      <formula>$D9=0</formula>
    </cfRule>
  </conditionalFormatting>
  <conditionalFormatting sqref="AD9:AD108">
    <cfRule type="expression" dxfId="1104" priority="536">
      <formula>$D9=0</formula>
    </cfRule>
  </conditionalFormatting>
  <conditionalFormatting sqref="AK9:AK108">
    <cfRule type="expression" dxfId="1103" priority="533">
      <formula>$B9="TC"</formula>
    </cfRule>
    <cfRule type="expression" dxfId="1102" priority="534">
      <formula>$B9="NSO"</formula>
    </cfRule>
    <cfRule type="expression" dxfId="1101" priority="535">
      <formula>$B9="ab"</formula>
    </cfRule>
  </conditionalFormatting>
  <conditionalFormatting sqref="AK9:AK108">
    <cfRule type="expression" dxfId="1100" priority="532">
      <formula>$C9=0</formula>
    </cfRule>
  </conditionalFormatting>
  <conditionalFormatting sqref="AK9:AK108">
    <cfRule type="expression" dxfId="1099" priority="531">
      <formula>$D9=0</formula>
    </cfRule>
  </conditionalFormatting>
  <conditionalFormatting sqref="AC8:AC108">
    <cfRule type="expression" dxfId="1098" priority="528">
      <formula>$B8="TC"</formula>
    </cfRule>
    <cfRule type="expression" dxfId="1097" priority="529">
      <formula>$B8="NSO"</formula>
    </cfRule>
    <cfRule type="expression" dxfId="1096" priority="530">
      <formula>$B8="ab"</formula>
    </cfRule>
  </conditionalFormatting>
  <conditionalFormatting sqref="AE8:AF108">
    <cfRule type="expression" dxfId="1095" priority="525">
      <formula>$B8="TC"</formula>
    </cfRule>
    <cfRule type="expression" dxfId="1094" priority="526">
      <formula>$B8="NSO"</formula>
    </cfRule>
    <cfRule type="expression" dxfId="1093" priority="527">
      <formula>$B8="ab"</formula>
    </cfRule>
  </conditionalFormatting>
  <conditionalFormatting sqref="AA9:AA108">
    <cfRule type="expression" dxfId="1092" priority="522">
      <formula>$B9="TC"</formula>
    </cfRule>
    <cfRule type="expression" dxfId="1091" priority="523">
      <formula>$B9="NSO"</formula>
    </cfRule>
    <cfRule type="expression" dxfId="1090" priority="524">
      <formula>$B9="ab"</formula>
    </cfRule>
  </conditionalFormatting>
  <conditionalFormatting sqref="AA9:AA108">
    <cfRule type="expression" dxfId="1089" priority="521">
      <formula>$C9=0</formula>
    </cfRule>
  </conditionalFormatting>
  <conditionalFormatting sqref="AA9:AB108">
    <cfRule type="expression" dxfId="1088" priority="520">
      <formula>$D9=0</formula>
    </cfRule>
  </conditionalFormatting>
  <conditionalFormatting sqref="AD9:AD108">
    <cfRule type="expression" dxfId="1087" priority="519">
      <formula>$D9=0</formula>
    </cfRule>
  </conditionalFormatting>
  <conditionalFormatting sqref="AK9:AK108">
    <cfRule type="expression" dxfId="1086" priority="516">
      <formula>$B9="TC"</formula>
    </cfRule>
    <cfRule type="expression" dxfId="1085" priority="517">
      <formula>$B9="NSO"</formula>
    </cfRule>
    <cfRule type="expression" dxfId="1084" priority="518">
      <formula>$B9="ab"</formula>
    </cfRule>
  </conditionalFormatting>
  <conditionalFormatting sqref="AK9:AK108">
    <cfRule type="expression" dxfId="1083" priority="515">
      <formula>$C9=0</formula>
    </cfRule>
  </conditionalFormatting>
  <conditionalFormatting sqref="AK9:AK108">
    <cfRule type="expression" dxfId="1082" priority="514">
      <formula>$D9=0</formula>
    </cfRule>
  </conditionalFormatting>
  <conditionalFormatting sqref="AR8:AR108">
    <cfRule type="expression" dxfId="1081" priority="511">
      <formula>$B8="TC"</formula>
    </cfRule>
    <cfRule type="expression" dxfId="1080" priority="512">
      <formula>$B8="NSO"</formula>
    </cfRule>
    <cfRule type="expression" dxfId="1079" priority="513">
      <formula>$B8="ab"</formula>
    </cfRule>
  </conditionalFormatting>
  <conditionalFormatting sqref="AU8:AU108">
    <cfRule type="expression" dxfId="1078" priority="508">
      <formula>$B8="TC"</formula>
    </cfRule>
    <cfRule type="expression" dxfId="1077" priority="509">
      <formula>$B8="NSO"</formula>
    </cfRule>
    <cfRule type="expression" dxfId="1076" priority="510">
      <formula>$B8="ab"</formula>
    </cfRule>
  </conditionalFormatting>
  <conditionalFormatting sqref="AR9:AR108">
    <cfRule type="expression" dxfId="1075" priority="505">
      <formula>$B9="TC"</formula>
    </cfRule>
    <cfRule type="expression" dxfId="1074" priority="506">
      <formula>$B9="NSO"</formula>
    </cfRule>
    <cfRule type="expression" dxfId="1073" priority="507">
      <formula>$B9="ab"</formula>
    </cfRule>
  </conditionalFormatting>
  <conditionalFormatting sqref="AU9:AU108">
    <cfRule type="expression" dxfId="1072" priority="502">
      <formula>$B9="TC"</formula>
    </cfRule>
    <cfRule type="expression" dxfId="1071" priority="503">
      <formula>$B9="NSO"</formula>
    </cfRule>
    <cfRule type="expression" dxfId="1070" priority="504">
      <formula>$B9="ab"</formula>
    </cfRule>
  </conditionalFormatting>
  <conditionalFormatting sqref="AR8:AR108">
    <cfRule type="expression" dxfId="1069" priority="499">
      <formula>$B8="TC"</formula>
    </cfRule>
    <cfRule type="expression" dxfId="1068" priority="500">
      <formula>$B8="NSO"</formula>
    </cfRule>
    <cfRule type="expression" dxfId="1067" priority="501">
      <formula>$B8="ab"</formula>
    </cfRule>
  </conditionalFormatting>
  <conditionalFormatting sqref="AU8:AU108">
    <cfRule type="expression" dxfId="1066" priority="496">
      <formula>$B8="TC"</formula>
    </cfRule>
    <cfRule type="expression" dxfId="1065" priority="497">
      <formula>$B8="NSO"</formula>
    </cfRule>
    <cfRule type="expression" dxfId="1064" priority="498">
      <formula>$B8="ab"</formula>
    </cfRule>
  </conditionalFormatting>
  <conditionalFormatting sqref="AP9:AP108">
    <cfRule type="expression" dxfId="1063" priority="493">
      <formula>$B9="TC"</formula>
    </cfRule>
    <cfRule type="expression" dxfId="1062" priority="494">
      <formula>$B9="NSO"</formula>
    </cfRule>
    <cfRule type="expression" dxfId="1061" priority="495">
      <formula>$B9="ab"</formula>
    </cfRule>
  </conditionalFormatting>
  <conditionalFormatting sqref="AP9:AP108">
    <cfRule type="expression" dxfId="1060" priority="492">
      <formula>$C9=0</formula>
    </cfRule>
  </conditionalFormatting>
  <conditionalFormatting sqref="AP9:AQ108">
    <cfRule type="expression" dxfId="1059" priority="491">
      <formula>$D9=0</formula>
    </cfRule>
  </conditionalFormatting>
  <conditionalFormatting sqref="AS9:AT108">
    <cfRule type="expression" dxfId="1058" priority="490">
      <formula>$D9=0</formula>
    </cfRule>
  </conditionalFormatting>
  <conditionalFormatting sqref="AZ9:AZ108">
    <cfRule type="expression" dxfId="1057" priority="487">
      <formula>$B9="TC"</formula>
    </cfRule>
    <cfRule type="expression" dxfId="1056" priority="488">
      <formula>$B9="NSO"</formula>
    </cfRule>
    <cfRule type="expression" dxfId="1055" priority="489">
      <formula>$B9="ab"</formula>
    </cfRule>
  </conditionalFormatting>
  <conditionalFormatting sqref="AZ9:AZ108">
    <cfRule type="expression" dxfId="1054" priority="486">
      <formula>$C9=0</formula>
    </cfRule>
  </conditionalFormatting>
  <conditionalFormatting sqref="AZ9:AZ108">
    <cfRule type="expression" dxfId="1053" priority="485">
      <formula>$D9=0</formula>
    </cfRule>
  </conditionalFormatting>
  <conditionalFormatting sqref="AR8:AR108">
    <cfRule type="expression" dxfId="1052" priority="482">
      <formula>$B8="TC"</formula>
    </cfRule>
    <cfRule type="expression" dxfId="1051" priority="483">
      <formula>$B8="NSO"</formula>
    </cfRule>
    <cfRule type="expression" dxfId="1050" priority="484">
      <formula>$B8="ab"</formula>
    </cfRule>
  </conditionalFormatting>
  <conditionalFormatting sqref="AU8:AU108">
    <cfRule type="expression" dxfId="1049" priority="479">
      <formula>$B8="TC"</formula>
    </cfRule>
    <cfRule type="expression" dxfId="1048" priority="480">
      <formula>$B8="NSO"</formula>
    </cfRule>
    <cfRule type="expression" dxfId="1047" priority="481">
      <formula>$B8="ab"</formula>
    </cfRule>
  </conditionalFormatting>
  <conditionalFormatting sqref="AP9:AP108">
    <cfRule type="expression" dxfId="1046" priority="476">
      <formula>$B9="TC"</formula>
    </cfRule>
    <cfRule type="expression" dxfId="1045" priority="477">
      <formula>$B9="NSO"</formula>
    </cfRule>
    <cfRule type="expression" dxfId="1044" priority="478">
      <formula>$B9="ab"</formula>
    </cfRule>
  </conditionalFormatting>
  <conditionalFormatting sqref="AP9:AP108">
    <cfRule type="expression" dxfId="1043" priority="475">
      <formula>$C9=0</formula>
    </cfRule>
  </conditionalFormatting>
  <conditionalFormatting sqref="AP9:AQ108">
    <cfRule type="expression" dxfId="1042" priority="474">
      <formula>$D9=0</formula>
    </cfRule>
  </conditionalFormatting>
  <conditionalFormatting sqref="AS9:AT108">
    <cfRule type="expression" dxfId="1041" priority="473">
      <formula>$D9=0</formula>
    </cfRule>
  </conditionalFormatting>
  <conditionalFormatting sqref="AZ9:AZ108">
    <cfRule type="expression" dxfId="1040" priority="470">
      <formula>$B9="TC"</formula>
    </cfRule>
    <cfRule type="expression" dxfId="1039" priority="471">
      <formula>$B9="NSO"</formula>
    </cfRule>
    <cfRule type="expression" dxfId="1038" priority="472">
      <formula>$B9="ab"</formula>
    </cfRule>
  </conditionalFormatting>
  <conditionalFormatting sqref="AZ9:AZ108">
    <cfRule type="expression" dxfId="1037" priority="469">
      <formula>$C9=0</formula>
    </cfRule>
  </conditionalFormatting>
  <conditionalFormatting sqref="AZ9:AZ108">
    <cfRule type="expression" dxfId="1036" priority="468">
      <formula>$D9=0</formula>
    </cfRule>
  </conditionalFormatting>
  <conditionalFormatting sqref="BG8:BG108">
    <cfRule type="expression" dxfId="1035" priority="465">
      <formula>$B8="TC"</formula>
    </cfRule>
    <cfRule type="expression" dxfId="1034" priority="466">
      <formula>$B8="NSO"</formula>
    </cfRule>
    <cfRule type="expression" dxfId="1033" priority="467">
      <formula>$B8="ab"</formula>
    </cfRule>
  </conditionalFormatting>
  <conditionalFormatting sqref="BJ8:BJ108">
    <cfRule type="expression" dxfId="1032" priority="462">
      <formula>$B8="TC"</formula>
    </cfRule>
    <cfRule type="expression" dxfId="1031" priority="463">
      <formula>$B8="NSO"</formula>
    </cfRule>
    <cfRule type="expression" dxfId="1030" priority="464">
      <formula>$B8="ab"</formula>
    </cfRule>
  </conditionalFormatting>
  <conditionalFormatting sqref="BG8:BG108">
    <cfRule type="expression" dxfId="1029" priority="459">
      <formula>$B8="TC"</formula>
    </cfRule>
    <cfRule type="expression" dxfId="1028" priority="460">
      <formula>$B8="NSO"</formula>
    </cfRule>
    <cfRule type="expression" dxfId="1027" priority="461">
      <formula>$B8="ab"</formula>
    </cfRule>
  </conditionalFormatting>
  <conditionalFormatting sqref="BJ8:BJ108">
    <cfRule type="expression" dxfId="1026" priority="456">
      <formula>$B8="TC"</formula>
    </cfRule>
    <cfRule type="expression" dxfId="1025" priority="457">
      <formula>$B8="NSO"</formula>
    </cfRule>
    <cfRule type="expression" dxfId="1024" priority="458">
      <formula>$B8="ab"</formula>
    </cfRule>
  </conditionalFormatting>
  <conditionalFormatting sqref="BG9:BG108">
    <cfRule type="expression" dxfId="1023" priority="453">
      <formula>$B9="TC"</formula>
    </cfRule>
    <cfRule type="expression" dxfId="1022" priority="454">
      <formula>$B9="NSO"</formula>
    </cfRule>
    <cfRule type="expression" dxfId="1021" priority="455">
      <formula>$B9="ab"</formula>
    </cfRule>
  </conditionalFormatting>
  <conditionalFormatting sqref="BJ9:BJ108">
    <cfRule type="expression" dxfId="1020" priority="450">
      <formula>$B9="TC"</formula>
    </cfRule>
    <cfRule type="expression" dxfId="1019" priority="451">
      <formula>$B9="NSO"</formula>
    </cfRule>
    <cfRule type="expression" dxfId="1018" priority="452">
      <formula>$B9="ab"</formula>
    </cfRule>
  </conditionalFormatting>
  <conditionalFormatting sqref="BG8:BG108">
    <cfRule type="expression" dxfId="1017" priority="447">
      <formula>$B8="TC"</formula>
    </cfRule>
    <cfRule type="expression" dxfId="1016" priority="448">
      <formula>$B8="NSO"</formula>
    </cfRule>
    <cfRule type="expression" dxfId="1015" priority="449">
      <formula>$B8="ab"</formula>
    </cfRule>
  </conditionalFormatting>
  <conditionalFormatting sqref="BJ8:BJ108">
    <cfRule type="expression" dxfId="1014" priority="444">
      <formula>$B8="TC"</formula>
    </cfRule>
    <cfRule type="expression" dxfId="1013" priority="445">
      <formula>$B8="NSO"</formula>
    </cfRule>
    <cfRule type="expression" dxfId="1012" priority="446">
      <formula>$B8="ab"</formula>
    </cfRule>
  </conditionalFormatting>
  <conditionalFormatting sqref="BE9:BE108">
    <cfRule type="expression" dxfId="1011" priority="441">
      <formula>$B9="TC"</formula>
    </cfRule>
    <cfRule type="expression" dxfId="1010" priority="442">
      <formula>$B9="NSO"</formula>
    </cfRule>
    <cfRule type="expression" dxfId="1009" priority="443">
      <formula>$B9="ab"</formula>
    </cfRule>
  </conditionalFormatting>
  <conditionalFormatting sqref="BE9:BE108">
    <cfRule type="expression" dxfId="1008" priority="440">
      <formula>$C9=0</formula>
    </cfRule>
  </conditionalFormatting>
  <conditionalFormatting sqref="BE9:BF108">
    <cfRule type="expression" dxfId="1007" priority="439">
      <formula>$D9=0</formula>
    </cfRule>
  </conditionalFormatting>
  <conditionalFormatting sqref="BH9:BI108">
    <cfRule type="expression" dxfId="1006" priority="438">
      <formula>$D9=0</formula>
    </cfRule>
  </conditionalFormatting>
  <conditionalFormatting sqref="BO9:BO108">
    <cfRule type="expression" dxfId="1005" priority="435">
      <formula>$B9="TC"</formula>
    </cfRule>
    <cfRule type="expression" dxfId="1004" priority="436">
      <formula>$B9="NSO"</formula>
    </cfRule>
    <cfRule type="expression" dxfId="1003" priority="437">
      <formula>$B9="ab"</formula>
    </cfRule>
  </conditionalFormatting>
  <conditionalFormatting sqref="BO9:BO108">
    <cfRule type="expression" dxfId="1002" priority="434">
      <formula>$C9=0</formula>
    </cfRule>
  </conditionalFormatting>
  <conditionalFormatting sqref="BO9:BO108">
    <cfRule type="expression" dxfId="1001" priority="433">
      <formula>$D9=0</formula>
    </cfRule>
  </conditionalFormatting>
  <conditionalFormatting sqref="BG8:BG108">
    <cfRule type="expression" dxfId="1000" priority="430">
      <formula>$B8="TC"</formula>
    </cfRule>
    <cfRule type="expression" dxfId="999" priority="431">
      <formula>$B8="NSO"</formula>
    </cfRule>
    <cfRule type="expression" dxfId="998" priority="432">
      <formula>$B8="ab"</formula>
    </cfRule>
  </conditionalFormatting>
  <conditionalFormatting sqref="BJ8:BJ108">
    <cfRule type="expression" dxfId="997" priority="427">
      <formula>$B8="TC"</formula>
    </cfRule>
    <cfRule type="expression" dxfId="996" priority="428">
      <formula>$B8="NSO"</formula>
    </cfRule>
    <cfRule type="expression" dxfId="995" priority="429">
      <formula>$B8="ab"</formula>
    </cfRule>
  </conditionalFormatting>
  <conditionalFormatting sqref="BE9:BE108">
    <cfRule type="expression" dxfId="994" priority="424">
      <formula>$B9="TC"</formula>
    </cfRule>
    <cfRule type="expression" dxfId="993" priority="425">
      <formula>$B9="NSO"</formula>
    </cfRule>
    <cfRule type="expression" dxfId="992" priority="426">
      <formula>$B9="ab"</formula>
    </cfRule>
  </conditionalFormatting>
  <conditionalFormatting sqref="BE9:BE108">
    <cfRule type="expression" dxfId="991" priority="423">
      <formula>$C9=0</formula>
    </cfRule>
  </conditionalFormatting>
  <conditionalFormatting sqref="BE9:BF108">
    <cfRule type="expression" dxfId="990" priority="422">
      <formula>$D9=0</formula>
    </cfRule>
  </conditionalFormatting>
  <conditionalFormatting sqref="BH9:BI108">
    <cfRule type="expression" dxfId="989" priority="421">
      <formula>$D9=0</formula>
    </cfRule>
  </conditionalFormatting>
  <conditionalFormatting sqref="BO9:BO108">
    <cfRule type="expression" dxfId="988" priority="418">
      <formula>$B9="TC"</formula>
    </cfRule>
    <cfRule type="expression" dxfId="987" priority="419">
      <formula>$B9="NSO"</formula>
    </cfRule>
    <cfRule type="expression" dxfId="986" priority="420">
      <formula>$B9="ab"</formula>
    </cfRule>
  </conditionalFormatting>
  <conditionalFormatting sqref="BO9:BO108">
    <cfRule type="expression" dxfId="985" priority="417">
      <formula>$C9=0</formula>
    </cfRule>
  </conditionalFormatting>
  <conditionalFormatting sqref="BO9:BO108">
    <cfRule type="expression" dxfId="984" priority="416">
      <formula>$D9=0</formula>
    </cfRule>
  </conditionalFormatting>
  <conditionalFormatting sqref="BV8:BV108">
    <cfRule type="expression" dxfId="983" priority="413">
      <formula>$B8="TC"</formula>
    </cfRule>
    <cfRule type="expression" dxfId="982" priority="414">
      <formula>$B8="NSO"</formula>
    </cfRule>
    <cfRule type="expression" dxfId="981" priority="415">
      <formula>$B8="ab"</formula>
    </cfRule>
  </conditionalFormatting>
  <conditionalFormatting sqref="BY8:BY108">
    <cfRule type="expression" dxfId="980" priority="410">
      <formula>$B8="TC"</formula>
    </cfRule>
    <cfRule type="expression" dxfId="979" priority="411">
      <formula>$B8="NSO"</formula>
    </cfRule>
    <cfRule type="expression" dxfId="978" priority="412">
      <formula>$B8="ab"</formula>
    </cfRule>
  </conditionalFormatting>
  <conditionalFormatting sqref="BV9:BV108">
    <cfRule type="expression" dxfId="977" priority="407">
      <formula>$B9="TC"</formula>
    </cfRule>
    <cfRule type="expression" dxfId="976" priority="408">
      <formula>$B9="NSO"</formula>
    </cfRule>
    <cfRule type="expression" dxfId="975" priority="409">
      <formula>$B9="ab"</formula>
    </cfRule>
  </conditionalFormatting>
  <conditionalFormatting sqref="BY9:BY108">
    <cfRule type="expression" dxfId="974" priority="404">
      <formula>$B9="TC"</formula>
    </cfRule>
    <cfRule type="expression" dxfId="973" priority="405">
      <formula>$B9="NSO"</formula>
    </cfRule>
    <cfRule type="expression" dxfId="972" priority="406">
      <formula>$B9="ab"</formula>
    </cfRule>
  </conditionalFormatting>
  <conditionalFormatting sqref="CH10:CH108">
    <cfRule type="expression" dxfId="971" priority="401">
      <formula>$B10="TC"</formula>
    </cfRule>
    <cfRule type="expression" dxfId="970" priority="402">
      <formula>$B10="NSO"</formula>
    </cfRule>
    <cfRule type="expression" dxfId="969" priority="403">
      <formula>$B10="ab"</formula>
    </cfRule>
  </conditionalFormatting>
  <conditionalFormatting sqref="CH10:CH108">
    <cfRule type="expression" dxfId="968" priority="400">
      <formula>$C10=0</formula>
    </cfRule>
  </conditionalFormatting>
  <conditionalFormatting sqref="BV8:BV108">
    <cfRule type="expression" dxfId="967" priority="397">
      <formula>$B8="TC"</formula>
    </cfRule>
    <cfRule type="expression" dxfId="966" priority="398">
      <formula>$B8="NSO"</formula>
    </cfRule>
    <cfRule type="expression" dxfId="965" priority="399">
      <formula>$B8="ab"</formula>
    </cfRule>
  </conditionalFormatting>
  <conditionalFormatting sqref="BY8:BY108">
    <cfRule type="expression" dxfId="964" priority="394">
      <formula>$B8="TC"</formula>
    </cfRule>
    <cfRule type="expression" dxfId="963" priority="395">
      <formula>$B8="NSO"</formula>
    </cfRule>
    <cfRule type="expression" dxfId="962" priority="396">
      <formula>$B8="ab"</formula>
    </cfRule>
  </conditionalFormatting>
  <conditionalFormatting sqref="BV8:BV108">
    <cfRule type="expression" dxfId="961" priority="391">
      <formula>$B8="TC"</formula>
    </cfRule>
    <cfRule type="expression" dxfId="960" priority="392">
      <formula>$B8="NSO"</formula>
    </cfRule>
    <cfRule type="expression" dxfId="959" priority="393">
      <formula>$B8="ab"</formula>
    </cfRule>
  </conditionalFormatting>
  <conditionalFormatting sqref="BY8:BY108">
    <cfRule type="expression" dxfId="958" priority="388">
      <formula>$B8="TC"</formula>
    </cfRule>
    <cfRule type="expression" dxfId="957" priority="389">
      <formula>$B8="NSO"</formula>
    </cfRule>
    <cfRule type="expression" dxfId="956" priority="390">
      <formula>$B8="ab"</formula>
    </cfRule>
  </conditionalFormatting>
  <conditionalFormatting sqref="BV9:BV108">
    <cfRule type="expression" dxfId="955" priority="385">
      <formula>$B9="TC"</formula>
    </cfRule>
    <cfRule type="expression" dxfId="954" priority="386">
      <formula>$B9="NSO"</formula>
    </cfRule>
    <cfRule type="expression" dxfId="953" priority="387">
      <formula>$B9="ab"</formula>
    </cfRule>
  </conditionalFormatting>
  <conditionalFormatting sqref="BY9:BY108">
    <cfRule type="expression" dxfId="952" priority="382">
      <formula>$B9="TC"</formula>
    </cfRule>
    <cfRule type="expression" dxfId="951" priority="383">
      <formula>$B9="NSO"</formula>
    </cfRule>
    <cfRule type="expression" dxfId="950" priority="384">
      <formula>$B9="ab"</formula>
    </cfRule>
  </conditionalFormatting>
  <conditionalFormatting sqref="BV8:BV108">
    <cfRule type="expression" dxfId="949" priority="379">
      <formula>$B8="TC"</formula>
    </cfRule>
    <cfRule type="expression" dxfId="948" priority="380">
      <formula>$B8="NSO"</formula>
    </cfRule>
    <cfRule type="expression" dxfId="947" priority="381">
      <formula>$B8="ab"</formula>
    </cfRule>
  </conditionalFormatting>
  <conditionalFormatting sqref="BY8:BY108">
    <cfRule type="expression" dxfId="946" priority="376">
      <formula>$B8="TC"</formula>
    </cfRule>
    <cfRule type="expression" dxfId="945" priority="377">
      <formula>$B8="NSO"</formula>
    </cfRule>
    <cfRule type="expression" dxfId="944" priority="378">
      <formula>$B8="ab"</formula>
    </cfRule>
  </conditionalFormatting>
  <conditionalFormatting sqref="BT9:BT108">
    <cfRule type="expression" dxfId="943" priority="373">
      <formula>$B9="TC"</formula>
    </cfRule>
    <cfRule type="expression" dxfId="942" priority="374">
      <formula>$B9="NSO"</formula>
    </cfRule>
    <cfRule type="expression" dxfId="941" priority="375">
      <formula>$B9="ab"</formula>
    </cfRule>
  </conditionalFormatting>
  <conditionalFormatting sqref="BT9:BT108">
    <cfRule type="expression" dxfId="940" priority="372">
      <formula>$C9=0</formula>
    </cfRule>
  </conditionalFormatting>
  <conditionalFormatting sqref="BT9:BU108">
    <cfRule type="expression" dxfId="939" priority="371">
      <formula>$D9=0</formula>
    </cfRule>
  </conditionalFormatting>
  <conditionalFormatting sqref="BW9:BX108">
    <cfRule type="expression" dxfId="938" priority="370">
      <formula>$D9=0</formula>
    </cfRule>
  </conditionalFormatting>
  <conditionalFormatting sqref="CD9:CD108">
    <cfRule type="expression" dxfId="937" priority="367">
      <formula>$B9="TC"</formula>
    </cfRule>
    <cfRule type="expression" dxfId="936" priority="368">
      <formula>$B9="NSO"</formula>
    </cfRule>
    <cfRule type="expression" dxfId="935" priority="369">
      <formula>$B9="ab"</formula>
    </cfRule>
  </conditionalFormatting>
  <conditionalFormatting sqref="CD9:CD108">
    <cfRule type="expression" dxfId="934" priority="366">
      <formula>$C9=0</formula>
    </cfRule>
  </conditionalFormatting>
  <conditionalFormatting sqref="CD9:CD108">
    <cfRule type="expression" dxfId="933" priority="365">
      <formula>$D9=0</formula>
    </cfRule>
  </conditionalFormatting>
  <conditionalFormatting sqref="BV8:BV108">
    <cfRule type="expression" dxfId="932" priority="362">
      <formula>$B8="TC"</formula>
    </cfRule>
    <cfRule type="expression" dxfId="931" priority="363">
      <formula>$B8="NSO"</formula>
    </cfRule>
    <cfRule type="expression" dxfId="930" priority="364">
      <formula>$B8="ab"</formula>
    </cfRule>
  </conditionalFormatting>
  <conditionalFormatting sqref="BY8:BY108">
    <cfRule type="expression" dxfId="929" priority="359">
      <formula>$B8="TC"</formula>
    </cfRule>
    <cfRule type="expression" dxfId="928" priority="360">
      <formula>$B8="NSO"</formula>
    </cfRule>
    <cfRule type="expression" dxfId="927" priority="361">
      <formula>$B8="ab"</formula>
    </cfRule>
  </conditionalFormatting>
  <conditionalFormatting sqref="BT9:BT108">
    <cfRule type="expression" dxfId="926" priority="356">
      <formula>$B9="TC"</formula>
    </cfRule>
    <cfRule type="expression" dxfId="925" priority="357">
      <formula>$B9="NSO"</formula>
    </cfRule>
    <cfRule type="expression" dxfId="924" priority="358">
      <formula>$B9="ab"</formula>
    </cfRule>
  </conditionalFormatting>
  <conditionalFormatting sqref="BT9:BT108">
    <cfRule type="expression" dxfId="923" priority="355">
      <formula>$C9=0</formula>
    </cfRule>
  </conditionalFormatting>
  <conditionalFormatting sqref="BT9:BU108">
    <cfRule type="expression" dxfId="922" priority="354">
      <formula>$D9=0</formula>
    </cfRule>
  </conditionalFormatting>
  <conditionalFormatting sqref="BW9:BX108">
    <cfRule type="expression" dxfId="921" priority="353">
      <formula>$D9=0</formula>
    </cfRule>
  </conditionalFormatting>
  <conditionalFormatting sqref="CD9:CD108">
    <cfRule type="expression" dxfId="920" priority="350">
      <formula>$B9="TC"</formula>
    </cfRule>
    <cfRule type="expression" dxfId="919" priority="351">
      <formula>$B9="NSO"</formula>
    </cfRule>
    <cfRule type="expression" dxfId="918" priority="352">
      <formula>$B9="ab"</formula>
    </cfRule>
  </conditionalFormatting>
  <conditionalFormatting sqref="CD9:CD108">
    <cfRule type="expression" dxfId="917" priority="349">
      <formula>$C9=0</formula>
    </cfRule>
  </conditionalFormatting>
  <conditionalFormatting sqref="CD9:CD108">
    <cfRule type="expression" dxfId="916" priority="348">
      <formula>$D9=0</formula>
    </cfRule>
  </conditionalFormatting>
  <conditionalFormatting sqref="CK8:CK108">
    <cfRule type="expression" dxfId="915" priority="345">
      <formula>$B8="TC"</formula>
    </cfRule>
    <cfRule type="expression" dxfId="914" priority="346">
      <formula>$B8="NSO"</formula>
    </cfRule>
    <cfRule type="expression" dxfId="913" priority="347">
      <formula>$B8="ab"</formula>
    </cfRule>
  </conditionalFormatting>
  <conditionalFormatting sqref="CM8:CN108">
    <cfRule type="expression" dxfId="912" priority="342">
      <formula>$B8="TC"</formula>
    </cfRule>
    <cfRule type="expression" dxfId="911" priority="343">
      <formula>$B8="NSO"</formula>
    </cfRule>
    <cfRule type="expression" dxfId="910" priority="344">
      <formula>$B8="ab"</formula>
    </cfRule>
  </conditionalFormatting>
  <conditionalFormatting sqref="CK8:CK108">
    <cfRule type="expression" dxfId="909" priority="339">
      <formula>$B8="TC"</formula>
    </cfRule>
    <cfRule type="expression" dxfId="908" priority="340">
      <formula>$B8="NSO"</formula>
    </cfRule>
    <cfRule type="expression" dxfId="907" priority="341">
      <formula>$B8="ab"</formula>
    </cfRule>
  </conditionalFormatting>
  <conditionalFormatting sqref="CM8:CN108">
    <cfRule type="expression" dxfId="906" priority="336">
      <formula>$B8="TC"</formula>
    </cfRule>
    <cfRule type="expression" dxfId="905" priority="337">
      <formula>$B8="NSO"</formula>
    </cfRule>
    <cfRule type="expression" dxfId="904" priority="338">
      <formula>$B8="ab"</formula>
    </cfRule>
  </conditionalFormatting>
  <conditionalFormatting sqref="CK9:CK108">
    <cfRule type="expression" dxfId="903" priority="333">
      <formula>$B9="TC"</formula>
    </cfRule>
    <cfRule type="expression" dxfId="902" priority="334">
      <formula>$B9="NSO"</formula>
    </cfRule>
    <cfRule type="expression" dxfId="901" priority="335">
      <formula>$B9="ab"</formula>
    </cfRule>
  </conditionalFormatting>
  <conditionalFormatting sqref="CM9:CN108">
    <cfRule type="expression" dxfId="900" priority="330">
      <formula>$B9="TC"</formula>
    </cfRule>
    <cfRule type="expression" dxfId="899" priority="331">
      <formula>$B9="NSO"</formula>
    </cfRule>
    <cfRule type="expression" dxfId="898" priority="332">
      <formula>$B9="ab"</formula>
    </cfRule>
  </conditionalFormatting>
  <conditionalFormatting sqref="CW10:CW108">
    <cfRule type="expression" dxfId="897" priority="327">
      <formula>$B10="TC"</formula>
    </cfRule>
    <cfRule type="expression" dxfId="896" priority="328">
      <formula>$B10="NSO"</formula>
    </cfRule>
    <cfRule type="expression" dxfId="895" priority="329">
      <formula>$B10="ab"</formula>
    </cfRule>
  </conditionalFormatting>
  <conditionalFormatting sqref="CW10:CW108">
    <cfRule type="expression" dxfId="894" priority="326">
      <formula>$C10=0</formula>
    </cfRule>
  </conditionalFormatting>
  <conditionalFormatting sqref="CK8:CK108">
    <cfRule type="expression" dxfId="893" priority="323">
      <formula>$B8="TC"</formula>
    </cfRule>
    <cfRule type="expression" dxfId="892" priority="324">
      <formula>$B8="NSO"</formula>
    </cfRule>
    <cfRule type="expression" dxfId="891" priority="325">
      <formula>$B8="ab"</formula>
    </cfRule>
  </conditionalFormatting>
  <conditionalFormatting sqref="CM8:CN108">
    <cfRule type="expression" dxfId="890" priority="320">
      <formula>$B8="TC"</formula>
    </cfRule>
    <cfRule type="expression" dxfId="889" priority="321">
      <formula>$B8="NSO"</formula>
    </cfRule>
    <cfRule type="expression" dxfId="888" priority="322">
      <formula>$B8="ab"</formula>
    </cfRule>
  </conditionalFormatting>
  <conditionalFormatting sqref="CK8:CK108">
    <cfRule type="expression" dxfId="887" priority="317">
      <formula>$B8="TC"</formula>
    </cfRule>
    <cfRule type="expression" dxfId="886" priority="318">
      <formula>$B8="NSO"</formula>
    </cfRule>
    <cfRule type="expression" dxfId="885" priority="319">
      <formula>$B8="ab"</formula>
    </cfRule>
  </conditionalFormatting>
  <conditionalFormatting sqref="CM8:CN108">
    <cfRule type="expression" dxfId="884" priority="314">
      <formula>$B8="TC"</formula>
    </cfRule>
    <cfRule type="expression" dxfId="883" priority="315">
      <formula>$B8="NSO"</formula>
    </cfRule>
    <cfRule type="expression" dxfId="882" priority="316">
      <formula>$B8="ab"</formula>
    </cfRule>
  </conditionalFormatting>
  <conditionalFormatting sqref="CK9:CK108">
    <cfRule type="expression" dxfId="881" priority="311">
      <formula>$B9="TC"</formula>
    </cfRule>
    <cfRule type="expression" dxfId="880" priority="312">
      <formula>$B9="NSO"</formula>
    </cfRule>
    <cfRule type="expression" dxfId="879" priority="313">
      <formula>$B9="ab"</formula>
    </cfRule>
  </conditionalFormatting>
  <conditionalFormatting sqref="CM9:CN108">
    <cfRule type="expression" dxfId="878" priority="308">
      <formula>$B9="TC"</formula>
    </cfRule>
    <cfRule type="expression" dxfId="877" priority="309">
      <formula>$B9="NSO"</formula>
    </cfRule>
    <cfRule type="expression" dxfId="876" priority="310">
      <formula>$B9="ab"</formula>
    </cfRule>
  </conditionalFormatting>
  <conditionalFormatting sqref="CK8:CK108">
    <cfRule type="expression" dxfId="875" priority="305">
      <formula>$B8="TC"</formula>
    </cfRule>
    <cfRule type="expression" dxfId="874" priority="306">
      <formula>$B8="NSO"</formula>
    </cfRule>
    <cfRule type="expression" dxfId="873" priority="307">
      <formula>$B8="ab"</formula>
    </cfRule>
  </conditionalFormatting>
  <conditionalFormatting sqref="CM8:CN108">
    <cfRule type="expression" dxfId="872" priority="302">
      <formula>$B8="TC"</formula>
    </cfRule>
    <cfRule type="expression" dxfId="871" priority="303">
      <formula>$B8="NSO"</formula>
    </cfRule>
    <cfRule type="expression" dxfId="870" priority="304">
      <formula>$B8="ab"</formula>
    </cfRule>
  </conditionalFormatting>
  <conditionalFormatting sqref="CI9:CI108">
    <cfRule type="expression" dxfId="869" priority="299">
      <formula>$B9="TC"</formula>
    </cfRule>
    <cfRule type="expression" dxfId="868" priority="300">
      <formula>$B9="NSO"</formula>
    </cfRule>
    <cfRule type="expression" dxfId="867" priority="301">
      <formula>$B9="ab"</formula>
    </cfRule>
  </conditionalFormatting>
  <conditionalFormatting sqref="CI9:CI108">
    <cfRule type="expression" dxfId="866" priority="298">
      <formula>$C9=0</formula>
    </cfRule>
  </conditionalFormatting>
  <conditionalFormatting sqref="CI9:CJ108">
    <cfRule type="expression" dxfId="865" priority="297">
      <formula>$D9=0</formula>
    </cfRule>
  </conditionalFormatting>
  <conditionalFormatting sqref="CL9:CL108">
    <cfRule type="expression" dxfId="864" priority="296">
      <formula>$D9=0</formula>
    </cfRule>
  </conditionalFormatting>
  <conditionalFormatting sqref="CS9:CS108">
    <cfRule type="expression" dxfId="863" priority="293">
      <formula>$B9="TC"</formula>
    </cfRule>
    <cfRule type="expression" dxfId="862" priority="294">
      <formula>$B9="NSO"</formula>
    </cfRule>
    <cfRule type="expression" dxfId="861" priority="295">
      <formula>$B9="ab"</formula>
    </cfRule>
  </conditionalFormatting>
  <conditionalFormatting sqref="CS9:CS108">
    <cfRule type="expression" dxfId="860" priority="292">
      <formula>$C9=0</formula>
    </cfRule>
  </conditionalFormatting>
  <conditionalFormatting sqref="CS9:CS108">
    <cfRule type="expression" dxfId="859" priority="291">
      <formula>$D9=0</formula>
    </cfRule>
  </conditionalFormatting>
  <conditionalFormatting sqref="CK8:CK108">
    <cfRule type="expression" dxfId="858" priority="288">
      <formula>$B8="TC"</formula>
    </cfRule>
    <cfRule type="expression" dxfId="857" priority="289">
      <formula>$B8="NSO"</formula>
    </cfRule>
    <cfRule type="expression" dxfId="856" priority="290">
      <formula>$B8="ab"</formula>
    </cfRule>
  </conditionalFormatting>
  <conditionalFormatting sqref="CM8:CN108">
    <cfRule type="expression" dxfId="855" priority="285">
      <formula>$B8="TC"</formula>
    </cfRule>
    <cfRule type="expression" dxfId="854" priority="286">
      <formula>$B8="NSO"</formula>
    </cfRule>
    <cfRule type="expression" dxfId="853" priority="287">
      <formula>$B8="ab"</formula>
    </cfRule>
  </conditionalFormatting>
  <conditionalFormatting sqref="CI9:CI108">
    <cfRule type="expression" dxfId="852" priority="282">
      <formula>$B9="TC"</formula>
    </cfRule>
    <cfRule type="expression" dxfId="851" priority="283">
      <formula>$B9="NSO"</formula>
    </cfRule>
    <cfRule type="expression" dxfId="850" priority="284">
      <formula>$B9="ab"</formula>
    </cfRule>
  </conditionalFormatting>
  <conditionalFormatting sqref="CI9:CI108">
    <cfRule type="expression" dxfId="849" priority="281">
      <formula>$C9=0</formula>
    </cfRule>
  </conditionalFormatting>
  <conditionalFormatting sqref="CI9:CJ108">
    <cfRule type="expression" dxfId="848" priority="280">
      <formula>$D9=0</formula>
    </cfRule>
  </conditionalFormatting>
  <conditionalFormatting sqref="CL9:CL108">
    <cfRule type="expression" dxfId="847" priority="279">
      <formula>$D9=0</formula>
    </cfRule>
  </conditionalFormatting>
  <conditionalFormatting sqref="CS9:CS108">
    <cfRule type="expression" dxfId="846" priority="276">
      <formula>$B9="TC"</formula>
    </cfRule>
    <cfRule type="expression" dxfId="845" priority="277">
      <formula>$B9="NSO"</formula>
    </cfRule>
    <cfRule type="expression" dxfId="844" priority="278">
      <formula>$B9="ab"</formula>
    </cfRule>
  </conditionalFormatting>
  <conditionalFormatting sqref="CS9:CS108">
    <cfRule type="expression" dxfId="843" priority="275">
      <formula>$C9=0</formula>
    </cfRule>
  </conditionalFormatting>
  <conditionalFormatting sqref="CS9:CS108">
    <cfRule type="expression" dxfId="842" priority="274">
      <formula>$D9=0</formula>
    </cfRule>
  </conditionalFormatting>
  <conditionalFormatting sqref="EF10:EF109 DL15:DL109 DC10:DC109 DE10:DE109 AM10:AN109 BB10:BC109 BQ10:BR109 CF10:CG109 CU10:CV109 DM10:DN109 DV10:DW109 A9:EI108 X10:Y109">
    <cfRule type="expression" dxfId="841" priority="97">
      <formula>$A9="TC"</formula>
    </cfRule>
    <cfRule type="expression" dxfId="840" priority="98">
      <formula>$A9="NSO"</formula>
    </cfRule>
  </conditionalFormatting>
  <conditionalFormatting sqref="U9:U108">
    <cfRule type="expression" dxfId="839" priority="94">
      <formula>$B9="TC"</formula>
    </cfRule>
    <cfRule type="expression" dxfId="838" priority="95">
      <formula>$B9="NSO"</formula>
    </cfRule>
    <cfRule type="expression" dxfId="837" priority="96">
      <formula>$B9="ab"</formula>
    </cfRule>
  </conditionalFormatting>
  <conditionalFormatting sqref="AE8:AF9 AF10:AF108">
    <cfRule type="expression" dxfId="836" priority="91">
      <formula>$B8="TC"</formula>
    </cfRule>
    <cfRule type="expression" dxfId="835" priority="92">
      <formula>$B8="NSO"</formula>
    </cfRule>
    <cfRule type="expression" dxfId="834" priority="93">
      <formula>$B8="ab"</formula>
    </cfRule>
  </conditionalFormatting>
  <conditionalFormatting sqref="AD9">
    <cfRule type="expression" dxfId="833" priority="90">
      <formula>$D9=0</formula>
    </cfRule>
  </conditionalFormatting>
  <conditionalFormatting sqref="AK9:AK108">
    <cfRule type="expression" dxfId="832" priority="87">
      <formula>$B9="TC"</formula>
    </cfRule>
    <cfRule type="expression" dxfId="831" priority="88">
      <formula>$B9="NSO"</formula>
    </cfRule>
    <cfRule type="expression" dxfId="830" priority="89">
      <formula>$B9="ab"</formula>
    </cfRule>
  </conditionalFormatting>
  <conditionalFormatting sqref="AK9:AK108">
    <cfRule type="expression" dxfId="829" priority="86">
      <formula>$C9=0</formula>
    </cfRule>
  </conditionalFormatting>
  <conditionalFormatting sqref="AK9:AK108">
    <cfRule type="expression" dxfId="828" priority="85">
      <formula>$D9=0</formula>
    </cfRule>
  </conditionalFormatting>
  <conditionalFormatting sqref="AJ9:AJ108">
    <cfRule type="expression" dxfId="827" priority="82">
      <formula>$B9="TC"</formula>
    </cfRule>
    <cfRule type="expression" dxfId="826" priority="83">
      <formula>$B9="NSO"</formula>
    </cfRule>
    <cfRule type="expression" dxfId="825" priority="84">
      <formula>$B9="ab"</formula>
    </cfRule>
  </conditionalFormatting>
  <conditionalFormatting sqref="CN9:CN108">
    <cfRule type="expression" dxfId="824" priority="79">
      <formula>$B9="TC"</formula>
    </cfRule>
    <cfRule type="expression" dxfId="823" priority="80">
      <formula>$B9="NSO"</formula>
    </cfRule>
    <cfRule type="expression" dxfId="822" priority="81">
      <formula>$B9="ab"</formula>
    </cfRule>
  </conditionalFormatting>
  <conditionalFormatting sqref="CN9:CN108">
    <cfRule type="expression" dxfId="821" priority="76">
      <formula>$B9="TC"</formula>
    </cfRule>
    <cfRule type="expression" dxfId="820" priority="77">
      <formula>$B9="NSO"</formula>
    </cfRule>
    <cfRule type="expression" dxfId="819" priority="78">
      <formula>$B9="ab"</formula>
    </cfRule>
  </conditionalFormatting>
  <conditionalFormatting sqref="CN9:CN108">
    <cfRule type="expression" dxfId="818" priority="73">
      <formula>$B9="TC"</formula>
    </cfRule>
    <cfRule type="expression" dxfId="817" priority="74">
      <formula>$B9="NSO"</formula>
    </cfRule>
    <cfRule type="expression" dxfId="816" priority="75">
      <formula>$B9="ab"</formula>
    </cfRule>
  </conditionalFormatting>
  <conditionalFormatting sqref="CN9:CN108">
    <cfRule type="expression" dxfId="815" priority="70">
      <formula>$B9="TC"</formula>
    </cfRule>
    <cfRule type="expression" dxfId="814" priority="71">
      <formula>$B9="NSO"</formula>
    </cfRule>
    <cfRule type="expression" dxfId="813" priority="72">
      <formula>$B9="ab"</formula>
    </cfRule>
  </conditionalFormatting>
  <conditionalFormatting sqref="CN9:CN108">
    <cfRule type="expression" dxfId="812" priority="67">
      <formula>$B9="TC"</formula>
    </cfRule>
    <cfRule type="expression" dxfId="811" priority="68">
      <formula>$B9="NSO"</formula>
    </cfRule>
    <cfRule type="expression" dxfId="810" priority="69">
      <formula>$B9="ab"</formula>
    </cfRule>
  </conditionalFormatting>
  <conditionalFormatting sqref="CN9:CN108">
    <cfRule type="expression" dxfId="809" priority="64">
      <formula>$B9="TC"</formula>
    </cfRule>
    <cfRule type="expression" dxfId="808" priority="65">
      <formula>$B9="NSO"</formula>
    </cfRule>
    <cfRule type="expression" dxfId="807" priority="66">
      <formula>$B9="ab"</formula>
    </cfRule>
  </conditionalFormatting>
  <conditionalFormatting sqref="CN9:CN108">
    <cfRule type="expression" dxfId="806" priority="61">
      <formula>$B9="TC"</formula>
    </cfRule>
    <cfRule type="expression" dxfId="805" priority="62">
      <formula>$B9="NSO"</formula>
    </cfRule>
    <cfRule type="expression" dxfId="804" priority="63">
      <formula>$B9="ab"</formula>
    </cfRule>
  </conditionalFormatting>
  <conditionalFormatting sqref="CL9:CM9">
    <cfRule type="expression" dxfId="803" priority="60">
      <formula>$D9=0</formula>
    </cfRule>
  </conditionalFormatting>
  <conditionalFormatting sqref="CS9:CS108">
    <cfRule type="expression" dxfId="802" priority="57">
      <formula>$B9="TC"</formula>
    </cfRule>
    <cfRule type="expression" dxfId="801" priority="58">
      <formula>$B9="NSO"</formula>
    </cfRule>
    <cfRule type="expression" dxfId="800" priority="59">
      <formula>$B9="ab"</formula>
    </cfRule>
  </conditionalFormatting>
  <conditionalFormatting sqref="CS9:CS108">
    <cfRule type="expression" dxfId="799" priority="56">
      <formula>$C9=0</formula>
    </cfRule>
  </conditionalFormatting>
  <conditionalFormatting sqref="CS9:CS108">
    <cfRule type="expression" dxfId="798" priority="55">
      <formula>$D9=0</formula>
    </cfRule>
  </conditionalFormatting>
  <conditionalFormatting sqref="CN9:CN108">
    <cfRule type="expression" dxfId="797" priority="52">
      <formula>$B9="TC"</formula>
    </cfRule>
    <cfRule type="expression" dxfId="796" priority="53">
      <formula>$B9="NSO"</formula>
    </cfRule>
    <cfRule type="expression" dxfId="795" priority="54">
      <formula>$B9="ab"</formula>
    </cfRule>
  </conditionalFormatting>
  <conditionalFormatting sqref="CL9:CM9">
    <cfRule type="expression" dxfId="794" priority="51">
      <formula>$D9=0</formula>
    </cfRule>
  </conditionalFormatting>
  <conditionalFormatting sqref="CS9:CS108">
    <cfRule type="expression" dxfId="793" priority="48">
      <formula>$B9="TC"</formula>
    </cfRule>
    <cfRule type="expression" dxfId="792" priority="49">
      <formula>$B9="NSO"</formula>
    </cfRule>
    <cfRule type="expression" dxfId="791" priority="50">
      <formula>$B9="ab"</formula>
    </cfRule>
  </conditionalFormatting>
  <conditionalFormatting sqref="CS9:CS108">
    <cfRule type="expression" dxfId="790" priority="47">
      <formula>$C9=0</formula>
    </cfRule>
  </conditionalFormatting>
  <conditionalFormatting sqref="CS9:CS108">
    <cfRule type="expression" dxfId="789" priority="46">
      <formula>$D9=0</formula>
    </cfRule>
  </conditionalFormatting>
  <conditionalFormatting sqref="R9:R108">
    <cfRule type="expression" dxfId="788" priority="43">
      <formula>$B9="TC"</formula>
    </cfRule>
    <cfRule type="expression" dxfId="787" priority="44">
      <formula>$B9="NSO"</formula>
    </cfRule>
    <cfRule type="expression" dxfId="786" priority="45">
      <formula>$B9="ab"</formula>
    </cfRule>
  </conditionalFormatting>
  <conditionalFormatting sqref="R9:R108">
    <cfRule type="expression" dxfId="785" priority="42">
      <formula>$C9=0</formula>
    </cfRule>
  </conditionalFormatting>
  <conditionalFormatting sqref="R9:R108">
    <cfRule type="expression" dxfId="784" priority="39">
      <formula>$B9="TC"</formula>
    </cfRule>
    <cfRule type="expression" dxfId="783" priority="40">
      <formula>$B9="NSO"</formula>
    </cfRule>
    <cfRule type="expression" dxfId="782" priority="41">
      <formula>$B9="ab"</formula>
    </cfRule>
  </conditionalFormatting>
  <conditionalFormatting sqref="R9:R108">
    <cfRule type="expression" dxfId="781" priority="38">
      <formula>$C9=0</formula>
    </cfRule>
  </conditionalFormatting>
  <conditionalFormatting sqref="R9:R108">
    <cfRule type="expression" dxfId="780" priority="37">
      <formula>$D9=0</formula>
    </cfRule>
  </conditionalFormatting>
  <conditionalFormatting sqref="CS9:CS108">
    <cfRule type="expression" dxfId="779" priority="3">
      <formula>$D9=0</formula>
    </cfRule>
  </conditionalFormatting>
  <conditionalFormatting sqref="CD9:CD108">
    <cfRule type="expression" dxfId="778" priority="34">
      <formula>$B9="TC"</formula>
    </cfRule>
    <cfRule type="expression" dxfId="777" priority="35">
      <formula>$B9="NSO"</formula>
    </cfRule>
    <cfRule type="expression" dxfId="776" priority="36">
      <formula>$B9="ab"</formula>
    </cfRule>
  </conditionalFormatting>
  <conditionalFormatting sqref="CD9:CD108">
    <cfRule type="expression" dxfId="775" priority="33">
      <formula>$C9=0</formula>
    </cfRule>
  </conditionalFormatting>
  <conditionalFormatting sqref="CD9:CD108">
    <cfRule type="expression" dxfId="774" priority="32">
      <formula>$D9=0</formula>
    </cfRule>
  </conditionalFormatting>
  <conditionalFormatting sqref="CD9:CD108">
    <cfRule type="expression" dxfId="773" priority="29">
      <formula>$B9="TC"</formula>
    </cfRule>
    <cfRule type="expression" dxfId="772" priority="30">
      <formula>$B9="NSO"</formula>
    </cfRule>
    <cfRule type="expression" dxfId="771" priority="31">
      <formula>$B9="ab"</formula>
    </cfRule>
  </conditionalFormatting>
  <conditionalFormatting sqref="CD9:CD108">
    <cfRule type="expression" dxfId="770" priority="28">
      <formula>$C9=0</formula>
    </cfRule>
  </conditionalFormatting>
  <conditionalFormatting sqref="CD9:CD108">
    <cfRule type="expression" dxfId="769" priority="27">
      <formula>$D9=0</formula>
    </cfRule>
  </conditionalFormatting>
  <conditionalFormatting sqref="CU9:CV109">
    <cfRule type="expression" dxfId="768" priority="24">
      <formula>$B9="TC"</formula>
    </cfRule>
    <cfRule type="expression" dxfId="767" priority="25">
      <formula>$B9="NSO"</formula>
    </cfRule>
    <cfRule type="expression" dxfId="766" priority="26">
      <formula>$B9="ab"</formula>
    </cfRule>
  </conditionalFormatting>
  <conditionalFormatting sqref="CU9:CV109">
    <cfRule type="expression" dxfId="765" priority="23">
      <formula>$C9=0</formula>
    </cfRule>
  </conditionalFormatting>
  <conditionalFormatting sqref="CS9:CS108">
    <cfRule type="expression" dxfId="764" priority="20">
      <formula>$B9="TC"</formula>
    </cfRule>
    <cfRule type="expression" dxfId="763" priority="21">
      <formula>$B9="NSO"</formula>
    </cfRule>
    <cfRule type="expression" dxfId="762" priority="22">
      <formula>$B9="ab"</formula>
    </cfRule>
  </conditionalFormatting>
  <conditionalFormatting sqref="CS9:CS108">
    <cfRule type="expression" dxfId="761" priority="19">
      <formula>$C9=0</formula>
    </cfRule>
  </conditionalFormatting>
  <conditionalFormatting sqref="CS9:CS108">
    <cfRule type="expression" dxfId="760" priority="18">
      <formula>$D9=0</formula>
    </cfRule>
  </conditionalFormatting>
  <conditionalFormatting sqref="CS9:CS108">
    <cfRule type="expression" dxfId="759" priority="15">
      <formula>$B9="TC"</formula>
    </cfRule>
    <cfRule type="expression" dxfId="758" priority="16">
      <formula>$B9="NSO"</formula>
    </cfRule>
    <cfRule type="expression" dxfId="757" priority="17">
      <formula>$B9="ab"</formula>
    </cfRule>
  </conditionalFormatting>
  <conditionalFormatting sqref="CS9:CS108">
    <cfRule type="expression" dxfId="756" priority="14">
      <formula>$C9=0</formula>
    </cfRule>
  </conditionalFormatting>
  <conditionalFormatting sqref="CS9:CS108">
    <cfRule type="expression" dxfId="755" priority="13">
      <formula>$D9=0</formula>
    </cfRule>
  </conditionalFormatting>
  <conditionalFormatting sqref="CS9:CS108">
    <cfRule type="expression" dxfId="754" priority="10">
      <formula>$B9="TC"</formula>
    </cfRule>
    <cfRule type="expression" dxfId="753" priority="11">
      <formula>$B9="NSO"</formula>
    </cfRule>
    <cfRule type="expression" dxfId="752" priority="12">
      <formula>$B9="ab"</formula>
    </cfRule>
  </conditionalFormatting>
  <conditionalFormatting sqref="CS9:CS108">
    <cfRule type="expression" dxfId="751" priority="9">
      <formula>$C9=0</formula>
    </cfRule>
  </conditionalFormatting>
  <conditionalFormatting sqref="CS9:CS108">
    <cfRule type="expression" dxfId="750" priority="8">
      <formula>$D9=0</formula>
    </cfRule>
  </conditionalFormatting>
  <conditionalFormatting sqref="CS9:CS108">
    <cfRule type="expression" dxfId="749" priority="5">
      <formula>$B9="TC"</formula>
    </cfRule>
    <cfRule type="expression" dxfId="748" priority="6">
      <formula>$B9="NSO"</formula>
    </cfRule>
    <cfRule type="expression" dxfId="747" priority="7">
      <formula>$B9="ab"</formula>
    </cfRule>
  </conditionalFormatting>
  <conditionalFormatting sqref="CS9:CS108">
    <cfRule type="expression" dxfId="746" priority="4">
      <formula>$C9=0</formula>
    </cfRule>
  </conditionalFormatting>
  <conditionalFormatting sqref="EF9:EF109">
    <cfRule type="cellIs" dxfId="745" priority="2" operator="equal">
      <formula>"Passed"</formula>
    </cfRule>
    <cfRule type="cellIs" dxfId="744" priority="1" operator="equal">
      <formula>"Promoted"</formula>
    </cfRule>
  </conditionalFormatting>
  <dataValidations count="4">
    <dataValidation type="list" allowBlank="1" showInputMessage="1" showErrorMessage="1" sqref="J4:K4">
      <formula1>"0, (A), (B), (C), (D)"</formula1>
    </dataValidation>
    <dataValidation type="list" allowBlank="1" showInputMessage="1" showErrorMessage="1" sqref="G4:H4">
      <formula1>"0,1,2,3,4,5,6,7,8,9,11"</formula1>
    </dataValidation>
    <dataValidation type="list" allowBlank="1" showInputMessage="1" showErrorMessage="1" sqref="L4:DX4">
      <formula1>$J$110:$J$133</formula1>
    </dataValidation>
    <dataValidation type="list" allowBlank="1" showInputMessage="1" showErrorMessage="1" sqref="L3:CW3">
      <formula1>$I$110:$I$123</formula1>
    </dataValidation>
  </dataValidations>
  <hyperlinks>
    <hyperlink ref="C2:H2" location="'Mark Sheets'!A1" display="Print Report Card"/>
    <hyperlink ref="I2:K2" location="'Result Sheet 9'!A1" display="Go To Result Sheet"/>
  </hyperlinks>
  <pageMargins left="0.18" right="0.17" top="0.2" bottom="0.19" header="0.17" footer="0.16"/>
  <pageSetup paperSize="9" scale="6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4B10E0"/>
  </sheetPr>
  <dimension ref="A1:JM114"/>
  <sheetViews>
    <sheetView zoomScaleSheetLayoutView="44" workbookViewId="0">
      <selection activeCell="CM7" activeCellId="4" sqref="AI7:AK106 AW7:AY106 BK7:BM106 BY7:CA106 CM7:CO106"/>
    </sheetView>
  </sheetViews>
  <sheetFormatPr defaultColWidth="0" defaultRowHeight="15" zeroHeight="1"/>
  <cols>
    <col min="1" max="1" width="2.85546875" style="130" customWidth="1"/>
    <col min="2" max="2" width="5.7109375" style="130" customWidth="1"/>
    <col min="3" max="3" width="9.140625" style="130" hidden="1" customWidth="1"/>
    <col min="4" max="4" width="9.28515625" style="130" customWidth="1"/>
    <col min="5" max="5" width="9.140625" style="130" hidden="1" customWidth="1"/>
    <col min="6" max="6" width="9.140625" style="130" customWidth="1"/>
    <col min="7" max="7" width="24.5703125" style="142" bestFit="1" customWidth="1"/>
    <col min="8" max="8" width="30.42578125" style="142" bestFit="1" customWidth="1"/>
    <col min="9" max="9" width="26" style="142" bestFit="1" customWidth="1"/>
    <col min="10" max="10" width="17.140625" style="130" customWidth="1"/>
    <col min="11" max="12" width="4" style="137" customWidth="1"/>
    <col min="13" max="13" width="5" style="137" customWidth="1"/>
    <col min="14" max="16" width="4" style="137" customWidth="1"/>
    <col min="17" max="18" width="5" style="137" customWidth="1"/>
    <col min="19" max="20" width="4" style="137" customWidth="1"/>
    <col min="21" max="21" width="5" style="137" customWidth="1"/>
    <col min="22" max="22" width="3.28515625" style="137" customWidth="1"/>
    <col min="23" max="23" width="4.140625" style="354" customWidth="1"/>
    <col min="24" max="24" width="6" style="137" customWidth="1"/>
    <col min="25" max="26" width="4" style="137" customWidth="1"/>
    <col min="27" max="27" width="5" style="137" customWidth="1"/>
    <col min="28" max="30" width="4" style="137" customWidth="1"/>
    <col min="31" max="32" width="5" style="137" customWidth="1"/>
    <col min="33" max="34" width="4" style="137" customWidth="1"/>
    <col min="35" max="35" width="5" style="137" customWidth="1"/>
    <col min="36" max="36" width="3.28515625" style="137" customWidth="1"/>
    <col min="37" max="37" width="4" style="354" customWidth="1"/>
    <col min="38" max="38" width="5.7109375" style="137" bestFit="1" customWidth="1"/>
    <col min="39" max="45" width="4.28515625" style="137" customWidth="1"/>
    <col min="46" max="46" width="5.140625" style="137" bestFit="1" customWidth="1"/>
    <col min="47" max="48" width="4.28515625" style="137" customWidth="1"/>
    <col min="49" max="49" width="4.85546875" style="137" customWidth="1"/>
    <col min="50" max="50" width="3.28515625" style="137" customWidth="1"/>
    <col min="51" max="51" width="4.42578125" style="354" customWidth="1"/>
    <col min="52" max="59" width="4.28515625" style="137" customWidth="1"/>
    <col min="60" max="60" width="5.140625" style="137" bestFit="1" customWidth="1"/>
    <col min="61" max="62" width="4.28515625" style="137" customWidth="1"/>
    <col min="63" max="63" width="5.7109375" style="137" bestFit="1" customWidth="1"/>
    <col min="64" max="64" width="3.28515625" style="137" customWidth="1"/>
    <col min="65" max="65" width="4" style="354" customWidth="1"/>
    <col min="66" max="73" width="4.28515625" style="137" customWidth="1"/>
    <col min="74" max="74" width="5.140625" style="137" bestFit="1" customWidth="1"/>
    <col min="75" max="76" width="4.28515625" style="137" customWidth="1"/>
    <col min="77" max="77" width="5.7109375" style="137" bestFit="1" customWidth="1"/>
    <col min="78" max="78" width="3.28515625" style="137" customWidth="1"/>
    <col min="79" max="79" width="4.140625" style="354" customWidth="1"/>
    <col min="80" max="80" width="4.28515625" style="137" customWidth="1"/>
    <col min="81" max="82" width="3.5703125" style="137" customWidth="1"/>
    <col min="83" max="83" width="3.85546875" style="137" customWidth="1"/>
    <col min="84" max="86" width="3.5703125" style="137" customWidth="1"/>
    <col min="87" max="87" width="3.85546875" style="137" customWidth="1"/>
    <col min="88" max="88" width="5.140625" style="137" bestFit="1" customWidth="1"/>
    <col min="89" max="90" width="3.5703125" style="137" customWidth="1"/>
    <col min="91" max="91" width="5.7109375" style="137" bestFit="1" customWidth="1"/>
    <col min="92" max="92" width="3.85546875" style="137" customWidth="1"/>
    <col min="93" max="93" width="3.85546875" style="354" customWidth="1"/>
    <col min="94" max="94" width="3.85546875" style="137" customWidth="1"/>
    <col min="95" max="99" width="3.28515625" style="130" customWidth="1"/>
    <col min="100" max="100" width="3.85546875" style="130" customWidth="1"/>
    <col min="101" max="106" width="3.28515625" style="130" customWidth="1"/>
    <col min="107" max="107" width="3.85546875" style="130" customWidth="1"/>
    <col min="108" max="113" width="3.28515625" style="130" customWidth="1"/>
    <col min="114" max="114" width="4.7109375" style="130" customWidth="1"/>
    <col min="115" max="115" width="3.28515625" style="130" customWidth="1"/>
    <col min="116" max="116" width="4.85546875" style="130" customWidth="1"/>
    <col min="117" max="117" width="4.7109375" style="130" customWidth="1"/>
    <col min="118" max="118" width="5.85546875" style="130" customWidth="1"/>
    <col min="119" max="119" width="5" style="130" customWidth="1"/>
    <col min="120" max="120" width="4.5703125" style="130" customWidth="1"/>
    <col min="121" max="121" width="5.140625" style="130" customWidth="1"/>
    <col min="122" max="122" width="9.140625" style="142" customWidth="1"/>
    <col min="123" max="123" width="11.140625" style="142" customWidth="1"/>
    <col min="124" max="124" width="5.7109375" style="130" hidden="1" customWidth="1"/>
    <col min="125" max="125" width="5.7109375" style="130" customWidth="1"/>
    <col min="126" max="127" width="4.85546875" style="130" hidden="1" customWidth="1"/>
    <col min="128" max="128" width="0" style="130" hidden="1" customWidth="1"/>
    <col min="129" max="131" width="4.85546875" style="130" hidden="1" customWidth="1"/>
    <col min="132" max="140" width="0" style="130" hidden="1" customWidth="1"/>
    <col min="141" max="141" width="4.85546875" style="130" hidden="1" customWidth="1"/>
    <col min="142" max="142" width="0" style="130" hidden="1" customWidth="1"/>
    <col min="143" max="144" width="4.85546875" style="130" hidden="1" customWidth="1"/>
    <col min="145" max="145" width="0" style="130" hidden="1" customWidth="1"/>
    <col min="146" max="149" width="4.85546875" style="130" hidden="1" customWidth="1"/>
    <col min="150" max="167" width="0" style="130" hidden="1" customWidth="1"/>
    <col min="168" max="168" width="4.85546875" style="130" hidden="1" customWidth="1"/>
    <col min="169" max="181" width="0" style="130" hidden="1" customWidth="1"/>
    <col min="182" max="182" width="4.85546875" style="130" hidden="1" customWidth="1"/>
    <col min="183" max="191" width="0" style="130" hidden="1" customWidth="1"/>
    <col min="192" max="192" width="4.85546875" style="130" hidden="1" customWidth="1"/>
    <col min="193" max="193" width="0" style="130" hidden="1" customWidth="1"/>
    <col min="194" max="195" width="4.85546875" style="130" hidden="1" customWidth="1"/>
    <col min="196" max="196" width="0" style="130" hidden="1" customWidth="1"/>
    <col min="197" max="199" width="4.85546875" style="130" hidden="1" customWidth="1"/>
    <col min="200" max="208" width="0" style="130" hidden="1" customWidth="1"/>
    <col min="209" max="209" width="4.85546875" style="130" hidden="1" customWidth="1"/>
    <col min="210" max="210" width="0" style="130" hidden="1" customWidth="1"/>
    <col min="211" max="212" width="4.85546875" style="130" hidden="1" customWidth="1"/>
    <col min="213" max="213" width="0" style="130" hidden="1" customWidth="1"/>
    <col min="214" max="219" width="4.85546875" style="130" hidden="1" customWidth="1"/>
    <col min="220" max="220" width="0" style="130" hidden="1" customWidth="1"/>
    <col min="221" max="232" width="4.85546875" style="130" hidden="1" customWidth="1"/>
    <col min="233" max="233" width="0" style="130" hidden="1" customWidth="1"/>
    <col min="234" max="247" width="4.85546875" style="130" hidden="1" customWidth="1"/>
    <col min="248" max="248" width="0" style="130" hidden="1" customWidth="1"/>
    <col min="249" max="260" width="4.85546875" style="130" hidden="1" customWidth="1"/>
    <col min="261" max="261" width="0" style="130" hidden="1" customWidth="1"/>
    <col min="262" max="273" width="4.85546875" style="130" hidden="1" customWidth="1"/>
    <col min="274" max="16384" width="9.140625" style="130" hidden="1"/>
  </cols>
  <sheetData>
    <row r="1" spans="1:126" ht="15.75" thickBot="1">
      <c r="A1" s="154"/>
      <c r="B1" s="154"/>
      <c r="C1" s="154"/>
      <c r="D1" s="154"/>
      <c r="E1" s="154"/>
      <c r="F1" s="154"/>
      <c r="G1" s="154"/>
      <c r="H1" s="154"/>
      <c r="I1" s="154"/>
      <c r="J1" s="154"/>
      <c r="K1" s="352"/>
      <c r="L1" s="352"/>
      <c r="M1" s="352"/>
      <c r="N1" s="352"/>
      <c r="O1" s="352"/>
      <c r="P1" s="352"/>
      <c r="Q1" s="352"/>
      <c r="R1" s="352"/>
      <c r="S1" s="352"/>
      <c r="T1" s="352"/>
      <c r="U1" s="352"/>
      <c r="V1" s="352"/>
      <c r="W1" s="353"/>
      <c r="X1" s="352"/>
      <c r="Y1" s="352"/>
      <c r="Z1" s="352"/>
      <c r="AA1" s="352"/>
      <c r="AB1" s="352"/>
      <c r="AC1" s="352"/>
      <c r="AD1" s="352"/>
      <c r="AE1" s="352"/>
      <c r="AF1" s="352"/>
      <c r="AG1" s="352"/>
      <c r="AH1" s="352"/>
      <c r="AI1" s="352"/>
      <c r="AJ1" s="352"/>
      <c r="AK1" s="353"/>
      <c r="AL1" s="352"/>
      <c r="AM1" s="352"/>
      <c r="AN1" s="352"/>
      <c r="AO1" s="352"/>
      <c r="AP1" s="352"/>
      <c r="AQ1" s="352"/>
      <c r="AR1" s="352"/>
      <c r="AS1" s="352"/>
      <c r="AT1" s="352"/>
      <c r="AU1" s="352"/>
      <c r="AV1" s="352"/>
      <c r="AW1" s="352"/>
      <c r="AX1" s="352"/>
      <c r="AY1" s="353"/>
      <c r="AZ1" s="352"/>
      <c r="BA1" s="352"/>
      <c r="BB1" s="352"/>
      <c r="BC1" s="352"/>
      <c r="BD1" s="352"/>
      <c r="BE1" s="352"/>
      <c r="BF1" s="352"/>
      <c r="BG1" s="352"/>
      <c r="BH1" s="352"/>
      <c r="BI1" s="352"/>
      <c r="BJ1" s="352"/>
      <c r="BK1" s="352"/>
      <c r="BL1" s="352"/>
      <c r="BM1" s="353"/>
      <c r="BN1" s="352"/>
      <c r="BO1" s="352"/>
      <c r="BP1" s="352"/>
      <c r="BQ1" s="352"/>
      <c r="BR1" s="352"/>
      <c r="BS1" s="352"/>
      <c r="BT1" s="352"/>
      <c r="BU1" s="352"/>
      <c r="BV1" s="352"/>
      <c r="BW1" s="352"/>
      <c r="BX1" s="352"/>
      <c r="BY1" s="352"/>
      <c r="BZ1" s="352"/>
      <c r="CA1" s="353"/>
      <c r="CB1" s="352"/>
      <c r="CC1" s="352"/>
      <c r="CD1" s="352"/>
      <c r="CE1" s="352"/>
      <c r="CF1" s="352"/>
      <c r="CG1" s="352"/>
      <c r="CH1" s="352"/>
      <c r="CI1" s="352"/>
      <c r="CJ1" s="352"/>
      <c r="CK1" s="352"/>
      <c r="CL1" s="352"/>
      <c r="CM1" s="352"/>
      <c r="CN1" s="352"/>
      <c r="CO1" s="353"/>
      <c r="CP1" s="352"/>
      <c r="CQ1" s="154"/>
      <c r="CR1" s="154"/>
      <c r="CS1" s="154"/>
      <c r="CT1" s="154"/>
      <c r="CU1" s="154"/>
      <c r="CV1" s="154"/>
      <c r="CW1" s="154"/>
      <c r="CX1" s="154"/>
      <c r="CY1" s="154"/>
      <c r="CZ1" s="154"/>
      <c r="DA1" s="154"/>
      <c r="DB1" s="154"/>
      <c r="DC1" s="154"/>
      <c r="DD1" s="154"/>
      <c r="DE1" s="154"/>
      <c r="DF1" s="154"/>
      <c r="DG1" s="154"/>
      <c r="DH1" s="154"/>
      <c r="DI1" s="154"/>
      <c r="DJ1" s="154"/>
      <c r="DK1" s="154"/>
      <c r="DL1" s="154"/>
      <c r="DM1" s="154"/>
      <c r="DN1" s="154"/>
      <c r="DO1" s="154"/>
      <c r="DP1" s="154"/>
      <c r="DQ1" s="154"/>
      <c r="DR1" s="154"/>
      <c r="DS1" s="154"/>
      <c r="DT1" s="154"/>
      <c r="DU1" s="154"/>
    </row>
    <row r="2" spans="1:126" ht="22.5" customHeight="1" thickBot="1">
      <c r="A2" s="884"/>
      <c r="B2" s="900" t="s">
        <v>110</v>
      </c>
      <c r="C2" s="901"/>
      <c r="D2" s="901"/>
      <c r="E2" s="901"/>
      <c r="F2" s="901"/>
      <c r="G2" s="901"/>
      <c r="H2" s="901"/>
      <c r="I2" s="901"/>
      <c r="J2" s="902"/>
      <c r="K2" s="851" t="str">
        <f>'Class-6'!L3</f>
        <v>HINDI</v>
      </c>
      <c r="L2" s="852"/>
      <c r="M2" s="852"/>
      <c r="N2" s="852"/>
      <c r="O2" s="852"/>
      <c r="P2" s="852"/>
      <c r="Q2" s="852"/>
      <c r="R2" s="852"/>
      <c r="S2" s="852"/>
      <c r="T2" s="852"/>
      <c r="U2" s="852"/>
      <c r="V2" s="852"/>
      <c r="W2" s="852"/>
      <c r="X2" s="853"/>
      <c r="Y2" s="851" t="str">
        <f>'Class-6'!AA3</f>
        <v>ENGLISH</v>
      </c>
      <c r="Z2" s="852"/>
      <c r="AA2" s="852"/>
      <c r="AB2" s="852"/>
      <c r="AC2" s="852"/>
      <c r="AD2" s="852"/>
      <c r="AE2" s="852"/>
      <c r="AF2" s="852"/>
      <c r="AG2" s="852"/>
      <c r="AH2" s="852"/>
      <c r="AI2" s="852"/>
      <c r="AJ2" s="852"/>
      <c r="AK2" s="852"/>
      <c r="AL2" s="853"/>
      <c r="AM2" s="851" t="str">
        <f>'Class-6'!AP3</f>
        <v>SANSKRIT</v>
      </c>
      <c r="AN2" s="852"/>
      <c r="AO2" s="852"/>
      <c r="AP2" s="852"/>
      <c r="AQ2" s="852"/>
      <c r="AR2" s="852"/>
      <c r="AS2" s="852"/>
      <c r="AT2" s="852"/>
      <c r="AU2" s="852"/>
      <c r="AV2" s="852"/>
      <c r="AW2" s="852"/>
      <c r="AX2" s="852"/>
      <c r="AY2" s="852"/>
      <c r="AZ2" s="853"/>
      <c r="BA2" s="851" t="str">
        <f>'Class-6'!BE3</f>
        <v>SCIENCE</v>
      </c>
      <c r="BB2" s="852"/>
      <c r="BC2" s="852"/>
      <c r="BD2" s="852"/>
      <c r="BE2" s="852"/>
      <c r="BF2" s="852"/>
      <c r="BG2" s="852"/>
      <c r="BH2" s="852"/>
      <c r="BI2" s="852"/>
      <c r="BJ2" s="852"/>
      <c r="BK2" s="852"/>
      <c r="BL2" s="852"/>
      <c r="BM2" s="852"/>
      <c r="BN2" s="853"/>
      <c r="BO2" s="851" t="str">
        <f>'Class-6'!BT3</f>
        <v>MATHEMATICS</v>
      </c>
      <c r="BP2" s="852"/>
      <c r="BQ2" s="852"/>
      <c r="BR2" s="852"/>
      <c r="BS2" s="852"/>
      <c r="BT2" s="852"/>
      <c r="BU2" s="852"/>
      <c r="BV2" s="852"/>
      <c r="BW2" s="852"/>
      <c r="BX2" s="852"/>
      <c r="BY2" s="852"/>
      <c r="BZ2" s="852"/>
      <c r="CA2" s="852"/>
      <c r="CB2" s="853"/>
      <c r="CC2" s="851" t="str">
        <f>'Class-6'!CI3</f>
        <v>SOCIAL SCIENCE</v>
      </c>
      <c r="CD2" s="852"/>
      <c r="CE2" s="852"/>
      <c r="CF2" s="852"/>
      <c r="CG2" s="852"/>
      <c r="CH2" s="852"/>
      <c r="CI2" s="852"/>
      <c r="CJ2" s="852"/>
      <c r="CK2" s="852"/>
      <c r="CL2" s="852"/>
      <c r="CM2" s="852"/>
      <c r="CN2" s="852"/>
      <c r="CO2" s="852"/>
      <c r="CP2" s="853"/>
      <c r="CQ2" s="834" t="str">
        <f>'Class-6'!CX3</f>
        <v>WORK EXP.</v>
      </c>
      <c r="CR2" s="835"/>
      <c r="CS2" s="835"/>
      <c r="CT2" s="835"/>
      <c r="CU2" s="835"/>
      <c r="CV2" s="836"/>
      <c r="CW2" s="836"/>
      <c r="CX2" s="834" t="str">
        <f>'Class-6'!DG3</f>
        <v>ART EDU.</v>
      </c>
      <c r="CY2" s="835"/>
      <c r="CZ2" s="835"/>
      <c r="DA2" s="835"/>
      <c r="DB2" s="835"/>
      <c r="DC2" s="835"/>
      <c r="DD2" s="836"/>
      <c r="DE2" s="834" t="str">
        <f>'Class-6'!DP3</f>
        <v>HEALTH &amp; PHY. EDU.</v>
      </c>
      <c r="DF2" s="835"/>
      <c r="DG2" s="835"/>
      <c r="DH2" s="835"/>
      <c r="DI2" s="835"/>
      <c r="DJ2" s="835"/>
      <c r="DK2" s="836"/>
      <c r="DL2" s="916" t="s">
        <v>40</v>
      </c>
      <c r="DM2" s="917"/>
      <c r="DN2" s="918"/>
      <c r="DO2" s="897" t="s">
        <v>46</v>
      </c>
      <c r="DP2" s="898"/>
      <c r="DQ2" s="898"/>
      <c r="DR2" s="898"/>
      <c r="DS2" s="898"/>
      <c r="DT2" s="898"/>
      <c r="DU2" s="899"/>
      <c r="DV2" s="911" t="s">
        <v>52</v>
      </c>
    </row>
    <row r="3" spans="1:126" ht="15" customHeight="1">
      <c r="A3" s="884"/>
      <c r="B3" s="893" t="s">
        <v>112</v>
      </c>
      <c r="C3" s="894"/>
      <c r="D3" s="894"/>
      <c r="E3" s="894"/>
      <c r="F3" s="895" t="str">
        <f>CONCATENATE(Master!E8,Master!E11)</f>
        <v>Govt. Sr. Secondary School RaimalwadaP.S.-Bapini (Jodhpur)</v>
      </c>
      <c r="G3" s="895"/>
      <c r="H3" s="895"/>
      <c r="I3" s="895"/>
      <c r="J3" s="896"/>
      <c r="K3" s="854">
        <f>'Class-6'!L4</f>
        <v>0</v>
      </c>
      <c r="L3" s="855"/>
      <c r="M3" s="855"/>
      <c r="N3" s="855"/>
      <c r="O3" s="855"/>
      <c r="P3" s="855"/>
      <c r="Q3" s="855"/>
      <c r="R3" s="855"/>
      <c r="S3" s="855"/>
      <c r="T3" s="855"/>
      <c r="U3" s="855"/>
      <c r="V3" s="855"/>
      <c r="W3" s="855"/>
      <c r="X3" s="856"/>
      <c r="Y3" s="854">
        <f>'Class-6'!AA4</f>
        <v>0</v>
      </c>
      <c r="Z3" s="855"/>
      <c r="AA3" s="855"/>
      <c r="AB3" s="855"/>
      <c r="AC3" s="855"/>
      <c r="AD3" s="855"/>
      <c r="AE3" s="855"/>
      <c r="AF3" s="855"/>
      <c r="AG3" s="855"/>
      <c r="AH3" s="855"/>
      <c r="AI3" s="855"/>
      <c r="AJ3" s="855"/>
      <c r="AK3" s="855"/>
      <c r="AL3" s="856"/>
      <c r="AM3" s="854">
        <f>'Class-6'!AP4</f>
        <v>0</v>
      </c>
      <c r="AN3" s="855"/>
      <c r="AO3" s="855"/>
      <c r="AP3" s="855"/>
      <c r="AQ3" s="855"/>
      <c r="AR3" s="855"/>
      <c r="AS3" s="855"/>
      <c r="AT3" s="855"/>
      <c r="AU3" s="855"/>
      <c r="AV3" s="855"/>
      <c r="AW3" s="855"/>
      <c r="AX3" s="855"/>
      <c r="AY3" s="855"/>
      <c r="AZ3" s="856"/>
      <c r="BA3" s="854">
        <f>'Class-6'!BE4</f>
        <v>0</v>
      </c>
      <c r="BB3" s="855"/>
      <c r="BC3" s="855"/>
      <c r="BD3" s="855"/>
      <c r="BE3" s="855"/>
      <c r="BF3" s="855"/>
      <c r="BG3" s="855"/>
      <c r="BH3" s="855"/>
      <c r="BI3" s="855"/>
      <c r="BJ3" s="855"/>
      <c r="BK3" s="855"/>
      <c r="BL3" s="855"/>
      <c r="BM3" s="855"/>
      <c r="BN3" s="856"/>
      <c r="BO3" s="854">
        <f>'Class-6'!BT4</f>
        <v>0</v>
      </c>
      <c r="BP3" s="855"/>
      <c r="BQ3" s="855"/>
      <c r="BR3" s="855"/>
      <c r="BS3" s="855"/>
      <c r="BT3" s="855"/>
      <c r="BU3" s="855"/>
      <c r="BV3" s="855"/>
      <c r="BW3" s="855"/>
      <c r="BX3" s="855"/>
      <c r="BY3" s="855"/>
      <c r="BZ3" s="855"/>
      <c r="CA3" s="855"/>
      <c r="CB3" s="856"/>
      <c r="CC3" s="854">
        <f>'Class-6'!CI4</f>
        <v>0</v>
      </c>
      <c r="CD3" s="855"/>
      <c r="CE3" s="855"/>
      <c r="CF3" s="855"/>
      <c r="CG3" s="855"/>
      <c r="CH3" s="855"/>
      <c r="CI3" s="855"/>
      <c r="CJ3" s="855"/>
      <c r="CK3" s="855"/>
      <c r="CL3" s="855"/>
      <c r="CM3" s="855"/>
      <c r="CN3" s="855"/>
      <c r="CO3" s="855"/>
      <c r="CP3" s="856"/>
      <c r="CQ3" s="837">
        <f>'Class-6'!CX4</f>
        <v>0</v>
      </c>
      <c r="CR3" s="838"/>
      <c r="CS3" s="838"/>
      <c r="CT3" s="838"/>
      <c r="CU3" s="838"/>
      <c r="CV3" s="839"/>
      <c r="CW3" s="839"/>
      <c r="CX3" s="837">
        <f>'Class-6'!DG4</f>
        <v>0</v>
      </c>
      <c r="CY3" s="838"/>
      <c r="CZ3" s="838"/>
      <c r="DA3" s="838"/>
      <c r="DB3" s="838"/>
      <c r="DC3" s="838"/>
      <c r="DD3" s="839"/>
      <c r="DE3" s="837">
        <f>'Class-6'!DP4</f>
        <v>0</v>
      </c>
      <c r="DF3" s="838"/>
      <c r="DG3" s="838"/>
      <c r="DH3" s="838"/>
      <c r="DI3" s="838"/>
      <c r="DJ3" s="838"/>
      <c r="DK3" s="839"/>
      <c r="DL3" s="914" t="s">
        <v>38</v>
      </c>
      <c r="DM3" s="906" t="s">
        <v>39</v>
      </c>
      <c r="DN3" s="925" t="s">
        <v>41</v>
      </c>
      <c r="DO3" s="927" t="s">
        <v>88</v>
      </c>
      <c r="DP3" s="905" t="s">
        <v>44</v>
      </c>
      <c r="DQ3" s="905" t="s">
        <v>45</v>
      </c>
      <c r="DR3" s="908" t="s">
        <v>98</v>
      </c>
      <c r="DS3" s="919" t="s">
        <v>43</v>
      </c>
      <c r="DT3" s="127"/>
      <c r="DU3" s="922" t="s">
        <v>47</v>
      </c>
      <c r="DV3" s="912"/>
    </row>
    <row r="4" spans="1:126" s="153" customFormat="1" ht="21" customHeight="1" thickBot="1">
      <c r="A4" s="884"/>
      <c r="B4" s="885" t="s">
        <v>111</v>
      </c>
      <c r="C4" s="886"/>
      <c r="D4" s="886"/>
      <c r="E4" s="155">
        <f t="shared" ref="E4" si="0">A7</f>
        <v>0</v>
      </c>
      <c r="F4" s="292" t="str">
        <f>CONCATENATE('Class-6'!G4,'Class-6'!J4)</f>
        <v>6(A)</v>
      </c>
      <c r="G4" s="156" t="s">
        <v>55</v>
      </c>
      <c r="H4" s="903" t="str">
        <f>Master!E6</f>
        <v>2021-22</v>
      </c>
      <c r="I4" s="903"/>
      <c r="J4" s="904"/>
      <c r="K4" s="857" t="s">
        <v>171</v>
      </c>
      <c r="L4" s="858"/>
      <c r="M4" s="859" t="s">
        <v>87</v>
      </c>
      <c r="N4" s="861" t="s">
        <v>59</v>
      </c>
      <c r="O4" s="862"/>
      <c r="P4" s="862"/>
      <c r="Q4" s="863"/>
      <c r="R4" s="861" t="s">
        <v>97</v>
      </c>
      <c r="S4" s="862"/>
      <c r="T4" s="862"/>
      <c r="U4" s="863"/>
      <c r="V4" s="864" t="s">
        <v>61</v>
      </c>
      <c r="W4" s="865"/>
      <c r="X4" s="428" t="s">
        <v>197</v>
      </c>
      <c r="Y4" s="857" t="s">
        <v>171</v>
      </c>
      <c r="Z4" s="858"/>
      <c r="AA4" s="859" t="s">
        <v>87</v>
      </c>
      <c r="AB4" s="861" t="s">
        <v>59</v>
      </c>
      <c r="AC4" s="862"/>
      <c r="AD4" s="862"/>
      <c r="AE4" s="863"/>
      <c r="AF4" s="861" t="s">
        <v>97</v>
      </c>
      <c r="AG4" s="862"/>
      <c r="AH4" s="862"/>
      <c r="AI4" s="863"/>
      <c r="AJ4" s="864" t="s">
        <v>61</v>
      </c>
      <c r="AK4" s="865"/>
      <c r="AL4" s="428" t="s">
        <v>197</v>
      </c>
      <c r="AM4" s="857" t="s">
        <v>171</v>
      </c>
      <c r="AN4" s="858"/>
      <c r="AO4" s="859" t="s">
        <v>87</v>
      </c>
      <c r="AP4" s="861" t="s">
        <v>59</v>
      </c>
      <c r="AQ4" s="862"/>
      <c r="AR4" s="862"/>
      <c r="AS4" s="863"/>
      <c r="AT4" s="861" t="s">
        <v>97</v>
      </c>
      <c r="AU4" s="862"/>
      <c r="AV4" s="862"/>
      <c r="AW4" s="863"/>
      <c r="AX4" s="864" t="s">
        <v>61</v>
      </c>
      <c r="AY4" s="865"/>
      <c r="AZ4" s="428" t="s">
        <v>197</v>
      </c>
      <c r="BA4" s="857" t="s">
        <v>171</v>
      </c>
      <c r="BB4" s="858"/>
      <c r="BC4" s="859" t="s">
        <v>87</v>
      </c>
      <c r="BD4" s="861" t="s">
        <v>59</v>
      </c>
      <c r="BE4" s="862"/>
      <c r="BF4" s="862"/>
      <c r="BG4" s="863"/>
      <c r="BH4" s="861" t="s">
        <v>97</v>
      </c>
      <c r="BI4" s="862"/>
      <c r="BJ4" s="862"/>
      <c r="BK4" s="863"/>
      <c r="BL4" s="864" t="s">
        <v>61</v>
      </c>
      <c r="BM4" s="865"/>
      <c r="BN4" s="428" t="s">
        <v>197</v>
      </c>
      <c r="BO4" s="857" t="s">
        <v>171</v>
      </c>
      <c r="BP4" s="858"/>
      <c r="BQ4" s="859" t="s">
        <v>87</v>
      </c>
      <c r="BR4" s="861" t="s">
        <v>59</v>
      </c>
      <c r="BS4" s="862"/>
      <c r="BT4" s="862"/>
      <c r="BU4" s="863"/>
      <c r="BV4" s="861" t="s">
        <v>97</v>
      </c>
      <c r="BW4" s="862"/>
      <c r="BX4" s="862"/>
      <c r="BY4" s="863"/>
      <c r="BZ4" s="864" t="s">
        <v>61</v>
      </c>
      <c r="CA4" s="865"/>
      <c r="CB4" s="428" t="s">
        <v>197</v>
      </c>
      <c r="CC4" s="857" t="s">
        <v>171</v>
      </c>
      <c r="CD4" s="858"/>
      <c r="CE4" s="859" t="s">
        <v>87</v>
      </c>
      <c r="CF4" s="861" t="s">
        <v>59</v>
      </c>
      <c r="CG4" s="862"/>
      <c r="CH4" s="862"/>
      <c r="CI4" s="863"/>
      <c r="CJ4" s="861" t="s">
        <v>97</v>
      </c>
      <c r="CK4" s="862"/>
      <c r="CL4" s="862"/>
      <c r="CM4" s="863"/>
      <c r="CN4" s="864" t="s">
        <v>61</v>
      </c>
      <c r="CO4" s="865"/>
      <c r="CP4" s="428" t="s">
        <v>197</v>
      </c>
      <c r="CQ4" s="840" t="str">
        <f>'Class-6'!CX5</f>
        <v>FIRST EVO.</v>
      </c>
      <c r="CR4" s="842" t="str">
        <f>'Class-6'!CY5</f>
        <v>SECOND EVO.</v>
      </c>
      <c r="CS4" s="842" t="str">
        <f>'Class-6'!CZ5</f>
        <v>THIRD EVO.</v>
      </c>
      <c r="CT4" s="849" t="str">
        <f>'Class-6'!DA5</f>
        <v>FOURTH EVO.</v>
      </c>
      <c r="CU4" s="849" t="str">
        <f>'Class-6'!DB5</f>
        <v>FIFTH EVO.</v>
      </c>
      <c r="CV4" s="830" t="s">
        <v>33</v>
      </c>
      <c r="CW4" s="151" t="s">
        <v>34</v>
      </c>
      <c r="CX4" s="840" t="str">
        <f>'Class-6'!DG5</f>
        <v>FIRST EVO.</v>
      </c>
      <c r="CY4" s="842" t="str">
        <f>'Class-6'!DH5</f>
        <v>SECOND EVO.</v>
      </c>
      <c r="CZ4" s="842" t="str">
        <f>'Class-6'!DI5</f>
        <v>THIRD EVO.</v>
      </c>
      <c r="DA4" s="842" t="str">
        <f>'Class-6'!DJ5</f>
        <v>FOURTH EVO.</v>
      </c>
      <c r="DB4" s="842" t="str">
        <f>'Class-6'!DK5</f>
        <v>FIFTH EVO.</v>
      </c>
      <c r="DC4" s="830" t="s">
        <v>33</v>
      </c>
      <c r="DD4" s="151" t="s">
        <v>34</v>
      </c>
      <c r="DE4" s="840" t="str">
        <f>'Class-6'!DP5</f>
        <v>FIRST EVO.</v>
      </c>
      <c r="DF4" s="842" t="str">
        <f>'Class-6'!DQ5</f>
        <v>SECOND EVO.</v>
      </c>
      <c r="DG4" s="842" t="str">
        <f>'Class-6'!DR5</f>
        <v>THIRD EVO.</v>
      </c>
      <c r="DH4" s="842" t="str">
        <f>'Class-6'!DS5</f>
        <v>FOURTH EVO.</v>
      </c>
      <c r="DI4" s="842" t="str">
        <f>'Class-6'!DT5</f>
        <v>FIFTH EVO.</v>
      </c>
      <c r="DJ4" s="830" t="s">
        <v>33</v>
      </c>
      <c r="DK4" s="151" t="s">
        <v>34</v>
      </c>
      <c r="DL4" s="914"/>
      <c r="DM4" s="906"/>
      <c r="DN4" s="925"/>
      <c r="DO4" s="914"/>
      <c r="DP4" s="906"/>
      <c r="DQ4" s="906"/>
      <c r="DR4" s="909"/>
      <c r="DS4" s="920"/>
      <c r="DT4" s="152"/>
      <c r="DU4" s="923"/>
      <c r="DV4" s="912"/>
    </row>
    <row r="5" spans="1:126" ht="51" customHeight="1">
      <c r="A5" s="884"/>
      <c r="B5" s="891" t="s">
        <v>35</v>
      </c>
      <c r="C5" s="887" t="s">
        <v>28</v>
      </c>
      <c r="D5" s="887" t="s">
        <v>22</v>
      </c>
      <c r="E5" s="887" t="s">
        <v>29</v>
      </c>
      <c r="F5" s="887" t="s">
        <v>23</v>
      </c>
      <c r="G5" s="887" t="s">
        <v>24</v>
      </c>
      <c r="H5" s="887" t="s">
        <v>25</v>
      </c>
      <c r="I5" s="887" t="s">
        <v>26</v>
      </c>
      <c r="J5" s="889" t="s">
        <v>27</v>
      </c>
      <c r="K5" s="350" t="s">
        <v>85</v>
      </c>
      <c r="L5" s="351" t="s">
        <v>86</v>
      </c>
      <c r="M5" s="860"/>
      <c r="N5" s="285" t="s">
        <v>32</v>
      </c>
      <c r="O5" s="290" t="s">
        <v>178</v>
      </c>
      <c r="P5" s="349" t="s">
        <v>195</v>
      </c>
      <c r="Q5" s="288" t="s">
        <v>113</v>
      </c>
      <c r="R5" s="285" t="s">
        <v>32</v>
      </c>
      <c r="S5" s="290" t="s">
        <v>178</v>
      </c>
      <c r="T5" s="349" t="s">
        <v>195</v>
      </c>
      <c r="U5" s="288" t="s">
        <v>114</v>
      </c>
      <c r="V5" s="866"/>
      <c r="W5" s="867"/>
      <c r="X5" s="844" t="str">
        <f>'Class-6'!Z6</f>
        <v>A+/A/B/C/D</v>
      </c>
      <c r="Y5" s="350" t="s">
        <v>85</v>
      </c>
      <c r="Z5" s="351" t="s">
        <v>86</v>
      </c>
      <c r="AA5" s="860"/>
      <c r="AB5" s="285" t="s">
        <v>32</v>
      </c>
      <c r="AC5" s="290" t="s">
        <v>178</v>
      </c>
      <c r="AD5" s="349" t="s">
        <v>195</v>
      </c>
      <c r="AE5" s="288" t="s">
        <v>113</v>
      </c>
      <c r="AF5" s="285" t="s">
        <v>32</v>
      </c>
      <c r="AG5" s="290" t="s">
        <v>178</v>
      </c>
      <c r="AH5" s="349" t="s">
        <v>195</v>
      </c>
      <c r="AI5" s="288" t="s">
        <v>114</v>
      </c>
      <c r="AJ5" s="866"/>
      <c r="AK5" s="867"/>
      <c r="AL5" s="844" t="str">
        <f>'Class-6'!AO6</f>
        <v>A+/A/B/C/D</v>
      </c>
      <c r="AM5" s="350" t="s">
        <v>85</v>
      </c>
      <c r="AN5" s="351" t="s">
        <v>86</v>
      </c>
      <c r="AO5" s="860"/>
      <c r="AP5" s="285" t="s">
        <v>32</v>
      </c>
      <c r="AQ5" s="290" t="s">
        <v>178</v>
      </c>
      <c r="AR5" s="349" t="s">
        <v>195</v>
      </c>
      <c r="AS5" s="288" t="s">
        <v>113</v>
      </c>
      <c r="AT5" s="285" t="s">
        <v>32</v>
      </c>
      <c r="AU5" s="290" t="s">
        <v>178</v>
      </c>
      <c r="AV5" s="349" t="s">
        <v>195</v>
      </c>
      <c r="AW5" s="288" t="s">
        <v>114</v>
      </c>
      <c r="AX5" s="866"/>
      <c r="AY5" s="867"/>
      <c r="AZ5" s="844" t="str">
        <f>'Class-6'!BD6</f>
        <v>A+/A/B/C/D</v>
      </c>
      <c r="BA5" s="350" t="s">
        <v>85</v>
      </c>
      <c r="BB5" s="351" t="s">
        <v>86</v>
      </c>
      <c r="BC5" s="860"/>
      <c r="BD5" s="285" t="s">
        <v>32</v>
      </c>
      <c r="BE5" s="290" t="s">
        <v>178</v>
      </c>
      <c r="BF5" s="349" t="s">
        <v>195</v>
      </c>
      <c r="BG5" s="288" t="s">
        <v>113</v>
      </c>
      <c r="BH5" s="285" t="s">
        <v>32</v>
      </c>
      <c r="BI5" s="290" t="s">
        <v>178</v>
      </c>
      <c r="BJ5" s="349" t="s">
        <v>195</v>
      </c>
      <c r="BK5" s="288" t="s">
        <v>114</v>
      </c>
      <c r="BL5" s="866"/>
      <c r="BM5" s="867"/>
      <c r="BN5" s="844" t="str">
        <f>'Class-6'!BS6</f>
        <v>A+/A/B/C/D</v>
      </c>
      <c r="BO5" s="350" t="s">
        <v>85</v>
      </c>
      <c r="BP5" s="351" t="s">
        <v>86</v>
      </c>
      <c r="BQ5" s="860"/>
      <c r="BR5" s="285" t="s">
        <v>32</v>
      </c>
      <c r="BS5" s="290" t="s">
        <v>178</v>
      </c>
      <c r="BT5" s="349" t="s">
        <v>195</v>
      </c>
      <c r="BU5" s="288" t="s">
        <v>113</v>
      </c>
      <c r="BV5" s="285" t="s">
        <v>32</v>
      </c>
      <c r="BW5" s="290" t="s">
        <v>178</v>
      </c>
      <c r="BX5" s="349" t="s">
        <v>195</v>
      </c>
      <c r="BY5" s="288" t="s">
        <v>114</v>
      </c>
      <c r="BZ5" s="866"/>
      <c r="CA5" s="867"/>
      <c r="CB5" s="844" t="str">
        <f>'Class-6'!CH6</f>
        <v>A+/A/B/C/D</v>
      </c>
      <c r="CC5" s="350" t="s">
        <v>85</v>
      </c>
      <c r="CD5" s="351" t="s">
        <v>86</v>
      </c>
      <c r="CE5" s="860"/>
      <c r="CF5" s="285" t="s">
        <v>32</v>
      </c>
      <c r="CG5" s="290" t="s">
        <v>178</v>
      </c>
      <c r="CH5" s="349" t="s">
        <v>195</v>
      </c>
      <c r="CI5" s="288" t="s">
        <v>113</v>
      </c>
      <c r="CJ5" s="285" t="s">
        <v>32</v>
      </c>
      <c r="CK5" s="290" t="s">
        <v>178</v>
      </c>
      <c r="CL5" s="349" t="s">
        <v>195</v>
      </c>
      <c r="CM5" s="288" t="s">
        <v>114</v>
      </c>
      <c r="CN5" s="866"/>
      <c r="CO5" s="867"/>
      <c r="CP5" s="844" t="str">
        <f>'Class-6'!CW6</f>
        <v>A+/A/B/C/D</v>
      </c>
      <c r="CQ5" s="841"/>
      <c r="CR5" s="843"/>
      <c r="CS5" s="843"/>
      <c r="CT5" s="850"/>
      <c r="CU5" s="850"/>
      <c r="CV5" s="831"/>
      <c r="CW5" s="844" t="str">
        <f>'Class-6'!DF6</f>
        <v>A+/A/B/C/D</v>
      </c>
      <c r="CX5" s="841"/>
      <c r="CY5" s="843"/>
      <c r="CZ5" s="843"/>
      <c r="DA5" s="843"/>
      <c r="DB5" s="843"/>
      <c r="DC5" s="831"/>
      <c r="DD5" s="844" t="str">
        <f>'Class-6'!DF6</f>
        <v>A+/A/B/C/D</v>
      </c>
      <c r="DE5" s="841"/>
      <c r="DF5" s="843"/>
      <c r="DG5" s="843"/>
      <c r="DH5" s="843"/>
      <c r="DI5" s="843"/>
      <c r="DJ5" s="831"/>
      <c r="DK5" s="844" t="str">
        <f>'Class-6'!DF6</f>
        <v>A+/A/B/C/D</v>
      </c>
      <c r="DL5" s="914"/>
      <c r="DM5" s="906"/>
      <c r="DN5" s="925"/>
      <c r="DO5" s="914"/>
      <c r="DP5" s="906"/>
      <c r="DQ5" s="906"/>
      <c r="DR5" s="909"/>
      <c r="DS5" s="920"/>
      <c r="DT5" s="128"/>
      <c r="DU5" s="923"/>
      <c r="DV5" s="912"/>
    </row>
    <row r="6" spans="1:126" ht="15.75" customHeight="1" thickBot="1">
      <c r="A6" s="884"/>
      <c r="B6" s="892"/>
      <c r="C6" s="888"/>
      <c r="D6" s="888"/>
      <c r="E6" s="888"/>
      <c r="F6" s="888"/>
      <c r="G6" s="888"/>
      <c r="H6" s="888"/>
      <c r="I6" s="888"/>
      <c r="J6" s="890"/>
      <c r="K6" s="326">
        <f>'Class-6'!L7</f>
        <v>20</v>
      </c>
      <c r="L6" s="327">
        <f>'Class-6'!M7</f>
        <v>20</v>
      </c>
      <c r="M6" s="286">
        <f>'Class-6'!N7</f>
        <v>40</v>
      </c>
      <c r="N6" s="328">
        <f>'Class-6'!O7</f>
        <v>42</v>
      </c>
      <c r="O6" s="328">
        <f>'Class-6'!P7</f>
        <v>12</v>
      </c>
      <c r="P6" s="328">
        <f>'Class-6'!Q7</f>
        <v>6</v>
      </c>
      <c r="Q6" s="427">
        <f>'Class-6'!R7</f>
        <v>60</v>
      </c>
      <c r="R6" s="328">
        <f>'Class-6'!S7</f>
        <v>50</v>
      </c>
      <c r="S6" s="328">
        <f>'Class-6'!T7</f>
        <v>30</v>
      </c>
      <c r="T6" s="328">
        <f>'Class-6'!U7</f>
        <v>20</v>
      </c>
      <c r="U6" s="289">
        <f>'Class-6'!V7</f>
        <v>100</v>
      </c>
      <c r="V6" s="881">
        <f>'Class-6'!W7</f>
        <v>200</v>
      </c>
      <c r="W6" s="882"/>
      <c r="X6" s="845"/>
      <c r="Y6" s="326">
        <f>'Class-6'!AA7</f>
        <v>20</v>
      </c>
      <c r="Z6" s="327">
        <f>'Class-6'!AB7</f>
        <v>20</v>
      </c>
      <c r="AA6" s="286">
        <f>'Class-6'!AC7</f>
        <v>40</v>
      </c>
      <c r="AB6" s="328">
        <f>'Class-6'!AD7</f>
        <v>42</v>
      </c>
      <c r="AC6" s="329">
        <f>'Class-6'!AE7</f>
        <v>12</v>
      </c>
      <c r="AD6" s="356">
        <f>'Class-6'!AF7</f>
        <v>6</v>
      </c>
      <c r="AE6" s="287">
        <f>'Class-6'!AG7</f>
        <v>60</v>
      </c>
      <c r="AF6" s="330">
        <f>'Class-6'!AH7</f>
        <v>50</v>
      </c>
      <c r="AG6" s="331">
        <f>'Class-6'!AI7</f>
        <v>30</v>
      </c>
      <c r="AH6" s="331">
        <f>'Class-6'!AJ7</f>
        <v>20</v>
      </c>
      <c r="AI6" s="289">
        <f>'Class-6'!AK7</f>
        <v>100</v>
      </c>
      <c r="AJ6" s="881">
        <f>'Class-6'!AL7</f>
        <v>200</v>
      </c>
      <c r="AK6" s="882">
        <f>'Class-6'!AM7</f>
        <v>0</v>
      </c>
      <c r="AL6" s="845"/>
      <c r="AM6" s="326">
        <f>'Class-6'!AP7</f>
        <v>20</v>
      </c>
      <c r="AN6" s="327">
        <f>'Class-6'!AQ7</f>
        <v>20</v>
      </c>
      <c r="AO6" s="286">
        <f>'Class-6'!AR7</f>
        <v>40</v>
      </c>
      <c r="AP6" s="328">
        <f>'Class-6'!AS7</f>
        <v>42</v>
      </c>
      <c r="AQ6" s="329">
        <f>'Class-6'!AT7</f>
        <v>12</v>
      </c>
      <c r="AR6" s="356">
        <f>'Class-6'!AU7</f>
        <v>6</v>
      </c>
      <c r="AS6" s="287">
        <f>'Class-6'!AV7</f>
        <v>60</v>
      </c>
      <c r="AT6" s="330">
        <f>'Class-6'!AW7</f>
        <v>50</v>
      </c>
      <c r="AU6" s="331">
        <f>'Class-6'!AX7</f>
        <v>30</v>
      </c>
      <c r="AV6" s="331">
        <f>'Class-6'!AY7</f>
        <v>20</v>
      </c>
      <c r="AW6" s="289">
        <f>'Class-6'!AZ7</f>
        <v>100</v>
      </c>
      <c r="AX6" s="868">
        <f>'Class-6'!BA7</f>
        <v>200</v>
      </c>
      <c r="AY6" s="869">
        <f>'Class-6'!BB7</f>
        <v>0</v>
      </c>
      <c r="AZ6" s="845"/>
      <c r="BA6" s="326">
        <f>'Class-6'!BE7</f>
        <v>20</v>
      </c>
      <c r="BB6" s="327">
        <f>'Class-6'!BF7</f>
        <v>20</v>
      </c>
      <c r="BC6" s="286">
        <f>'Class-6'!BG7</f>
        <v>40</v>
      </c>
      <c r="BD6" s="328">
        <f>'Class-6'!BH7</f>
        <v>42</v>
      </c>
      <c r="BE6" s="329">
        <f>'Class-6'!BI7</f>
        <v>12</v>
      </c>
      <c r="BF6" s="356">
        <f>'Class-6'!BJ7</f>
        <v>6</v>
      </c>
      <c r="BG6" s="287">
        <f>'Class-6'!BK7</f>
        <v>60</v>
      </c>
      <c r="BH6" s="330">
        <f>'Class-6'!BL7</f>
        <v>50</v>
      </c>
      <c r="BI6" s="331">
        <f>'Class-6'!BM7</f>
        <v>30</v>
      </c>
      <c r="BJ6" s="331">
        <f>'Class-6'!BN7</f>
        <v>20</v>
      </c>
      <c r="BK6" s="289">
        <f>'Class-6'!BO7</f>
        <v>100</v>
      </c>
      <c r="BL6" s="868">
        <f>'Class-6'!BP7</f>
        <v>200</v>
      </c>
      <c r="BM6" s="869">
        <f>'Class-6'!BQ7</f>
        <v>0</v>
      </c>
      <c r="BN6" s="845"/>
      <c r="BO6" s="326">
        <f>'Class-6'!BT7</f>
        <v>20</v>
      </c>
      <c r="BP6" s="327">
        <f>'Class-6'!BU7</f>
        <v>20</v>
      </c>
      <c r="BQ6" s="286">
        <f>'Class-6'!BV7</f>
        <v>40</v>
      </c>
      <c r="BR6" s="328">
        <f>'Class-6'!BW7</f>
        <v>42</v>
      </c>
      <c r="BS6" s="329">
        <f>'Class-6'!BX7</f>
        <v>12</v>
      </c>
      <c r="BT6" s="356">
        <f>'Class-6'!BY7</f>
        <v>6</v>
      </c>
      <c r="BU6" s="287">
        <f>'Class-6'!BZ7</f>
        <v>60</v>
      </c>
      <c r="BV6" s="330">
        <f>'Class-6'!CA7</f>
        <v>50</v>
      </c>
      <c r="BW6" s="331">
        <f>'Class-6'!CB7</f>
        <v>30</v>
      </c>
      <c r="BX6" s="331">
        <f>'Class-6'!CC7</f>
        <v>20</v>
      </c>
      <c r="BY6" s="289">
        <f>'Class-6'!CD7</f>
        <v>100</v>
      </c>
      <c r="BZ6" s="868">
        <f>'Class-6'!CE7</f>
        <v>200</v>
      </c>
      <c r="CA6" s="869">
        <f>'Class-6'!CF7</f>
        <v>0</v>
      </c>
      <c r="CB6" s="845"/>
      <c r="CC6" s="326">
        <f>'Class-6'!CI7</f>
        <v>20</v>
      </c>
      <c r="CD6" s="327">
        <f>'Class-6'!CJ7</f>
        <v>20</v>
      </c>
      <c r="CE6" s="286">
        <f>'Class-6'!CK7</f>
        <v>40</v>
      </c>
      <c r="CF6" s="328">
        <f>'Class-6'!CL7</f>
        <v>42</v>
      </c>
      <c r="CG6" s="329">
        <f>'Class-6'!CM7</f>
        <v>12</v>
      </c>
      <c r="CH6" s="356">
        <f>'Class-6'!CN7</f>
        <v>6</v>
      </c>
      <c r="CI6" s="287">
        <f>'Class-6'!CO7</f>
        <v>60</v>
      </c>
      <c r="CJ6" s="330">
        <f>'Class-6'!CP7</f>
        <v>50</v>
      </c>
      <c r="CK6" s="331">
        <f>'Class-6'!CQ7</f>
        <v>30</v>
      </c>
      <c r="CL6" s="331">
        <f>'Class-6'!CR7</f>
        <v>20</v>
      </c>
      <c r="CM6" s="289">
        <f>'Class-6'!CS7</f>
        <v>100</v>
      </c>
      <c r="CN6" s="868">
        <f>'Class-6'!CT7</f>
        <v>200</v>
      </c>
      <c r="CO6" s="869">
        <f>'Class-6'!CU7</f>
        <v>0</v>
      </c>
      <c r="CP6" s="845"/>
      <c r="CQ6" s="429">
        <f>'Class-6'!CX7</f>
        <v>20</v>
      </c>
      <c r="CR6" s="430">
        <f>'Class-6'!CY7</f>
        <v>20</v>
      </c>
      <c r="CS6" s="430">
        <f>'Class-6'!CZ7</f>
        <v>20</v>
      </c>
      <c r="CT6" s="431">
        <f>'Class-6'!DA7</f>
        <v>20</v>
      </c>
      <c r="CU6" s="432">
        <f>'Class-6'!DB7</f>
        <v>20</v>
      </c>
      <c r="CV6" s="433">
        <f>'Class-6'!DC7</f>
        <v>100</v>
      </c>
      <c r="CW6" s="845"/>
      <c r="CX6" s="429">
        <f>'Class-6'!DF7</f>
        <v>0</v>
      </c>
      <c r="CY6" s="430">
        <f>'Class-6'!DG7</f>
        <v>20</v>
      </c>
      <c r="CZ6" s="430">
        <f>'Class-6'!DH7</f>
        <v>20</v>
      </c>
      <c r="DA6" s="431">
        <f>'Class-6'!DI7</f>
        <v>20</v>
      </c>
      <c r="DB6" s="432">
        <f>'Class-6'!DJ7</f>
        <v>20</v>
      </c>
      <c r="DC6" s="433">
        <f>'Class-6'!DL7</f>
        <v>100</v>
      </c>
      <c r="DD6" s="845"/>
      <c r="DE6" s="429">
        <f>'Class-6'!DP7</f>
        <v>20</v>
      </c>
      <c r="DF6" s="430">
        <f>'Class-6'!DQ7</f>
        <v>20</v>
      </c>
      <c r="DG6" s="430">
        <f>'Class-6'!DR7</f>
        <v>20</v>
      </c>
      <c r="DH6" s="431">
        <f>'Class-6'!DS7</f>
        <v>20</v>
      </c>
      <c r="DI6" s="432">
        <f>'Class-6'!DT7</f>
        <v>20</v>
      </c>
      <c r="DJ6" s="433">
        <f>'Class-6'!DU7</f>
        <v>100</v>
      </c>
      <c r="DK6" s="845"/>
      <c r="DL6" s="915"/>
      <c r="DM6" s="907"/>
      <c r="DN6" s="926"/>
      <c r="DO6" s="915"/>
      <c r="DP6" s="907"/>
      <c r="DQ6" s="907"/>
      <c r="DR6" s="910"/>
      <c r="DS6" s="921"/>
      <c r="DT6" s="129"/>
      <c r="DU6" s="924"/>
      <c r="DV6" s="913"/>
    </row>
    <row r="7" spans="1:126" s="280" customFormat="1" ht="17.25" customHeight="1">
      <c r="A7" s="884"/>
      <c r="B7" s="275">
        <f>IF(F7&gt;0,1,0)</f>
        <v>1</v>
      </c>
      <c r="C7" s="276">
        <f>'Class-6'!D9</f>
        <v>6</v>
      </c>
      <c r="D7" s="276">
        <f>'Class-6'!E9</f>
        <v>793</v>
      </c>
      <c r="E7" s="276">
        <f>'Class-6'!F9</f>
        <v>41876</v>
      </c>
      <c r="F7" s="276">
        <f>'Class-6'!G9</f>
        <v>901</v>
      </c>
      <c r="G7" s="276" t="str">
        <f>'Class-6'!H9</f>
        <v>ABHISHEK</v>
      </c>
      <c r="H7" s="276" t="str">
        <f>'Class-6'!I9</f>
        <v>RAMU KHAN</v>
      </c>
      <c r="I7" s="276" t="str">
        <f>'Class-6'!J9</f>
        <v>SEEPA DEVI</v>
      </c>
      <c r="J7" s="277">
        <f>'Class-6'!K9</f>
        <v>38555</v>
      </c>
      <c r="K7" s="357">
        <f>'Class-6'!L9</f>
        <v>2</v>
      </c>
      <c r="L7" s="358">
        <f>'Class-6'!M9</f>
        <v>10</v>
      </c>
      <c r="M7" s="359">
        <f>SUM(K7:L7)</f>
        <v>12</v>
      </c>
      <c r="N7" s="358">
        <f>'Class-6'!O9</f>
        <v>30</v>
      </c>
      <c r="O7" s="358">
        <f>'Class-6'!P9</f>
        <v>10</v>
      </c>
      <c r="P7" s="358">
        <f>'Class-6'!Q9</f>
        <v>5</v>
      </c>
      <c r="Q7" s="359">
        <f>SUM(N7:P7)</f>
        <v>45</v>
      </c>
      <c r="R7" s="358">
        <f>'Class-6'!S9</f>
        <v>38</v>
      </c>
      <c r="S7" s="358">
        <f>'Class-6'!T9</f>
        <v>20</v>
      </c>
      <c r="T7" s="358">
        <f>'Class-6'!U9</f>
        <v>15</v>
      </c>
      <c r="U7" s="359">
        <f>SUM(R7:T7)</f>
        <v>73</v>
      </c>
      <c r="V7" s="870">
        <f>SUM(M7,Q7,U7)</f>
        <v>130</v>
      </c>
      <c r="W7" s="871">
        <f>'Class-6'!X9</f>
        <v>65</v>
      </c>
      <c r="X7" s="360" t="str">
        <f>'Class-6'!Z9</f>
        <v>C</v>
      </c>
      <c r="Y7" s="357">
        <f>'Class-6'!AA9</f>
        <v>15</v>
      </c>
      <c r="Z7" s="358">
        <f>'Class-6'!AB9</f>
        <v>15</v>
      </c>
      <c r="AA7" s="359">
        <f>SUM(Y7:Z7)</f>
        <v>30</v>
      </c>
      <c r="AB7" s="358">
        <f>'Class-6'!AD9</f>
        <v>30</v>
      </c>
      <c r="AC7" s="358">
        <f>'Class-6'!AE9</f>
        <v>10</v>
      </c>
      <c r="AD7" s="358">
        <f>'Class-6'!AF9</f>
        <v>5</v>
      </c>
      <c r="AE7" s="359">
        <f>SUM(AB7:AD7)</f>
        <v>45</v>
      </c>
      <c r="AF7" s="358">
        <f>'Class-6'!AH9</f>
        <v>38</v>
      </c>
      <c r="AG7" s="358">
        <f>'Class-6'!AI9</f>
        <v>20</v>
      </c>
      <c r="AH7" s="358">
        <f>'Class-6'!AJ9</f>
        <v>20</v>
      </c>
      <c r="AI7" s="359">
        <f>SUM(AF7:AH7)</f>
        <v>78</v>
      </c>
      <c r="AJ7" s="870">
        <f>SUM(AA7,AE7,AI7)</f>
        <v>153</v>
      </c>
      <c r="AK7" s="871">
        <f>'Class-6'!AL9</f>
        <v>153</v>
      </c>
      <c r="AL7" s="360" t="str">
        <f>'Class-6'!AO9</f>
        <v>B</v>
      </c>
      <c r="AM7" s="357">
        <f>'Class-6'!AP9</f>
        <v>10</v>
      </c>
      <c r="AN7" s="358">
        <f>'Class-6'!AQ9</f>
        <v>10</v>
      </c>
      <c r="AO7" s="359">
        <f>SUM(AM7:AN7)</f>
        <v>20</v>
      </c>
      <c r="AP7" s="358">
        <f>'Class-6'!AS9</f>
        <v>48</v>
      </c>
      <c r="AQ7" s="358">
        <f>'Class-6'!AT9</f>
        <v>12</v>
      </c>
      <c r="AR7" s="358">
        <f>'Class-6'!AU9</f>
        <v>5</v>
      </c>
      <c r="AS7" s="359">
        <f>SUM(AP7:AR7)</f>
        <v>65</v>
      </c>
      <c r="AT7" s="358">
        <f>'Class-6'!AW9</f>
        <v>38</v>
      </c>
      <c r="AU7" s="358">
        <f>'Class-6'!AX9</f>
        <v>20</v>
      </c>
      <c r="AV7" s="358">
        <f>'Class-6'!AY9</f>
        <v>10</v>
      </c>
      <c r="AW7" s="359">
        <f>SUM(AT7:AV7)</f>
        <v>68</v>
      </c>
      <c r="AX7" s="870">
        <f>SUM(AO7,AS7,AW7)</f>
        <v>153</v>
      </c>
      <c r="AY7" s="871">
        <f>'Class-6'!AZ9</f>
        <v>68</v>
      </c>
      <c r="AZ7" s="360" t="str">
        <f>'Class-6'!BD9</f>
        <v>B</v>
      </c>
      <c r="BA7" s="357">
        <f>'Class-6'!BE9</f>
        <v>15</v>
      </c>
      <c r="BB7" s="358">
        <f>'Class-6'!BF9</f>
        <v>15</v>
      </c>
      <c r="BC7" s="359">
        <f>SUM(BA7:BB7)</f>
        <v>30</v>
      </c>
      <c r="BD7" s="358">
        <f>'Class-6'!BH9</f>
        <v>48</v>
      </c>
      <c r="BE7" s="358">
        <f>'Class-6'!BI9</f>
        <v>12</v>
      </c>
      <c r="BF7" s="358">
        <f>'Class-6'!BJ9</f>
        <v>5</v>
      </c>
      <c r="BG7" s="359">
        <f>SUM(BD7:BF7)</f>
        <v>65</v>
      </c>
      <c r="BH7" s="358">
        <f>'Class-6'!BL9</f>
        <v>38</v>
      </c>
      <c r="BI7" s="358">
        <f>'Class-6'!BM9</f>
        <v>20</v>
      </c>
      <c r="BJ7" s="358">
        <f>'Class-6'!BN9</f>
        <v>15</v>
      </c>
      <c r="BK7" s="359">
        <f>SUM(BH7:BJ7)</f>
        <v>73</v>
      </c>
      <c r="BL7" s="870">
        <f>SUM(BC7,BG7,BK7)</f>
        <v>168</v>
      </c>
      <c r="BM7" s="871">
        <f>'Class-6'!BN9</f>
        <v>15</v>
      </c>
      <c r="BN7" s="360" t="str">
        <f>'Class-6'!BS9</f>
        <v>B</v>
      </c>
      <c r="BO7" s="357">
        <f>'Class-6'!BT9</f>
        <v>20</v>
      </c>
      <c r="BP7" s="358">
        <f>'Class-6'!BU9</f>
        <v>10</v>
      </c>
      <c r="BQ7" s="359">
        <f>SUM(BO7:BP7)</f>
        <v>30</v>
      </c>
      <c r="BR7" s="358">
        <f>'Class-6'!BW9</f>
        <v>40</v>
      </c>
      <c r="BS7" s="358">
        <f>'Class-6'!BX9</f>
        <v>12</v>
      </c>
      <c r="BT7" s="358">
        <f>'Class-6'!BY9</f>
        <v>4</v>
      </c>
      <c r="BU7" s="359">
        <f>SUM(BR7:BT7)</f>
        <v>56</v>
      </c>
      <c r="BV7" s="358">
        <f>'Class-6'!CA9</f>
        <v>38</v>
      </c>
      <c r="BW7" s="358">
        <f>'Class-6'!CB9</f>
        <v>20</v>
      </c>
      <c r="BX7" s="358">
        <f>'Class-6'!CC9</f>
        <v>15</v>
      </c>
      <c r="BY7" s="359">
        <f>SUM(BV7:BX7)</f>
        <v>73</v>
      </c>
      <c r="BZ7" s="870">
        <f>SUM(BQ7,BU7,BY7)</f>
        <v>159</v>
      </c>
      <c r="CA7" s="871">
        <f>'Class-6'!CB9</f>
        <v>20</v>
      </c>
      <c r="CB7" s="360" t="str">
        <f>'Class-6'!CH9</f>
        <v>B</v>
      </c>
      <c r="CC7" s="357">
        <f>'Class-6'!CI9</f>
        <v>4</v>
      </c>
      <c r="CD7" s="358">
        <f>'Class-6'!CJ9</f>
        <v>18</v>
      </c>
      <c r="CE7" s="359">
        <f>SUM(CC7:CD7)</f>
        <v>22</v>
      </c>
      <c r="CF7" s="358">
        <f>'Class-6'!CL9</f>
        <v>40</v>
      </c>
      <c r="CG7" s="358">
        <f>'Class-6'!CM9</f>
        <v>10</v>
      </c>
      <c r="CH7" s="358">
        <f>'Class-6'!CN9</f>
        <v>5</v>
      </c>
      <c r="CI7" s="359">
        <f>SUM(CF7:CH7)</f>
        <v>55</v>
      </c>
      <c r="CJ7" s="358">
        <f>'Class-6'!CP9</f>
        <v>38</v>
      </c>
      <c r="CK7" s="358">
        <f>'Class-6'!CQ9</f>
        <v>20</v>
      </c>
      <c r="CL7" s="358">
        <f>'Class-6'!CR9</f>
        <v>17</v>
      </c>
      <c r="CM7" s="359">
        <f>SUM(CJ7:CL7)</f>
        <v>75</v>
      </c>
      <c r="CN7" s="870">
        <f>SUM(CE7,CI7,CM7)</f>
        <v>152</v>
      </c>
      <c r="CO7" s="871">
        <f>'Class-6'!CP9</f>
        <v>38</v>
      </c>
      <c r="CP7" s="360" t="str">
        <f>'Class-6'!CW9</f>
        <v>B</v>
      </c>
      <c r="CQ7" s="357">
        <f>'Class-6'!CX9</f>
        <v>15</v>
      </c>
      <c r="CR7" s="358">
        <f>'Class-6'!CY9</f>
        <v>40</v>
      </c>
      <c r="CS7" s="358">
        <f>'Class-6'!CZ9</f>
        <v>11</v>
      </c>
      <c r="CT7" s="358">
        <f>'Class-6'!DA9</f>
        <v>20</v>
      </c>
      <c r="CU7" s="358">
        <f>'Class-6'!DB9</f>
        <v>10</v>
      </c>
      <c r="CV7" s="434">
        <f>'Class-6'!DC9</f>
        <v>96</v>
      </c>
      <c r="CW7" s="361" t="str">
        <f>'Class-6'!DF9</f>
        <v>A+</v>
      </c>
      <c r="CX7" s="357">
        <f>'Class-6'!DG9</f>
        <v>15</v>
      </c>
      <c r="CY7" s="358">
        <f>'Class-6'!DH9</f>
        <v>40</v>
      </c>
      <c r="CZ7" s="358">
        <f>'Class-6'!DI9</f>
        <v>11</v>
      </c>
      <c r="DA7" s="358">
        <f>'Class-6'!DJ9</f>
        <v>10</v>
      </c>
      <c r="DB7" s="358">
        <f>'Class-6'!DK9</f>
        <v>10</v>
      </c>
      <c r="DC7" s="359">
        <f>'Class-6'!DL9</f>
        <v>86</v>
      </c>
      <c r="DD7" s="361" t="str">
        <f>'Class-6'!DO9</f>
        <v>A</v>
      </c>
      <c r="DE7" s="357">
        <f>'Class-6'!DP9</f>
        <v>15</v>
      </c>
      <c r="DF7" s="358">
        <f>'Class-6'!DQ9</f>
        <v>40</v>
      </c>
      <c r="DG7" s="358">
        <f>'Class-6'!DR9</f>
        <v>11</v>
      </c>
      <c r="DH7" s="358">
        <f>'Class-6'!DS9</f>
        <v>10</v>
      </c>
      <c r="DI7" s="358">
        <f>'Class-6'!DT9</f>
        <v>10</v>
      </c>
      <c r="DJ7" s="359">
        <f>'Class-6'!DU9</f>
        <v>86</v>
      </c>
      <c r="DK7" s="361" t="s">
        <v>217</v>
      </c>
      <c r="DL7" s="467">
        <f>'Class-6'!DY9</f>
        <v>362</v>
      </c>
      <c r="DM7" s="468">
        <f>'Class-6'!DZ9</f>
        <v>274</v>
      </c>
      <c r="DN7" s="469">
        <f>'Class-6'!EA9</f>
        <v>75.690607734806619</v>
      </c>
      <c r="DO7" s="467">
        <f>'Class-6'!EB9</f>
        <v>1200</v>
      </c>
      <c r="DP7" s="468">
        <f>'Class-6'!EC9</f>
        <v>915</v>
      </c>
      <c r="DQ7" s="470">
        <f>'Class-6'!ED9</f>
        <v>76.25</v>
      </c>
      <c r="DR7" s="468" t="str">
        <f>'Class-6'!EE9</f>
        <v>First</v>
      </c>
      <c r="DS7" s="276" t="str">
        <f>'Class-6'!EF9</f>
        <v>Passed</v>
      </c>
      <c r="DT7" s="276">
        <f>'Class-6'!EG9</f>
        <v>76.25</v>
      </c>
      <c r="DU7" s="278">
        <f>'Class-6'!EH9</f>
        <v>1.0000000000000009</v>
      </c>
      <c r="DV7" s="279" t="str">
        <f>'Class-6'!EJ9</f>
        <v>C</v>
      </c>
    </row>
    <row r="8" spans="1:126" s="280" customFormat="1" ht="17.25" customHeight="1">
      <c r="A8" s="884"/>
      <c r="B8" s="275">
        <f>IF(F8&gt;0,B7+1,0)</f>
        <v>2</v>
      </c>
      <c r="C8" s="276">
        <f>'Class-6'!D10</f>
        <v>6</v>
      </c>
      <c r="D8" s="276">
        <f>'Class-6'!E10</f>
        <v>1490</v>
      </c>
      <c r="E8" s="276">
        <f>'Class-6'!F10</f>
        <v>43658</v>
      </c>
      <c r="F8" s="276">
        <f>'Class-6'!G10</f>
        <v>902</v>
      </c>
      <c r="G8" s="276" t="str">
        <f>'Class-6'!H10</f>
        <v>ACHALA RAM</v>
      </c>
      <c r="H8" s="276" t="str">
        <f>'Class-6'!I10</f>
        <v>HEMA RAM</v>
      </c>
      <c r="I8" s="276" t="str">
        <f>'Class-6'!J10</f>
        <v>TULACHHI DEVI</v>
      </c>
      <c r="J8" s="277">
        <f>'Class-6'!K10</f>
        <v>38535</v>
      </c>
      <c r="K8" s="357">
        <f>'Class-6'!L10</f>
        <v>14</v>
      </c>
      <c r="L8" s="358">
        <f>'Class-6'!M10</f>
        <v>14</v>
      </c>
      <c r="M8" s="359">
        <f t="shared" ref="M8:M71" si="1">SUM(K8:L8)</f>
        <v>28</v>
      </c>
      <c r="N8" s="358">
        <f>'Class-6'!O10</f>
        <v>25</v>
      </c>
      <c r="O8" s="358">
        <f>'Class-6'!P10</f>
        <v>10</v>
      </c>
      <c r="P8" s="358">
        <f>'Class-6'!Q10</f>
        <v>5</v>
      </c>
      <c r="Q8" s="359">
        <f t="shared" ref="Q8:Q71" si="2">SUM(N8:P8)</f>
        <v>40</v>
      </c>
      <c r="R8" s="358">
        <f>'Class-6'!S10</f>
        <v>35</v>
      </c>
      <c r="S8" s="358">
        <f>'Class-6'!T10</f>
        <v>10</v>
      </c>
      <c r="T8" s="358">
        <f>'Class-6'!U10</f>
        <v>10</v>
      </c>
      <c r="U8" s="359">
        <f t="shared" ref="U8:U71" si="3">SUM(R8:T8)</f>
        <v>55</v>
      </c>
      <c r="V8" s="832">
        <f t="shared" ref="V8:V71" si="4">SUM(M8,Q8,U8)</f>
        <v>123</v>
      </c>
      <c r="W8" s="833">
        <f>'Class-6'!X10</f>
        <v>61.5</v>
      </c>
      <c r="X8" s="360" t="str">
        <f>'Class-6'!Z10</f>
        <v>C</v>
      </c>
      <c r="Y8" s="357">
        <f>'Class-6'!AA10</f>
        <v>10</v>
      </c>
      <c r="Z8" s="358">
        <f>'Class-6'!AB10</f>
        <v>10</v>
      </c>
      <c r="AA8" s="359">
        <f t="shared" ref="AA8:AA71" si="5">SUM(Y8:Z8)</f>
        <v>20</v>
      </c>
      <c r="AB8" s="358">
        <f>'Class-6'!AD10</f>
        <v>30</v>
      </c>
      <c r="AC8" s="358">
        <f>'Class-6'!AE10</f>
        <v>10</v>
      </c>
      <c r="AD8" s="358">
        <f>'Class-6'!AF10</f>
        <v>5</v>
      </c>
      <c r="AE8" s="359">
        <f t="shared" ref="AE8:AE71" si="6">SUM(AB8:AD8)</f>
        <v>45</v>
      </c>
      <c r="AF8" s="358">
        <f>'Class-6'!AH10</f>
        <v>25</v>
      </c>
      <c r="AG8" s="358">
        <f>'Class-6'!AI10</f>
        <v>10</v>
      </c>
      <c r="AH8" s="358">
        <f>'Class-6'!AJ10</f>
        <v>20</v>
      </c>
      <c r="AI8" s="359">
        <f t="shared" ref="AI8:AI71" si="7">SUM(AF8:AH8)</f>
        <v>55</v>
      </c>
      <c r="AJ8" s="832">
        <f t="shared" ref="AJ8:AJ71" si="8">SUM(AA8,AE8,AI8)</f>
        <v>120</v>
      </c>
      <c r="AK8" s="833">
        <f>'Class-6'!AL10</f>
        <v>120</v>
      </c>
      <c r="AL8" s="360" t="str">
        <f>'Class-6'!AO10</f>
        <v>C</v>
      </c>
      <c r="AM8" s="357">
        <f>'Class-6'!AP10</f>
        <v>5</v>
      </c>
      <c r="AN8" s="358">
        <f>'Class-6'!AQ10</f>
        <v>15</v>
      </c>
      <c r="AO8" s="359">
        <f t="shared" ref="AO8:AO71" si="9">SUM(AM8:AN8)</f>
        <v>20</v>
      </c>
      <c r="AP8" s="358">
        <f>'Class-6'!AS10</f>
        <v>38</v>
      </c>
      <c r="AQ8" s="358">
        <f>'Class-6'!AT10</f>
        <v>10</v>
      </c>
      <c r="AR8" s="358">
        <f>'Class-6'!AU10</f>
        <v>5</v>
      </c>
      <c r="AS8" s="359">
        <f t="shared" ref="AS8:AS71" si="10">SUM(AP8:AR8)</f>
        <v>53</v>
      </c>
      <c r="AT8" s="358">
        <f>'Class-6'!AW10</f>
        <v>38</v>
      </c>
      <c r="AU8" s="358">
        <f>'Class-6'!AX10</f>
        <v>20</v>
      </c>
      <c r="AV8" s="358">
        <f>'Class-6'!AY10</f>
        <v>5</v>
      </c>
      <c r="AW8" s="359">
        <f t="shared" ref="AW8:AW71" si="11">SUM(AT8:AV8)</f>
        <v>63</v>
      </c>
      <c r="AX8" s="832">
        <f t="shared" ref="AX8:AX71" si="12">SUM(AO8,AS8,AW8)</f>
        <v>136</v>
      </c>
      <c r="AY8" s="833">
        <f>'Class-6'!AZ10</f>
        <v>63</v>
      </c>
      <c r="AZ8" s="360" t="str">
        <f>'Class-6'!BD10</f>
        <v>C</v>
      </c>
      <c r="BA8" s="357">
        <f>'Class-6'!BE10</f>
        <v>10</v>
      </c>
      <c r="BB8" s="358">
        <f>'Class-6'!BF10</f>
        <v>15</v>
      </c>
      <c r="BC8" s="359">
        <f t="shared" ref="BC8:BC71" si="13">SUM(BA8:BB8)</f>
        <v>25</v>
      </c>
      <c r="BD8" s="358">
        <f>'Class-6'!BH10</f>
        <v>40</v>
      </c>
      <c r="BE8" s="358">
        <f>'Class-6'!BI10</f>
        <v>10</v>
      </c>
      <c r="BF8" s="358">
        <f>'Class-6'!BJ10</f>
        <v>5</v>
      </c>
      <c r="BG8" s="359">
        <f t="shared" ref="BG8:BG71" si="14">SUM(BD8:BF8)</f>
        <v>55</v>
      </c>
      <c r="BH8" s="358">
        <f>'Class-6'!BL10</f>
        <v>48</v>
      </c>
      <c r="BI8" s="358">
        <f>'Class-6'!BM10</f>
        <v>20</v>
      </c>
      <c r="BJ8" s="358">
        <f>'Class-6'!BN10</f>
        <v>10</v>
      </c>
      <c r="BK8" s="359">
        <f t="shared" ref="BK8:BK71" si="15">SUM(BH8:BJ8)</f>
        <v>78</v>
      </c>
      <c r="BL8" s="832">
        <f t="shared" ref="BL8:BL71" si="16">SUM(BC8,BG8,BK8)</f>
        <v>158</v>
      </c>
      <c r="BM8" s="833">
        <f>'Class-6'!BN10</f>
        <v>10</v>
      </c>
      <c r="BN8" s="360" t="str">
        <f>'Class-6'!BS10</f>
        <v>B</v>
      </c>
      <c r="BO8" s="357">
        <f>'Class-6'!BT10</f>
        <v>10</v>
      </c>
      <c r="BP8" s="358">
        <f>'Class-6'!BU10</f>
        <v>15</v>
      </c>
      <c r="BQ8" s="359">
        <f t="shared" ref="BQ8:BQ71" si="17">SUM(BO8:BP8)</f>
        <v>25</v>
      </c>
      <c r="BR8" s="358">
        <f>'Class-6'!BW10</f>
        <v>35</v>
      </c>
      <c r="BS8" s="358">
        <f>'Class-6'!BX10</f>
        <v>10</v>
      </c>
      <c r="BT8" s="358">
        <f>'Class-6'!BY10</f>
        <v>5</v>
      </c>
      <c r="BU8" s="359">
        <f t="shared" ref="BU8:BU71" si="18">SUM(BR8:BT8)</f>
        <v>50</v>
      </c>
      <c r="BV8" s="358">
        <f>'Class-6'!CA10</f>
        <v>35</v>
      </c>
      <c r="BW8" s="358">
        <f>'Class-6'!CB10</f>
        <v>10</v>
      </c>
      <c r="BX8" s="358">
        <f>'Class-6'!CC10</f>
        <v>15</v>
      </c>
      <c r="BY8" s="359">
        <f t="shared" ref="BY8:BY71" si="19">SUM(BV8:BX8)</f>
        <v>60</v>
      </c>
      <c r="BZ8" s="832">
        <f t="shared" ref="BZ8:BZ71" si="20">SUM(BQ8,BU8,BY8)</f>
        <v>135</v>
      </c>
      <c r="CA8" s="833">
        <f>'Class-6'!CB10</f>
        <v>10</v>
      </c>
      <c r="CB8" s="360" t="str">
        <f>'Class-6'!CH10</f>
        <v>C</v>
      </c>
      <c r="CC8" s="357">
        <f>'Class-6'!CI10</f>
        <v>5</v>
      </c>
      <c r="CD8" s="358">
        <f>'Class-6'!CJ10</f>
        <v>10</v>
      </c>
      <c r="CE8" s="359">
        <f t="shared" ref="CE8:CE71" si="21">SUM(CC8:CD8)</f>
        <v>15</v>
      </c>
      <c r="CF8" s="358">
        <f>'Class-6'!CL10</f>
        <v>15</v>
      </c>
      <c r="CG8" s="358">
        <f>'Class-6'!CM10</f>
        <v>10</v>
      </c>
      <c r="CH8" s="358">
        <f>'Class-6'!CN10</f>
        <v>5</v>
      </c>
      <c r="CI8" s="359">
        <f t="shared" ref="CI8:CI71" si="22">SUM(CF8:CH8)</f>
        <v>30</v>
      </c>
      <c r="CJ8" s="358">
        <f>'Class-6'!CP10</f>
        <v>50</v>
      </c>
      <c r="CK8" s="358">
        <f>'Class-6'!CR10</f>
        <v>15</v>
      </c>
      <c r="CL8" s="358">
        <f>'Class-6'!CR10</f>
        <v>15</v>
      </c>
      <c r="CM8" s="359">
        <f t="shared" ref="CM8:CM71" si="23">SUM(CJ8:CL8)</f>
        <v>80</v>
      </c>
      <c r="CN8" s="832">
        <f t="shared" ref="CN8:CN71" si="24">SUM(CE8,CI8,CM8)</f>
        <v>125</v>
      </c>
      <c r="CO8" s="833">
        <f>'Class-6'!CP10</f>
        <v>50</v>
      </c>
      <c r="CP8" s="360" t="str">
        <f>'Class-6'!CW10</f>
        <v>C</v>
      </c>
      <c r="CQ8" s="357">
        <f>'Class-6'!CX10</f>
        <v>10</v>
      </c>
      <c r="CR8" s="358">
        <f>'Class-6'!CY10</f>
        <v>10</v>
      </c>
      <c r="CS8" s="358">
        <f>'Class-6'!CZ10</f>
        <v>10</v>
      </c>
      <c r="CT8" s="358">
        <f>'Class-6'!DA10</f>
        <v>10</v>
      </c>
      <c r="CU8" s="358">
        <f>'Class-6'!DB10</f>
        <v>10</v>
      </c>
      <c r="CV8" s="434">
        <f>'Class-6'!DC10</f>
        <v>50</v>
      </c>
      <c r="CW8" s="361" t="str">
        <f>'Class-6'!DF10</f>
        <v>C</v>
      </c>
      <c r="CX8" s="357">
        <f>'Class-6'!DG10</f>
        <v>10</v>
      </c>
      <c r="CY8" s="358">
        <f>'Class-6'!DH10</f>
        <v>15</v>
      </c>
      <c r="CZ8" s="358">
        <f>'Class-6'!DI10</f>
        <v>20</v>
      </c>
      <c r="DA8" s="358">
        <f>'Class-6'!DJ10</f>
        <v>20</v>
      </c>
      <c r="DB8" s="358">
        <f>'Class-6'!DK10</f>
        <v>15</v>
      </c>
      <c r="DC8" s="359">
        <f>'Class-6'!DL10</f>
        <v>80</v>
      </c>
      <c r="DD8" s="361" t="str">
        <f>'Class-6'!DO10</f>
        <v>A</v>
      </c>
      <c r="DE8" s="357">
        <f>'Class-6'!DP10</f>
        <v>15</v>
      </c>
      <c r="DF8" s="358">
        <f>'Class-6'!DQ10</f>
        <v>15</v>
      </c>
      <c r="DG8" s="358">
        <f>'Class-6'!DR10</f>
        <v>15</v>
      </c>
      <c r="DH8" s="358">
        <f>'Class-6'!DS10</f>
        <v>15</v>
      </c>
      <c r="DI8" s="358">
        <f>'Class-6'!DT10</f>
        <v>15</v>
      </c>
      <c r="DJ8" s="359">
        <f>'Class-6'!DU10</f>
        <v>75</v>
      </c>
      <c r="DK8" s="361" t="str">
        <f>'Class-6'!DX10</f>
        <v>B</v>
      </c>
      <c r="DL8" s="467">
        <f>'Class-6'!DY10</f>
        <v>0</v>
      </c>
      <c r="DM8" s="468">
        <f>'Class-6'!DZ10</f>
        <v>0</v>
      </c>
      <c r="DN8" s="469" t="str">
        <f>'Class-6'!EA10</f>
        <v/>
      </c>
      <c r="DO8" s="467">
        <f>'Class-6'!EB10</f>
        <v>1200</v>
      </c>
      <c r="DP8" s="468">
        <f>'Class-6'!EC10</f>
        <v>802</v>
      </c>
      <c r="DQ8" s="470">
        <f>'Class-6'!ED10</f>
        <v>66.833333333333329</v>
      </c>
      <c r="DR8" s="468" t="str">
        <f>'Class-6'!EE10</f>
        <v>First</v>
      </c>
      <c r="DS8" s="276" t="str">
        <f>'Class-6'!EF10</f>
        <v>Passed</v>
      </c>
      <c r="DT8" s="276">
        <f>'Class-6'!EG10</f>
        <v>66.833333333333329</v>
      </c>
      <c r="DU8" s="278">
        <f>'Class-6'!EH10</f>
        <v>1.9999999999999902</v>
      </c>
      <c r="DV8" s="279" t="str">
        <f>'Class-6'!EJ10</f>
        <v>C</v>
      </c>
    </row>
    <row r="9" spans="1:126" s="280" customFormat="1" ht="17.25" customHeight="1">
      <c r="A9" s="884"/>
      <c r="B9" s="275">
        <f t="shared" ref="B9:B72" si="25">IF(F9&gt;0,B8+1,0)</f>
        <v>3</v>
      </c>
      <c r="C9" s="276">
        <f>'Class-6'!D11</f>
        <v>6</v>
      </c>
      <c r="D9" s="276">
        <f>'Class-6'!E11</f>
        <v>1458</v>
      </c>
      <c r="E9" s="276">
        <f>'Class-6'!F11</f>
        <v>43651</v>
      </c>
      <c r="F9" s="276">
        <f>'Class-6'!G11</f>
        <v>903</v>
      </c>
      <c r="G9" s="276" t="str">
        <f>'Class-6'!H11</f>
        <v xml:space="preserve">ANITA </v>
      </c>
      <c r="H9" s="276" t="str">
        <f>'Class-6'!I11</f>
        <v xml:space="preserve">DUDA RAM </v>
      </c>
      <c r="I9" s="276" t="str">
        <f>'Class-6'!J11</f>
        <v>SUKHI</v>
      </c>
      <c r="J9" s="277">
        <f>'Class-6'!K11</f>
        <v>38893</v>
      </c>
      <c r="K9" s="357">
        <f>'Class-6'!L11</f>
        <v>0</v>
      </c>
      <c r="L9" s="358">
        <f>'Class-6'!M11</f>
        <v>0</v>
      </c>
      <c r="M9" s="359">
        <f t="shared" si="1"/>
        <v>0</v>
      </c>
      <c r="N9" s="358">
        <f>'Class-6'!O11</f>
        <v>0</v>
      </c>
      <c r="O9" s="358">
        <f>'Class-6'!P11</f>
        <v>0</v>
      </c>
      <c r="P9" s="358">
        <f>'Class-6'!Q11</f>
        <v>0</v>
      </c>
      <c r="Q9" s="359">
        <f t="shared" si="2"/>
        <v>0</v>
      </c>
      <c r="R9" s="358">
        <f>'Class-6'!S11</f>
        <v>0</v>
      </c>
      <c r="S9" s="358">
        <f>'Class-6'!T11</f>
        <v>0</v>
      </c>
      <c r="T9" s="358">
        <f>'Class-6'!U11</f>
        <v>0</v>
      </c>
      <c r="U9" s="359">
        <f t="shared" si="3"/>
        <v>0</v>
      </c>
      <c r="V9" s="832">
        <f t="shared" si="4"/>
        <v>0</v>
      </c>
      <c r="W9" s="833">
        <f>'Class-6'!X11</f>
        <v>0</v>
      </c>
      <c r="X9" s="360" t="str">
        <f>'Class-6'!Z11</f>
        <v>E</v>
      </c>
      <c r="Y9" s="357">
        <f>'Class-6'!AA11</f>
        <v>0</v>
      </c>
      <c r="Z9" s="358">
        <f>'Class-6'!AB11</f>
        <v>0</v>
      </c>
      <c r="AA9" s="359">
        <f t="shared" si="5"/>
        <v>0</v>
      </c>
      <c r="AB9" s="358">
        <f>'Class-6'!AD11</f>
        <v>0</v>
      </c>
      <c r="AC9" s="358">
        <f>'Class-6'!AE11</f>
        <v>0</v>
      </c>
      <c r="AD9" s="358">
        <f>'Class-6'!AF11</f>
        <v>0</v>
      </c>
      <c r="AE9" s="359">
        <f t="shared" si="6"/>
        <v>0</v>
      </c>
      <c r="AF9" s="358">
        <f>'Class-6'!AH11</f>
        <v>0</v>
      </c>
      <c r="AG9" s="358">
        <f>'Class-6'!AI11</f>
        <v>0</v>
      </c>
      <c r="AH9" s="358">
        <f>'Class-6'!AJ11</f>
        <v>0</v>
      </c>
      <c r="AI9" s="359">
        <f t="shared" si="7"/>
        <v>0</v>
      </c>
      <c r="AJ9" s="832">
        <f t="shared" si="8"/>
        <v>0</v>
      </c>
      <c r="AK9" s="833">
        <f>'Class-6'!AL11</f>
        <v>0</v>
      </c>
      <c r="AL9" s="360" t="str">
        <f>'Class-6'!AO11</f>
        <v>E</v>
      </c>
      <c r="AM9" s="357">
        <f>'Class-6'!AP11</f>
        <v>0</v>
      </c>
      <c r="AN9" s="358">
        <f>'Class-6'!AQ11</f>
        <v>0</v>
      </c>
      <c r="AO9" s="359">
        <f t="shared" si="9"/>
        <v>0</v>
      </c>
      <c r="AP9" s="358">
        <f>'Class-6'!AS11</f>
        <v>0</v>
      </c>
      <c r="AQ9" s="358">
        <f>'Class-6'!AT11</f>
        <v>0</v>
      </c>
      <c r="AR9" s="358">
        <f>'Class-6'!AU11</f>
        <v>0</v>
      </c>
      <c r="AS9" s="359">
        <f t="shared" si="10"/>
        <v>0</v>
      </c>
      <c r="AT9" s="358">
        <f>'Class-6'!AW11</f>
        <v>0</v>
      </c>
      <c r="AU9" s="358">
        <f>'Class-6'!AX11</f>
        <v>0</v>
      </c>
      <c r="AV9" s="358">
        <f>'Class-6'!AY11</f>
        <v>0</v>
      </c>
      <c r="AW9" s="359">
        <f t="shared" si="11"/>
        <v>0</v>
      </c>
      <c r="AX9" s="832">
        <f t="shared" si="12"/>
        <v>0</v>
      </c>
      <c r="AY9" s="833">
        <f>'Class-6'!AZ11</f>
        <v>0</v>
      </c>
      <c r="AZ9" s="360" t="str">
        <f>'Class-6'!BD11</f>
        <v>E</v>
      </c>
      <c r="BA9" s="357">
        <f>'Class-6'!BE11</f>
        <v>0</v>
      </c>
      <c r="BB9" s="358">
        <f>'Class-6'!BF11</f>
        <v>0</v>
      </c>
      <c r="BC9" s="359">
        <f t="shared" si="13"/>
        <v>0</v>
      </c>
      <c r="BD9" s="358">
        <f>'Class-6'!BH11</f>
        <v>0</v>
      </c>
      <c r="BE9" s="358">
        <f>'Class-6'!BI11</f>
        <v>0</v>
      </c>
      <c r="BF9" s="358">
        <f>'Class-6'!BJ11</f>
        <v>0</v>
      </c>
      <c r="BG9" s="359">
        <f t="shared" si="14"/>
        <v>0</v>
      </c>
      <c r="BH9" s="358">
        <f>'Class-6'!BL11</f>
        <v>0</v>
      </c>
      <c r="BI9" s="358">
        <f>'Class-6'!BM11</f>
        <v>0</v>
      </c>
      <c r="BJ9" s="358">
        <f>'Class-6'!BN11</f>
        <v>0</v>
      </c>
      <c r="BK9" s="359">
        <f t="shared" si="15"/>
        <v>0</v>
      </c>
      <c r="BL9" s="832">
        <f t="shared" si="16"/>
        <v>0</v>
      </c>
      <c r="BM9" s="833">
        <f>'Class-6'!BN11</f>
        <v>0</v>
      </c>
      <c r="BN9" s="360" t="str">
        <f>'Class-6'!BS11</f>
        <v>E</v>
      </c>
      <c r="BO9" s="357">
        <f>'Class-6'!BT11</f>
        <v>0</v>
      </c>
      <c r="BP9" s="358">
        <f>'Class-6'!BU11</f>
        <v>0</v>
      </c>
      <c r="BQ9" s="359">
        <f t="shared" si="17"/>
        <v>0</v>
      </c>
      <c r="BR9" s="358">
        <f>'Class-6'!BW11</f>
        <v>0</v>
      </c>
      <c r="BS9" s="358">
        <f>'Class-6'!BX11</f>
        <v>0</v>
      </c>
      <c r="BT9" s="358">
        <f>'Class-6'!BY11</f>
        <v>0</v>
      </c>
      <c r="BU9" s="359">
        <f t="shared" si="18"/>
        <v>0</v>
      </c>
      <c r="BV9" s="358">
        <f>'Class-6'!CA11</f>
        <v>0</v>
      </c>
      <c r="BW9" s="358">
        <f>'Class-6'!CB11</f>
        <v>0</v>
      </c>
      <c r="BX9" s="358">
        <f>'Class-6'!CC11</f>
        <v>0</v>
      </c>
      <c r="BY9" s="359">
        <f t="shared" si="19"/>
        <v>0</v>
      </c>
      <c r="BZ9" s="832">
        <f t="shared" si="20"/>
        <v>0</v>
      </c>
      <c r="CA9" s="833">
        <f>'Class-6'!CB11</f>
        <v>0</v>
      </c>
      <c r="CB9" s="360" t="str">
        <f>'Class-6'!CH11</f>
        <v>E</v>
      </c>
      <c r="CC9" s="357">
        <f>'Class-6'!CI11</f>
        <v>0</v>
      </c>
      <c r="CD9" s="358">
        <f>'Class-6'!CJ11</f>
        <v>0</v>
      </c>
      <c r="CE9" s="359">
        <f t="shared" si="21"/>
        <v>0</v>
      </c>
      <c r="CF9" s="358">
        <f>'Class-6'!CL11</f>
        <v>0</v>
      </c>
      <c r="CG9" s="358">
        <f>'Class-6'!CM11</f>
        <v>0</v>
      </c>
      <c r="CH9" s="358">
        <f>'Class-6'!CN11</f>
        <v>0</v>
      </c>
      <c r="CI9" s="359">
        <f t="shared" si="22"/>
        <v>0</v>
      </c>
      <c r="CJ9" s="358">
        <f>'Class-6'!CP11</f>
        <v>0</v>
      </c>
      <c r="CK9" s="358">
        <f>'Class-6'!CR11</f>
        <v>0</v>
      </c>
      <c r="CL9" s="358">
        <f>'Class-6'!CR11</f>
        <v>0</v>
      </c>
      <c r="CM9" s="359">
        <f t="shared" si="23"/>
        <v>0</v>
      </c>
      <c r="CN9" s="832">
        <f t="shared" si="24"/>
        <v>0</v>
      </c>
      <c r="CO9" s="833">
        <f>'Class-6'!CP11</f>
        <v>0</v>
      </c>
      <c r="CP9" s="360" t="str">
        <f>'Class-6'!CW11</f>
        <v>E</v>
      </c>
      <c r="CQ9" s="357">
        <f>'Class-6'!CX11</f>
        <v>0</v>
      </c>
      <c r="CR9" s="358">
        <f>'Class-6'!CY11</f>
        <v>0</v>
      </c>
      <c r="CS9" s="358">
        <f>'Class-6'!CZ11</f>
        <v>0</v>
      </c>
      <c r="CT9" s="358">
        <f>'Class-6'!DA11</f>
        <v>0</v>
      </c>
      <c r="CU9" s="358">
        <f>'Class-6'!DB11</f>
        <v>0</v>
      </c>
      <c r="CV9" s="434">
        <f>'Class-6'!DC11</f>
        <v>0</v>
      </c>
      <c r="CW9" s="361" t="str">
        <f>'Class-6'!DF11</f>
        <v>D</v>
      </c>
      <c r="CX9" s="357">
        <f>'Class-6'!DG11</f>
        <v>0</v>
      </c>
      <c r="CY9" s="358">
        <f>'Class-6'!DH11</f>
        <v>0</v>
      </c>
      <c r="CZ9" s="358">
        <f>'Class-6'!DI11</f>
        <v>0</v>
      </c>
      <c r="DA9" s="358">
        <f>'Class-6'!DJ11</f>
        <v>0</v>
      </c>
      <c r="DB9" s="358">
        <f>'Class-6'!DK11</f>
        <v>0</v>
      </c>
      <c r="DC9" s="359">
        <f>'Class-6'!DL11</f>
        <v>0</v>
      </c>
      <c r="DD9" s="361" t="str">
        <f>'Class-6'!DO11</f>
        <v>D</v>
      </c>
      <c r="DE9" s="357">
        <f>'Class-6'!DP11</f>
        <v>0</v>
      </c>
      <c r="DF9" s="358">
        <f>'Class-6'!DQ11</f>
        <v>0</v>
      </c>
      <c r="DG9" s="358">
        <f>'Class-6'!DR11</f>
        <v>0</v>
      </c>
      <c r="DH9" s="358">
        <f>'Class-6'!DS11</f>
        <v>0</v>
      </c>
      <c r="DI9" s="358">
        <f>'Class-6'!DT11</f>
        <v>0</v>
      </c>
      <c r="DJ9" s="359">
        <f>'Class-6'!DU11</f>
        <v>0</v>
      </c>
      <c r="DK9" s="361" t="str">
        <f>'Class-6'!DX11</f>
        <v>D</v>
      </c>
      <c r="DL9" s="467">
        <f>'Class-6'!DY11</f>
        <v>0</v>
      </c>
      <c r="DM9" s="468">
        <f>'Class-6'!DZ11</f>
        <v>0</v>
      </c>
      <c r="DN9" s="469" t="str">
        <f>'Class-6'!EA11</f>
        <v/>
      </c>
      <c r="DO9" s="467">
        <f>'Class-6'!EB11</f>
        <v>1200</v>
      </c>
      <c r="DP9" s="468">
        <f>'Class-6'!EC11</f>
        <v>0</v>
      </c>
      <c r="DQ9" s="470">
        <f>'Class-6'!ED11</f>
        <v>0</v>
      </c>
      <c r="DR9" s="468" t="str">
        <f>'Class-6'!EE11</f>
        <v>Promoted</v>
      </c>
      <c r="DS9" s="276" t="str">
        <f>'Class-6'!EF11</f>
        <v>Promoted</v>
      </c>
      <c r="DT9" s="276" t="str">
        <f>'Class-6'!EG11</f>
        <v/>
      </c>
      <c r="DU9" s="278" t="str">
        <f>'Class-6'!EH11</f>
        <v/>
      </c>
      <c r="DV9" s="279" t="str">
        <f>'Class-6'!EJ11</f>
        <v>E</v>
      </c>
    </row>
    <row r="10" spans="1:126" s="280" customFormat="1" ht="17.25" customHeight="1">
      <c r="A10" s="884"/>
      <c r="B10" s="275">
        <f t="shared" si="25"/>
        <v>4</v>
      </c>
      <c r="C10" s="276">
        <f>'Class-6'!D12</f>
        <v>6</v>
      </c>
      <c r="D10" s="276">
        <f>'Class-6'!E12</f>
        <v>1470</v>
      </c>
      <c r="E10" s="276">
        <f>'Class-6'!F12</f>
        <v>43652</v>
      </c>
      <c r="F10" s="276">
        <f>'Class-6'!G12</f>
        <v>904</v>
      </c>
      <c r="G10" s="276" t="str">
        <f>'Class-6'!H12</f>
        <v>ANOPI</v>
      </c>
      <c r="H10" s="276" t="str">
        <f>'Class-6'!I12</f>
        <v>HARI RAM</v>
      </c>
      <c r="I10" s="276" t="str">
        <f>'Class-6'!J12</f>
        <v>RUKI</v>
      </c>
      <c r="J10" s="277">
        <f>'Class-6'!K12</f>
        <v>39309</v>
      </c>
      <c r="K10" s="357">
        <f>'Class-6'!L12</f>
        <v>0</v>
      </c>
      <c r="L10" s="358">
        <f>'Class-6'!M12</f>
        <v>0</v>
      </c>
      <c r="M10" s="359">
        <f t="shared" si="1"/>
        <v>0</v>
      </c>
      <c r="N10" s="358">
        <f>'Class-6'!O12</f>
        <v>0</v>
      </c>
      <c r="O10" s="358">
        <f>'Class-6'!P12</f>
        <v>0</v>
      </c>
      <c r="P10" s="358">
        <f>'Class-6'!Q12</f>
        <v>0</v>
      </c>
      <c r="Q10" s="359">
        <f t="shared" si="2"/>
        <v>0</v>
      </c>
      <c r="R10" s="358">
        <f>'Class-6'!S12</f>
        <v>0</v>
      </c>
      <c r="S10" s="358">
        <f>'Class-6'!T12</f>
        <v>0</v>
      </c>
      <c r="T10" s="358">
        <f>'Class-6'!U12</f>
        <v>0</v>
      </c>
      <c r="U10" s="359">
        <f t="shared" si="3"/>
        <v>0</v>
      </c>
      <c r="V10" s="832">
        <f t="shared" si="4"/>
        <v>0</v>
      </c>
      <c r="W10" s="833">
        <f>'Class-6'!X12</f>
        <v>0</v>
      </c>
      <c r="X10" s="360" t="str">
        <f>'Class-6'!Z12</f>
        <v>E</v>
      </c>
      <c r="Y10" s="357">
        <f>'Class-6'!AA12</f>
        <v>0</v>
      </c>
      <c r="Z10" s="358">
        <f>'Class-6'!AB12</f>
        <v>0</v>
      </c>
      <c r="AA10" s="359">
        <f t="shared" si="5"/>
        <v>0</v>
      </c>
      <c r="AB10" s="358">
        <f>'Class-6'!AD12</f>
        <v>0</v>
      </c>
      <c r="AC10" s="358">
        <f>'Class-6'!AE12</f>
        <v>0</v>
      </c>
      <c r="AD10" s="358">
        <f>'Class-6'!AF12</f>
        <v>0</v>
      </c>
      <c r="AE10" s="359">
        <f t="shared" si="6"/>
        <v>0</v>
      </c>
      <c r="AF10" s="358">
        <f>'Class-6'!AH12</f>
        <v>0</v>
      </c>
      <c r="AG10" s="358">
        <f>'Class-6'!AI12</f>
        <v>0</v>
      </c>
      <c r="AH10" s="358">
        <f>'Class-6'!AJ12</f>
        <v>0</v>
      </c>
      <c r="AI10" s="359">
        <f t="shared" si="7"/>
        <v>0</v>
      </c>
      <c r="AJ10" s="832">
        <f t="shared" si="8"/>
        <v>0</v>
      </c>
      <c r="AK10" s="833">
        <f>'Class-6'!AL12</f>
        <v>0</v>
      </c>
      <c r="AL10" s="360" t="str">
        <f>'Class-6'!AO12</f>
        <v>E</v>
      </c>
      <c r="AM10" s="357">
        <f>'Class-6'!AP12</f>
        <v>0</v>
      </c>
      <c r="AN10" s="358">
        <f>'Class-6'!AQ12</f>
        <v>0</v>
      </c>
      <c r="AO10" s="359">
        <f t="shared" si="9"/>
        <v>0</v>
      </c>
      <c r="AP10" s="358">
        <f>'Class-6'!AS12</f>
        <v>0</v>
      </c>
      <c r="AQ10" s="358">
        <f>'Class-6'!AT12</f>
        <v>0</v>
      </c>
      <c r="AR10" s="358">
        <f>'Class-6'!AU12</f>
        <v>0</v>
      </c>
      <c r="AS10" s="359">
        <f t="shared" si="10"/>
        <v>0</v>
      </c>
      <c r="AT10" s="358">
        <f>'Class-6'!AW12</f>
        <v>0</v>
      </c>
      <c r="AU10" s="358">
        <f>'Class-6'!AX12</f>
        <v>0</v>
      </c>
      <c r="AV10" s="358">
        <f>'Class-6'!AY12</f>
        <v>0</v>
      </c>
      <c r="AW10" s="359">
        <f t="shared" si="11"/>
        <v>0</v>
      </c>
      <c r="AX10" s="832">
        <f t="shared" si="12"/>
        <v>0</v>
      </c>
      <c r="AY10" s="833">
        <f>'Class-6'!AZ12</f>
        <v>0</v>
      </c>
      <c r="AZ10" s="360" t="str">
        <f>'Class-6'!BD12</f>
        <v>E</v>
      </c>
      <c r="BA10" s="357">
        <f>'Class-6'!BE12</f>
        <v>0</v>
      </c>
      <c r="BB10" s="358">
        <f>'Class-6'!BF12</f>
        <v>0</v>
      </c>
      <c r="BC10" s="359">
        <f t="shared" si="13"/>
        <v>0</v>
      </c>
      <c r="BD10" s="358">
        <f>'Class-6'!BH12</f>
        <v>0</v>
      </c>
      <c r="BE10" s="358">
        <f>'Class-6'!BI12</f>
        <v>0</v>
      </c>
      <c r="BF10" s="358">
        <f>'Class-6'!BJ12</f>
        <v>0</v>
      </c>
      <c r="BG10" s="359">
        <f t="shared" si="14"/>
        <v>0</v>
      </c>
      <c r="BH10" s="358">
        <f>'Class-6'!BL12</f>
        <v>0</v>
      </c>
      <c r="BI10" s="358">
        <f>'Class-6'!BM12</f>
        <v>0</v>
      </c>
      <c r="BJ10" s="358">
        <f>'Class-6'!BN12</f>
        <v>0</v>
      </c>
      <c r="BK10" s="359">
        <f t="shared" si="15"/>
        <v>0</v>
      </c>
      <c r="BL10" s="832">
        <f t="shared" si="16"/>
        <v>0</v>
      </c>
      <c r="BM10" s="833">
        <f>'Class-6'!BN12</f>
        <v>0</v>
      </c>
      <c r="BN10" s="360" t="str">
        <f>'Class-6'!BS12</f>
        <v>E</v>
      </c>
      <c r="BO10" s="357">
        <f>'Class-6'!BT12</f>
        <v>0</v>
      </c>
      <c r="BP10" s="358">
        <f>'Class-6'!BU12</f>
        <v>0</v>
      </c>
      <c r="BQ10" s="359">
        <f t="shared" si="17"/>
        <v>0</v>
      </c>
      <c r="BR10" s="358">
        <f>'Class-6'!BW12</f>
        <v>0</v>
      </c>
      <c r="BS10" s="358">
        <f>'Class-6'!BX12</f>
        <v>0</v>
      </c>
      <c r="BT10" s="358">
        <f>'Class-6'!BY12</f>
        <v>0</v>
      </c>
      <c r="BU10" s="359">
        <f t="shared" si="18"/>
        <v>0</v>
      </c>
      <c r="BV10" s="358">
        <f>'Class-6'!CA12</f>
        <v>0</v>
      </c>
      <c r="BW10" s="358">
        <f>'Class-6'!CB12</f>
        <v>0</v>
      </c>
      <c r="BX10" s="358">
        <f>'Class-6'!CC12</f>
        <v>0</v>
      </c>
      <c r="BY10" s="359">
        <f t="shared" si="19"/>
        <v>0</v>
      </c>
      <c r="BZ10" s="832">
        <f t="shared" si="20"/>
        <v>0</v>
      </c>
      <c r="CA10" s="833">
        <f>'Class-6'!CB12</f>
        <v>0</v>
      </c>
      <c r="CB10" s="360" t="str">
        <f>'Class-6'!CH12</f>
        <v>E</v>
      </c>
      <c r="CC10" s="357">
        <f>'Class-6'!CI12</f>
        <v>0</v>
      </c>
      <c r="CD10" s="358">
        <f>'Class-6'!CJ12</f>
        <v>0</v>
      </c>
      <c r="CE10" s="359">
        <f t="shared" si="21"/>
        <v>0</v>
      </c>
      <c r="CF10" s="358">
        <f>'Class-6'!CL12</f>
        <v>0</v>
      </c>
      <c r="CG10" s="358">
        <f>'Class-6'!CM12</f>
        <v>0</v>
      </c>
      <c r="CH10" s="358">
        <f>'Class-6'!CN12</f>
        <v>0</v>
      </c>
      <c r="CI10" s="359">
        <f t="shared" si="22"/>
        <v>0</v>
      </c>
      <c r="CJ10" s="358">
        <f>'Class-6'!CP12</f>
        <v>0</v>
      </c>
      <c r="CK10" s="358">
        <f>'Class-6'!CR12</f>
        <v>0</v>
      </c>
      <c r="CL10" s="358">
        <f>'Class-6'!CR12</f>
        <v>0</v>
      </c>
      <c r="CM10" s="359">
        <f t="shared" si="23"/>
        <v>0</v>
      </c>
      <c r="CN10" s="832">
        <f t="shared" si="24"/>
        <v>0</v>
      </c>
      <c r="CO10" s="833">
        <f>'Class-6'!CP12</f>
        <v>0</v>
      </c>
      <c r="CP10" s="360" t="str">
        <f>'Class-6'!CW12</f>
        <v>E</v>
      </c>
      <c r="CQ10" s="357">
        <f>'Class-6'!CX12</f>
        <v>0</v>
      </c>
      <c r="CR10" s="358">
        <f>'Class-6'!CY12</f>
        <v>0</v>
      </c>
      <c r="CS10" s="358">
        <f>'Class-6'!CZ12</f>
        <v>0</v>
      </c>
      <c r="CT10" s="358">
        <f>'Class-6'!DA12</f>
        <v>0</v>
      </c>
      <c r="CU10" s="358">
        <f>'Class-6'!DB12</f>
        <v>0</v>
      </c>
      <c r="CV10" s="434">
        <f>'Class-6'!DC12</f>
        <v>0</v>
      </c>
      <c r="CW10" s="361" t="str">
        <f>'Class-6'!DF12</f>
        <v>D</v>
      </c>
      <c r="CX10" s="357">
        <f>'Class-6'!DG12</f>
        <v>0</v>
      </c>
      <c r="CY10" s="358">
        <f>'Class-6'!DH12</f>
        <v>0</v>
      </c>
      <c r="CZ10" s="358">
        <f>'Class-6'!DI12</f>
        <v>0</v>
      </c>
      <c r="DA10" s="358">
        <f>'Class-6'!DJ12</f>
        <v>0</v>
      </c>
      <c r="DB10" s="358">
        <f>'Class-6'!DK12</f>
        <v>0</v>
      </c>
      <c r="DC10" s="359">
        <f>'Class-6'!DL12</f>
        <v>0</v>
      </c>
      <c r="DD10" s="361" t="str">
        <f>'Class-6'!DO12</f>
        <v>D</v>
      </c>
      <c r="DE10" s="357">
        <f>'Class-6'!DP12</f>
        <v>0</v>
      </c>
      <c r="DF10" s="358">
        <f>'Class-6'!DQ12</f>
        <v>0</v>
      </c>
      <c r="DG10" s="358">
        <f>'Class-6'!DR12</f>
        <v>0</v>
      </c>
      <c r="DH10" s="358">
        <f>'Class-6'!DS12</f>
        <v>0</v>
      </c>
      <c r="DI10" s="358">
        <f>'Class-6'!DT12</f>
        <v>0</v>
      </c>
      <c r="DJ10" s="359">
        <f>'Class-6'!DU12</f>
        <v>0</v>
      </c>
      <c r="DK10" s="361" t="str">
        <f>'Class-6'!DX12</f>
        <v>D</v>
      </c>
      <c r="DL10" s="467">
        <f>'Class-6'!DY12</f>
        <v>0</v>
      </c>
      <c r="DM10" s="468">
        <f>'Class-6'!DZ12</f>
        <v>0</v>
      </c>
      <c r="DN10" s="469" t="str">
        <f>'Class-6'!EA12</f>
        <v/>
      </c>
      <c r="DO10" s="467">
        <f>'Class-6'!EB12</f>
        <v>1200</v>
      </c>
      <c r="DP10" s="468">
        <f>'Class-6'!EC12</f>
        <v>0</v>
      </c>
      <c r="DQ10" s="470">
        <f>'Class-6'!ED12</f>
        <v>0</v>
      </c>
      <c r="DR10" s="468" t="str">
        <f>'Class-6'!EE12</f>
        <v>Promoted</v>
      </c>
      <c r="DS10" s="276" t="str">
        <f>'Class-6'!EF12</f>
        <v>Promoted</v>
      </c>
      <c r="DT10" s="276" t="str">
        <f>'Class-6'!EG12</f>
        <v/>
      </c>
      <c r="DU10" s="278" t="str">
        <f>'Class-6'!EH12</f>
        <v/>
      </c>
      <c r="DV10" s="279" t="str">
        <f>'Class-6'!EJ12</f>
        <v>E</v>
      </c>
    </row>
    <row r="11" spans="1:126" s="280" customFormat="1" ht="17.25" customHeight="1">
      <c r="A11" s="883"/>
      <c r="B11" s="275">
        <f t="shared" si="25"/>
        <v>5</v>
      </c>
      <c r="C11" s="276">
        <f>'Class-6'!D13</f>
        <v>6</v>
      </c>
      <c r="D11" s="276">
        <f>'Class-6'!E13</f>
        <v>968</v>
      </c>
      <c r="E11" s="276">
        <f>'Class-6'!F13</f>
        <v>42192</v>
      </c>
      <c r="F11" s="276">
        <f>'Class-6'!G13</f>
        <v>905</v>
      </c>
      <c r="G11" s="276" t="str">
        <f>'Class-6'!H13</f>
        <v>ANU JANDU</v>
      </c>
      <c r="H11" s="276" t="str">
        <f>'Class-6'!I13</f>
        <v>HEERA RAM JANDU</v>
      </c>
      <c r="I11" s="276" t="str">
        <f>'Class-6'!J13</f>
        <v>MANU DEVI</v>
      </c>
      <c r="J11" s="277">
        <f>'Class-6'!K13</f>
        <v>38946</v>
      </c>
      <c r="K11" s="357">
        <f>'Class-6'!L13</f>
        <v>0</v>
      </c>
      <c r="L11" s="358">
        <f>'Class-6'!M13</f>
        <v>0</v>
      </c>
      <c r="M11" s="359">
        <f t="shared" si="1"/>
        <v>0</v>
      </c>
      <c r="N11" s="358">
        <f>'Class-6'!O13</f>
        <v>0</v>
      </c>
      <c r="O11" s="358">
        <f>'Class-6'!P13</f>
        <v>0</v>
      </c>
      <c r="P11" s="358">
        <f>'Class-6'!Q13</f>
        <v>0</v>
      </c>
      <c r="Q11" s="359">
        <f t="shared" si="2"/>
        <v>0</v>
      </c>
      <c r="R11" s="358">
        <f>'Class-6'!S13</f>
        <v>0</v>
      </c>
      <c r="S11" s="358">
        <f>'Class-6'!T13</f>
        <v>0</v>
      </c>
      <c r="T11" s="358">
        <f>'Class-6'!U13</f>
        <v>0</v>
      </c>
      <c r="U11" s="359">
        <f t="shared" si="3"/>
        <v>0</v>
      </c>
      <c r="V11" s="832">
        <f t="shared" si="4"/>
        <v>0</v>
      </c>
      <c r="W11" s="833">
        <f>'Class-6'!X13</f>
        <v>0</v>
      </c>
      <c r="X11" s="360" t="str">
        <f>'Class-6'!Z13</f>
        <v>E</v>
      </c>
      <c r="Y11" s="357">
        <f>'Class-6'!AA13</f>
        <v>0</v>
      </c>
      <c r="Z11" s="358">
        <f>'Class-6'!AB13</f>
        <v>0</v>
      </c>
      <c r="AA11" s="359">
        <f t="shared" si="5"/>
        <v>0</v>
      </c>
      <c r="AB11" s="358">
        <f>'Class-6'!AD13</f>
        <v>0</v>
      </c>
      <c r="AC11" s="358">
        <f>'Class-6'!AE13</f>
        <v>0</v>
      </c>
      <c r="AD11" s="358">
        <f>'Class-6'!AF13</f>
        <v>0</v>
      </c>
      <c r="AE11" s="359">
        <f t="shared" si="6"/>
        <v>0</v>
      </c>
      <c r="AF11" s="358">
        <f>'Class-6'!AH13</f>
        <v>0</v>
      </c>
      <c r="AG11" s="358">
        <f>'Class-6'!AI13</f>
        <v>0</v>
      </c>
      <c r="AH11" s="358">
        <f>'Class-6'!AJ13</f>
        <v>0</v>
      </c>
      <c r="AI11" s="359">
        <f t="shared" si="7"/>
        <v>0</v>
      </c>
      <c r="AJ11" s="832">
        <f t="shared" si="8"/>
        <v>0</v>
      </c>
      <c r="AK11" s="833">
        <f>'Class-6'!AL13</f>
        <v>0</v>
      </c>
      <c r="AL11" s="360" t="str">
        <f>'Class-6'!AO13</f>
        <v>E</v>
      </c>
      <c r="AM11" s="357">
        <f>'Class-6'!AP13</f>
        <v>0</v>
      </c>
      <c r="AN11" s="358">
        <f>'Class-6'!AQ13</f>
        <v>0</v>
      </c>
      <c r="AO11" s="359">
        <f t="shared" si="9"/>
        <v>0</v>
      </c>
      <c r="AP11" s="358">
        <f>'Class-6'!AS13</f>
        <v>0</v>
      </c>
      <c r="AQ11" s="358">
        <f>'Class-6'!AT13</f>
        <v>0</v>
      </c>
      <c r="AR11" s="358">
        <f>'Class-6'!AU13</f>
        <v>0</v>
      </c>
      <c r="AS11" s="359">
        <f t="shared" si="10"/>
        <v>0</v>
      </c>
      <c r="AT11" s="358">
        <f>'Class-6'!AW13</f>
        <v>0</v>
      </c>
      <c r="AU11" s="358">
        <f>'Class-6'!AX13</f>
        <v>0</v>
      </c>
      <c r="AV11" s="358">
        <f>'Class-6'!AY13</f>
        <v>0</v>
      </c>
      <c r="AW11" s="359">
        <f t="shared" si="11"/>
        <v>0</v>
      </c>
      <c r="AX11" s="832">
        <f t="shared" si="12"/>
        <v>0</v>
      </c>
      <c r="AY11" s="833">
        <f>'Class-6'!AZ13</f>
        <v>0</v>
      </c>
      <c r="AZ11" s="360" t="str">
        <f>'Class-6'!BD13</f>
        <v>E</v>
      </c>
      <c r="BA11" s="357">
        <f>'Class-6'!BE13</f>
        <v>0</v>
      </c>
      <c r="BB11" s="358">
        <f>'Class-6'!BF13</f>
        <v>0</v>
      </c>
      <c r="BC11" s="359">
        <f t="shared" si="13"/>
        <v>0</v>
      </c>
      <c r="BD11" s="358">
        <f>'Class-6'!BH13</f>
        <v>0</v>
      </c>
      <c r="BE11" s="358">
        <f>'Class-6'!BI13</f>
        <v>0</v>
      </c>
      <c r="BF11" s="358">
        <f>'Class-6'!BJ13</f>
        <v>0</v>
      </c>
      <c r="BG11" s="359">
        <f t="shared" si="14"/>
        <v>0</v>
      </c>
      <c r="BH11" s="358">
        <f>'Class-6'!BL13</f>
        <v>0</v>
      </c>
      <c r="BI11" s="358">
        <f>'Class-6'!BM13</f>
        <v>0</v>
      </c>
      <c r="BJ11" s="358">
        <f>'Class-6'!BN13</f>
        <v>0</v>
      </c>
      <c r="BK11" s="359">
        <f t="shared" si="15"/>
        <v>0</v>
      </c>
      <c r="BL11" s="832">
        <f t="shared" si="16"/>
        <v>0</v>
      </c>
      <c r="BM11" s="833">
        <f>'Class-6'!BN13</f>
        <v>0</v>
      </c>
      <c r="BN11" s="360" t="str">
        <f>'Class-6'!BS13</f>
        <v>E</v>
      </c>
      <c r="BO11" s="357">
        <f>'Class-6'!BT13</f>
        <v>0</v>
      </c>
      <c r="BP11" s="358">
        <f>'Class-6'!BU13</f>
        <v>0</v>
      </c>
      <c r="BQ11" s="359">
        <f t="shared" si="17"/>
        <v>0</v>
      </c>
      <c r="BR11" s="358">
        <f>'Class-6'!BW13</f>
        <v>0</v>
      </c>
      <c r="BS11" s="358">
        <f>'Class-6'!BX13</f>
        <v>0</v>
      </c>
      <c r="BT11" s="358">
        <f>'Class-6'!BY13</f>
        <v>0</v>
      </c>
      <c r="BU11" s="359">
        <f t="shared" si="18"/>
        <v>0</v>
      </c>
      <c r="BV11" s="358">
        <f>'Class-6'!CA13</f>
        <v>0</v>
      </c>
      <c r="BW11" s="358">
        <f>'Class-6'!CB13</f>
        <v>0</v>
      </c>
      <c r="BX11" s="358">
        <f>'Class-6'!CC13</f>
        <v>0</v>
      </c>
      <c r="BY11" s="359">
        <f t="shared" si="19"/>
        <v>0</v>
      </c>
      <c r="BZ11" s="832">
        <f t="shared" si="20"/>
        <v>0</v>
      </c>
      <c r="CA11" s="833">
        <f>'Class-6'!CB13</f>
        <v>0</v>
      </c>
      <c r="CB11" s="360" t="str">
        <f>'Class-6'!CH13</f>
        <v>E</v>
      </c>
      <c r="CC11" s="357">
        <f>'Class-6'!CI13</f>
        <v>0</v>
      </c>
      <c r="CD11" s="358">
        <f>'Class-6'!CJ13</f>
        <v>0</v>
      </c>
      <c r="CE11" s="359">
        <f t="shared" si="21"/>
        <v>0</v>
      </c>
      <c r="CF11" s="358">
        <f>'Class-6'!CL13</f>
        <v>0</v>
      </c>
      <c r="CG11" s="358">
        <f>'Class-6'!CM13</f>
        <v>0</v>
      </c>
      <c r="CH11" s="358">
        <f>'Class-6'!CN13</f>
        <v>0</v>
      </c>
      <c r="CI11" s="359">
        <f t="shared" si="22"/>
        <v>0</v>
      </c>
      <c r="CJ11" s="358">
        <f>'Class-6'!CP13</f>
        <v>0</v>
      </c>
      <c r="CK11" s="358">
        <f>'Class-6'!CR13</f>
        <v>0</v>
      </c>
      <c r="CL11" s="358">
        <f>'Class-6'!CR13</f>
        <v>0</v>
      </c>
      <c r="CM11" s="359">
        <f t="shared" si="23"/>
        <v>0</v>
      </c>
      <c r="CN11" s="832">
        <f t="shared" si="24"/>
        <v>0</v>
      </c>
      <c r="CO11" s="833">
        <f>'Class-6'!CP13</f>
        <v>0</v>
      </c>
      <c r="CP11" s="360" t="str">
        <f>'Class-6'!CW13</f>
        <v>E</v>
      </c>
      <c r="CQ11" s="357">
        <f>'Class-6'!CX13</f>
        <v>0</v>
      </c>
      <c r="CR11" s="358">
        <f>'Class-6'!CY13</f>
        <v>0</v>
      </c>
      <c r="CS11" s="358">
        <f>'Class-6'!CZ13</f>
        <v>0</v>
      </c>
      <c r="CT11" s="358">
        <f>'Class-6'!DA13</f>
        <v>0</v>
      </c>
      <c r="CU11" s="358">
        <f>'Class-6'!DB13</f>
        <v>0</v>
      </c>
      <c r="CV11" s="434">
        <f>'Class-6'!DC13</f>
        <v>0</v>
      </c>
      <c r="CW11" s="361" t="str">
        <f>'Class-6'!DF13</f>
        <v>D</v>
      </c>
      <c r="CX11" s="357">
        <f>'Class-6'!DG13</f>
        <v>0</v>
      </c>
      <c r="CY11" s="358">
        <f>'Class-6'!DH13</f>
        <v>0</v>
      </c>
      <c r="CZ11" s="358">
        <f>'Class-6'!DI13</f>
        <v>0</v>
      </c>
      <c r="DA11" s="358">
        <f>'Class-6'!DJ13</f>
        <v>0</v>
      </c>
      <c r="DB11" s="358">
        <f>'Class-6'!DK13</f>
        <v>0</v>
      </c>
      <c r="DC11" s="359">
        <f>'Class-6'!DL13</f>
        <v>0</v>
      </c>
      <c r="DD11" s="361" t="str">
        <f>'Class-6'!DO13</f>
        <v>D</v>
      </c>
      <c r="DE11" s="357">
        <f>'Class-6'!DP13</f>
        <v>0</v>
      </c>
      <c r="DF11" s="358">
        <f>'Class-6'!DQ13</f>
        <v>0</v>
      </c>
      <c r="DG11" s="358">
        <f>'Class-6'!DR13</f>
        <v>0</v>
      </c>
      <c r="DH11" s="358">
        <f>'Class-6'!DS13</f>
        <v>0</v>
      </c>
      <c r="DI11" s="358">
        <f>'Class-6'!DT13</f>
        <v>0</v>
      </c>
      <c r="DJ11" s="359">
        <f>'Class-6'!DU13</f>
        <v>0</v>
      </c>
      <c r="DK11" s="361" t="str">
        <f>'Class-6'!DX13</f>
        <v>D</v>
      </c>
      <c r="DL11" s="467">
        <f>'Class-6'!DY13</f>
        <v>0</v>
      </c>
      <c r="DM11" s="468">
        <f>'Class-6'!DZ13</f>
        <v>0</v>
      </c>
      <c r="DN11" s="469" t="str">
        <f>'Class-6'!EA13</f>
        <v/>
      </c>
      <c r="DO11" s="467">
        <f>'Class-6'!EB13</f>
        <v>1200</v>
      </c>
      <c r="DP11" s="468">
        <f>'Class-6'!EC13</f>
        <v>0</v>
      </c>
      <c r="DQ11" s="470">
        <f>'Class-6'!ED13</f>
        <v>0</v>
      </c>
      <c r="DR11" s="468" t="str">
        <f>'Class-6'!EE13</f>
        <v>Promoted</v>
      </c>
      <c r="DS11" s="276" t="str">
        <f>'Class-6'!EF13</f>
        <v>Promoted</v>
      </c>
      <c r="DT11" s="276" t="str">
        <f>'Class-6'!EG13</f>
        <v/>
      </c>
      <c r="DU11" s="278" t="str">
        <f>'Class-6'!EH13</f>
        <v/>
      </c>
      <c r="DV11" s="279" t="str">
        <f>'Class-6'!EJ13</f>
        <v>E</v>
      </c>
    </row>
    <row r="12" spans="1:126" s="280" customFormat="1" ht="17.25" customHeight="1">
      <c r="A12" s="883"/>
      <c r="B12" s="275">
        <f t="shared" si="25"/>
        <v>6</v>
      </c>
      <c r="C12" s="276">
        <f>'Class-6'!D14</f>
        <v>6</v>
      </c>
      <c r="D12" s="276">
        <f>'Class-6'!E14</f>
        <v>1404</v>
      </c>
      <c r="E12" s="276">
        <f>'Class-6'!F14</f>
        <v>43294</v>
      </c>
      <c r="F12" s="276">
        <f>'Class-6'!G14</f>
        <v>906</v>
      </c>
      <c r="G12" s="276" t="str">
        <f>'Class-6'!H14</f>
        <v>ASHOKA SUTHAR</v>
      </c>
      <c r="H12" s="276" t="str">
        <f>'Class-6'!I14</f>
        <v>SATYNARYAN</v>
      </c>
      <c r="I12" s="276" t="str">
        <f>'Class-6'!J14</f>
        <v>SANTU</v>
      </c>
      <c r="J12" s="277">
        <f>'Class-6'!K14</f>
        <v>38876</v>
      </c>
      <c r="K12" s="357">
        <f>'Class-6'!L14</f>
        <v>0</v>
      </c>
      <c r="L12" s="358">
        <f>'Class-6'!M14</f>
        <v>0</v>
      </c>
      <c r="M12" s="359">
        <f t="shared" si="1"/>
        <v>0</v>
      </c>
      <c r="N12" s="358">
        <f>'Class-6'!O14</f>
        <v>0</v>
      </c>
      <c r="O12" s="358">
        <f>'Class-6'!P14</f>
        <v>0</v>
      </c>
      <c r="P12" s="358">
        <f>'Class-6'!Q14</f>
        <v>0</v>
      </c>
      <c r="Q12" s="359">
        <f t="shared" si="2"/>
        <v>0</v>
      </c>
      <c r="R12" s="358">
        <f>'Class-6'!S14</f>
        <v>0</v>
      </c>
      <c r="S12" s="358">
        <f>'Class-6'!T14</f>
        <v>0</v>
      </c>
      <c r="T12" s="358">
        <f>'Class-6'!U14</f>
        <v>0</v>
      </c>
      <c r="U12" s="359">
        <f t="shared" si="3"/>
        <v>0</v>
      </c>
      <c r="V12" s="832">
        <f t="shared" si="4"/>
        <v>0</v>
      </c>
      <c r="W12" s="833">
        <f>'Class-6'!X14</f>
        <v>0</v>
      </c>
      <c r="X12" s="360" t="str">
        <f>'Class-6'!Z14</f>
        <v>E</v>
      </c>
      <c r="Y12" s="357">
        <f>'Class-6'!AA14</f>
        <v>0</v>
      </c>
      <c r="Z12" s="358">
        <f>'Class-6'!AB14</f>
        <v>0</v>
      </c>
      <c r="AA12" s="359">
        <f t="shared" si="5"/>
        <v>0</v>
      </c>
      <c r="AB12" s="358">
        <f>'Class-6'!AD14</f>
        <v>0</v>
      </c>
      <c r="AC12" s="358">
        <f>'Class-6'!AE14</f>
        <v>0</v>
      </c>
      <c r="AD12" s="358">
        <f>'Class-6'!AF14</f>
        <v>0</v>
      </c>
      <c r="AE12" s="359">
        <f t="shared" si="6"/>
        <v>0</v>
      </c>
      <c r="AF12" s="358">
        <f>'Class-6'!AH14</f>
        <v>0</v>
      </c>
      <c r="AG12" s="358">
        <f>'Class-6'!AI14</f>
        <v>0</v>
      </c>
      <c r="AH12" s="358">
        <f>'Class-6'!AJ14</f>
        <v>0</v>
      </c>
      <c r="AI12" s="359">
        <f t="shared" si="7"/>
        <v>0</v>
      </c>
      <c r="AJ12" s="832">
        <f t="shared" si="8"/>
        <v>0</v>
      </c>
      <c r="AK12" s="833">
        <f>'Class-6'!AL14</f>
        <v>0</v>
      </c>
      <c r="AL12" s="360" t="str">
        <f>'Class-6'!AO14</f>
        <v>E</v>
      </c>
      <c r="AM12" s="357">
        <f>'Class-6'!AP14</f>
        <v>0</v>
      </c>
      <c r="AN12" s="358">
        <f>'Class-6'!AQ14</f>
        <v>0</v>
      </c>
      <c r="AO12" s="359">
        <f t="shared" si="9"/>
        <v>0</v>
      </c>
      <c r="AP12" s="358">
        <f>'Class-6'!AS14</f>
        <v>0</v>
      </c>
      <c r="AQ12" s="358">
        <f>'Class-6'!AT14</f>
        <v>0</v>
      </c>
      <c r="AR12" s="358">
        <f>'Class-6'!AU14</f>
        <v>0</v>
      </c>
      <c r="AS12" s="359">
        <f t="shared" si="10"/>
        <v>0</v>
      </c>
      <c r="AT12" s="358">
        <f>'Class-6'!AW14</f>
        <v>0</v>
      </c>
      <c r="AU12" s="358">
        <f>'Class-6'!AX14</f>
        <v>0</v>
      </c>
      <c r="AV12" s="358">
        <f>'Class-6'!AY14</f>
        <v>0</v>
      </c>
      <c r="AW12" s="359">
        <f t="shared" si="11"/>
        <v>0</v>
      </c>
      <c r="AX12" s="832">
        <f t="shared" si="12"/>
        <v>0</v>
      </c>
      <c r="AY12" s="833">
        <f>'Class-6'!AZ14</f>
        <v>0</v>
      </c>
      <c r="AZ12" s="360" t="str">
        <f>'Class-6'!BD14</f>
        <v>E</v>
      </c>
      <c r="BA12" s="357">
        <f>'Class-6'!BE14</f>
        <v>0</v>
      </c>
      <c r="BB12" s="358">
        <f>'Class-6'!BF14</f>
        <v>0</v>
      </c>
      <c r="BC12" s="359">
        <f t="shared" si="13"/>
        <v>0</v>
      </c>
      <c r="BD12" s="358">
        <f>'Class-6'!BH14</f>
        <v>0</v>
      </c>
      <c r="BE12" s="358">
        <f>'Class-6'!BI14</f>
        <v>0</v>
      </c>
      <c r="BF12" s="358">
        <f>'Class-6'!BJ14</f>
        <v>0</v>
      </c>
      <c r="BG12" s="359">
        <f t="shared" si="14"/>
        <v>0</v>
      </c>
      <c r="BH12" s="358">
        <f>'Class-6'!BL14</f>
        <v>0</v>
      </c>
      <c r="BI12" s="358">
        <f>'Class-6'!BM14</f>
        <v>0</v>
      </c>
      <c r="BJ12" s="358">
        <f>'Class-6'!BN14</f>
        <v>0</v>
      </c>
      <c r="BK12" s="359">
        <f t="shared" si="15"/>
        <v>0</v>
      </c>
      <c r="BL12" s="832">
        <f t="shared" si="16"/>
        <v>0</v>
      </c>
      <c r="BM12" s="833">
        <f>'Class-6'!BN14</f>
        <v>0</v>
      </c>
      <c r="BN12" s="360" t="str">
        <f>'Class-6'!BS14</f>
        <v>E</v>
      </c>
      <c r="BO12" s="357">
        <f>'Class-6'!BT14</f>
        <v>0</v>
      </c>
      <c r="BP12" s="358">
        <f>'Class-6'!BU14</f>
        <v>0</v>
      </c>
      <c r="BQ12" s="359">
        <f t="shared" si="17"/>
        <v>0</v>
      </c>
      <c r="BR12" s="358">
        <f>'Class-6'!BW14</f>
        <v>0</v>
      </c>
      <c r="BS12" s="358">
        <f>'Class-6'!BX14</f>
        <v>0</v>
      </c>
      <c r="BT12" s="358">
        <f>'Class-6'!BY14</f>
        <v>0</v>
      </c>
      <c r="BU12" s="359">
        <f t="shared" si="18"/>
        <v>0</v>
      </c>
      <c r="BV12" s="358">
        <f>'Class-6'!CA14</f>
        <v>0</v>
      </c>
      <c r="BW12" s="358">
        <f>'Class-6'!CB14</f>
        <v>0</v>
      </c>
      <c r="BX12" s="358">
        <f>'Class-6'!CC14</f>
        <v>0</v>
      </c>
      <c r="BY12" s="359">
        <f t="shared" si="19"/>
        <v>0</v>
      </c>
      <c r="BZ12" s="832">
        <f t="shared" si="20"/>
        <v>0</v>
      </c>
      <c r="CA12" s="833">
        <f>'Class-6'!CB14</f>
        <v>0</v>
      </c>
      <c r="CB12" s="360" t="str">
        <f>'Class-6'!CH14</f>
        <v>E</v>
      </c>
      <c r="CC12" s="357">
        <f>'Class-6'!CI14</f>
        <v>0</v>
      </c>
      <c r="CD12" s="358">
        <f>'Class-6'!CJ14</f>
        <v>0</v>
      </c>
      <c r="CE12" s="359">
        <f t="shared" si="21"/>
        <v>0</v>
      </c>
      <c r="CF12" s="358">
        <f>'Class-6'!CL14</f>
        <v>0</v>
      </c>
      <c r="CG12" s="358">
        <f>'Class-6'!CM14</f>
        <v>0</v>
      </c>
      <c r="CH12" s="358">
        <f>'Class-6'!CN14</f>
        <v>0</v>
      </c>
      <c r="CI12" s="359">
        <f t="shared" si="22"/>
        <v>0</v>
      </c>
      <c r="CJ12" s="358">
        <f>'Class-6'!CP14</f>
        <v>0</v>
      </c>
      <c r="CK12" s="358">
        <f>'Class-6'!CR14</f>
        <v>0</v>
      </c>
      <c r="CL12" s="358">
        <f>'Class-6'!CR14</f>
        <v>0</v>
      </c>
      <c r="CM12" s="359">
        <f t="shared" si="23"/>
        <v>0</v>
      </c>
      <c r="CN12" s="832">
        <f t="shared" si="24"/>
        <v>0</v>
      </c>
      <c r="CO12" s="833">
        <f>'Class-6'!CP14</f>
        <v>0</v>
      </c>
      <c r="CP12" s="360" t="str">
        <f>'Class-6'!CW14</f>
        <v>E</v>
      </c>
      <c r="CQ12" s="357">
        <f>'Class-6'!CX14</f>
        <v>0</v>
      </c>
      <c r="CR12" s="358">
        <f>'Class-6'!CY14</f>
        <v>0</v>
      </c>
      <c r="CS12" s="358">
        <f>'Class-6'!CZ14</f>
        <v>0</v>
      </c>
      <c r="CT12" s="358">
        <f>'Class-6'!DA14</f>
        <v>0</v>
      </c>
      <c r="CU12" s="358">
        <f>'Class-6'!DB14</f>
        <v>0</v>
      </c>
      <c r="CV12" s="434">
        <f>'Class-6'!DC14</f>
        <v>0</v>
      </c>
      <c r="CW12" s="361" t="str">
        <f>'Class-6'!DF14</f>
        <v>D</v>
      </c>
      <c r="CX12" s="357">
        <f>'Class-6'!DG14</f>
        <v>0</v>
      </c>
      <c r="CY12" s="358">
        <f>'Class-6'!DH14</f>
        <v>0</v>
      </c>
      <c r="CZ12" s="358">
        <f>'Class-6'!DI14</f>
        <v>0</v>
      </c>
      <c r="DA12" s="358">
        <f>'Class-6'!DJ14</f>
        <v>0</v>
      </c>
      <c r="DB12" s="358">
        <f>'Class-6'!DK14</f>
        <v>0</v>
      </c>
      <c r="DC12" s="359">
        <f>'Class-6'!DL14</f>
        <v>0</v>
      </c>
      <c r="DD12" s="361" t="str">
        <f>'Class-6'!DO14</f>
        <v>D</v>
      </c>
      <c r="DE12" s="357">
        <f>'Class-6'!DP14</f>
        <v>0</v>
      </c>
      <c r="DF12" s="358">
        <f>'Class-6'!DQ14</f>
        <v>0</v>
      </c>
      <c r="DG12" s="358">
        <f>'Class-6'!DR14</f>
        <v>0</v>
      </c>
      <c r="DH12" s="358">
        <f>'Class-6'!DS14</f>
        <v>0</v>
      </c>
      <c r="DI12" s="358">
        <f>'Class-6'!DT14</f>
        <v>0</v>
      </c>
      <c r="DJ12" s="359">
        <f>'Class-6'!DU14</f>
        <v>0</v>
      </c>
      <c r="DK12" s="361" t="str">
        <f>'Class-6'!DX14</f>
        <v>D</v>
      </c>
      <c r="DL12" s="467">
        <f>'Class-6'!DY14</f>
        <v>0</v>
      </c>
      <c r="DM12" s="468">
        <f>'Class-6'!DZ14</f>
        <v>0</v>
      </c>
      <c r="DN12" s="469" t="str">
        <f>'Class-6'!EA14</f>
        <v/>
      </c>
      <c r="DO12" s="467">
        <f>'Class-6'!EB14</f>
        <v>1200</v>
      </c>
      <c r="DP12" s="468">
        <f>'Class-6'!EC14</f>
        <v>0</v>
      </c>
      <c r="DQ12" s="470">
        <f>'Class-6'!ED14</f>
        <v>0</v>
      </c>
      <c r="DR12" s="468" t="str">
        <f>'Class-6'!EE14</f>
        <v>Promoted</v>
      </c>
      <c r="DS12" s="276" t="str">
        <f>'Class-6'!EF14</f>
        <v>Promoted</v>
      </c>
      <c r="DT12" s="276" t="str">
        <f>'Class-6'!EG14</f>
        <v/>
      </c>
      <c r="DU12" s="278" t="str">
        <f>'Class-6'!EH14</f>
        <v/>
      </c>
      <c r="DV12" s="279" t="str">
        <f>'Class-6'!EJ14</f>
        <v>E</v>
      </c>
    </row>
    <row r="13" spans="1:126" s="280" customFormat="1" ht="17.25" customHeight="1">
      <c r="A13" s="883"/>
      <c r="B13" s="275">
        <f t="shared" si="25"/>
        <v>7</v>
      </c>
      <c r="C13" s="276">
        <f>'Class-6'!D15</f>
        <v>6</v>
      </c>
      <c r="D13" s="276">
        <f>'Class-6'!E15</f>
        <v>1453</v>
      </c>
      <c r="E13" s="276">
        <f>'Class-6'!F15</f>
        <v>43650</v>
      </c>
      <c r="F13" s="276">
        <f>'Class-6'!G15</f>
        <v>907</v>
      </c>
      <c r="G13" s="276" t="str">
        <f>'Class-6'!H15</f>
        <v>BAJRANG VISHNOI</v>
      </c>
      <c r="H13" s="276" t="str">
        <f>'Class-6'!I15</f>
        <v>OM PRAKASH VISHNOI</v>
      </c>
      <c r="I13" s="276" t="str">
        <f>'Class-6'!J15</f>
        <v>LOONGA DEVI</v>
      </c>
      <c r="J13" s="277">
        <f>'Class-6'!K15</f>
        <v>38991</v>
      </c>
      <c r="K13" s="357">
        <f>'Class-6'!L15</f>
        <v>0</v>
      </c>
      <c r="L13" s="358">
        <f>'Class-6'!M15</f>
        <v>0</v>
      </c>
      <c r="M13" s="359">
        <f t="shared" si="1"/>
        <v>0</v>
      </c>
      <c r="N13" s="358">
        <f>'Class-6'!O15</f>
        <v>0</v>
      </c>
      <c r="O13" s="358">
        <f>'Class-6'!P15</f>
        <v>0</v>
      </c>
      <c r="P13" s="358">
        <f>'Class-6'!Q15</f>
        <v>0</v>
      </c>
      <c r="Q13" s="359">
        <f t="shared" si="2"/>
        <v>0</v>
      </c>
      <c r="R13" s="358">
        <f>'Class-6'!S15</f>
        <v>0</v>
      </c>
      <c r="S13" s="358">
        <f>'Class-6'!T15</f>
        <v>0</v>
      </c>
      <c r="T13" s="358">
        <f>'Class-6'!U15</f>
        <v>0</v>
      </c>
      <c r="U13" s="359">
        <f t="shared" si="3"/>
        <v>0</v>
      </c>
      <c r="V13" s="832">
        <f t="shared" si="4"/>
        <v>0</v>
      </c>
      <c r="W13" s="833">
        <f>'Class-6'!X15</f>
        <v>0</v>
      </c>
      <c r="X13" s="360" t="str">
        <f>'Class-6'!Z15</f>
        <v>E</v>
      </c>
      <c r="Y13" s="357">
        <f>'Class-6'!AA15</f>
        <v>0</v>
      </c>
      <c r="Z13" s="358">
        <f>'Class-6'!AB15</f>
        <v>0</v>
      </c>
      <c r="AA13" s="359">
        <f t="shared" si="5"/>
        <v>0</v>
      </c>
      <c r="AB13" s="358">
        <f>'Class-6'!AD15</f>
        <v>0</v>
      </c>
      <c r="AC13" s="358">
        <f>'Class-6'!AE15</f>
        <v>0</v>
      </c>
      <c r="AD13" s="358">
        <f>'Class-6'!AF15</f>
        <v>0</v>
      </c>
      <c r="AE13" s="359">
        <f t="shared" si="6"/>
        <v>0</v>
      </c>
      <c r="AF13" s="358">
        <f>'Class-6'!AH15</f>
        <v>0</v>
      </c>
      <c r="AG13" s="358">
        <f>'Class-6'!AI15</f>
        <v>0</v>
      </c>
      <c r="AH13" s="358">
        <f>'Class-6'!AJ15</f>
        <v>0</v>
      </c>
      <c r="AI13" s="359">
        <f t="shared" si="7"/>
        <v>0</v>
      </c>
      <c r="AJ13" s="832">
        <f t="shared" si="8"/>
        <v>0</v>
      </c>
      <c r="AK13" s="833">
        <f>'Class-6'!AL15</f>
        <v>0</v>
      </c>
      <c r="AL13" s="360" t="str">
        <f>'Class-6'!AO15</f>
        <v>E</v>
      </c>
      <c r="AM13" s="357">
        <f>'Class-6'!AP15</f>
        <v>0</v>
      </c>
      <c r="AN13" s="358">
        <f>'Class-6'!AQ15</f>
        <v>0</v>
      </c>
      <c r="AO13" s="359">
        <f t="shared" si="9"/>
        <v>0</v>
      </c>
      <c r="AP13" s="358">
        <f>'Class-6'!AS15</f>
        <v>0</v>
      </c>
      <c r="AQ13" s="358">
        <f>'Class-6'!AT15</f>
        <v>0</v>
      </c>
      <c r="AR13" s="358">
        <f>'Class-6'!AU15</f>
        <v>0</v>
      </c>
      <c r="AS13" s="359">
        <f t="shared" si="10"/>
        <v>0</v>
      </c>
      <c r="AT13" s="358">
        <f>'Class-6'!AW15</f>
        <v>0</v>
      </c>
      <c r="AU13" s="358">
        <f>'Class-6'!AX15</f>
        <v>0</v>
      </c>
      <c r="AV13" s="358">
        <f>'Class-6'!AY15</f>
        <v>0</v>
      </c>
      <c r="AW13" s="359">
        <f t="shared" si="11"/>
        <v>0</v>
      </c>
      <c r="AX13" s="832">
        <f t="shared" si="12"/>
        <v>0</v>
      </c>
      <c r="AY13" s="833">
        <f>'Class-6'!AZ15</f>
        <v>0</v>
      </c>
      <c r="AZ13" s="360" t="str">
        <f>'Class-6'!BD15</f>
        <v>E</v>
      </c>
      <c r="BA13" s="357">
        <f>'Class-6'!BE15</f>
        <v>0</v>
      </c>
      <c r="BB13" s="358">
        <f>'Class-6'!BF15</f>
        <v>0</v>
      </c>
      <c r="BC13" s="359">
        <f t="shared" si="13"/>
        <v>0</v>
      </c>
      <c r="BD13" s="358">
        <f>'Class-6'!BH15</f>
        <v>0</v>
      </c>
      <c r="BE13" s="358">
        <f>'Class-6'!BI15</f>
        <v>0</v>
      </c>
      <c r="BF13" s="358">
        <f>'Class-6'!BJ15</f>
        <v>0</v>
      </c>
      <c r="BG13" s="359">
        <f t="shared" si="14"/>
        <v>0</v>
      </c>
      <c r="BH13" s="358">
        <f>'Class-6'!BL15</f>
        <v>0</v>
      </c>
      <c r="BI13" s="358">
        <f>'Class-6'!BM15</f>
        <v>0</v>
      </c>
      <c r="BJ13" s="358">
        <f>'Class-6'!BN15</f>
        <v>0</v>
      </c>
      <c r="BK13" s="359">
        <f t="shared" si="15"/>
        <v>0</v>
      </c>
      <c r="BL13" s="832">
        <f t="shared" si="16"/>
        <v>0</v>
      </c>
      <c r="BM13" s="833">
        <f>'Class-6'!BN15</f>
        <v>0</v>
      </c>
      <c r="BN13" s="360" t="str">
        <f>'Class-6'!BS15</f>
        <v>E</v>
      </c>
      <c r="BO13" s="357">
        <f>'Class-6'!BT15</f>
        <v>0</v>
      </c>
      <c r="BP13" s="358">
        <f>'Class-6'!BU15</f>
        <v>0</v>
      </c>
      <c r="BQ13" s="359">
        <f t="shared" si="17"/>
        <v>0</v>
      </c>
      <c r="BR13" s="358">
        <f>'Class-6'!BW15</f>
        <v>0</v>
      </c>
      <c r="BS13" s="358">
        <f>'Class-6'!BX15</f>
        <v>0</v>
      </c>
      <c r="BT13" s="358">
        <f>'Class-6'!BY15</f>
        <v>0</v>
      </c>
      <c r="BU13" s="359">
        <f t="shared" si="18"/>
        <v>0</v>
      </c>
      <c r="BV13" s="358">
        <f>'Class-6'!CA15</f>
        <v>0</v>
      </c>
      <c r="BW13" s="358">
        <f>'Class-6'!CB15</f>
        <v>0</v>
      </c>
      <c r="BX13" s="358">
        <f>'Class-6'!CC15</f>
        <v>0</v>
      </c>
      <c r="BY13" s="359">
        <f t="shared" si="19"/>
        <v>0</v>
      </c>
      <c r="BZ13" s="832">
        <f t="shared" si="20"/>
        <v>0</v>
      </c>
      <c r="CA13" s="833">
        <f>'Class-6'!CB15</f>
        <v>0</v>
      </c>
      <c r="CB13" s="360" t="str">
        <f>'Class-6'!CH15</f>
        <v>E</v>
      </c>
      <c r="CC13" s="357">
        <f>'Class-6'!CI15</f>
        <v>0</v>
      </c>
      <c r="CD13" s="358">
        <f>'Class-6'!CJ15</f>
        <v>0</v>
      </c>
      <c r="CE13" s="359">
        <f t="shared" si="21"/>
        <v>0</v>
      </c>
      <c r="CF13" s="358">
        <f>'Class-6'!CL15</f>
        <v>0</v>
      </c>
      <c r="CG13" s="358">
        <f>'Class-6'!CM15</f>
        <v>0</v>
      </c>
      <c r="CH13" s="358">
        <f>'Class-6'!CN15</f>
        <v>0</v>
      </c>
      <c r="CI13" s="359">
        <f t="shared" si="22"/>
        <v>0</v>
      </c>
      <c r="CJ13" s="358">
        <f>'Class-6'!CP15</f>
        <v>0</v>
      </c>
      <c r="CK13" s="358">
        <f>'Class-6'!CR15</f>
        <v>0</v>
      </c>
      <c r="CL13" s="358">
        <f>'Class-6'!CR15</f>
        <v>0</v>
      </c>
      <c r="CM13" s="359">
        <f t="shared" si="23"/>
        <v>0</v>
      </c>
      <c r="CN13" s="832">
        <f t="shared" si="24"/>
        <v>0</v>
      </c>
      <c r="CO13" s="833">
        <f>'Class-6'!CP15</f>
        <v>0</v>
      </c>
      <c r="CP13" s="360" t="str">
        <f>'Class-6'!CW15</f>
        <v>E</v>
      </c>
      <c r="CQ13" s="357">
        <f>'Class-6'!CX15</f>
        <v>0</v>
      </c>
      <c r="CR13" s="358">
        <f>'Class-6'!CY15</f>
        <v>0</v>
      </c>
      <c r="CS13" s="358">
        <f>'Class-6'!CZ15</f>
        <v>0</v>
      </c>
      <c r="CT13" s="358">
        <f>'Class-6'!DA15</f>
        <v>0</v>
      </c>
      <c r="CU13" s="358">
        <f>'Class-6'!DB15</f>
        <v>0</v>
      </c>
      <c r="CV13" s="434">
        <f>'Class-6'!DC15</f>
        <v>0</v>
      </c>
      <c r="CW13" s="361" t="str">
        <f>'Class-6'!DF15</f>
        <v>D</v>
      </c>
      <c r="CX13" s="357">
        <f>'Class-6'!DG15</f>
        <v>0</v>
      </c>
      <c r="CY13" s="358">
        <f>'Class-6'!DH15</f>
        <v>0</v>
      </c>
      <c r="CZ13" s="358">
        <f>'Class-6'!DI15</f>
        <v>0</v>
      </c>
      <c r="DA13" s="358">
        <f>'Class-6'!DJ15</f>
        <v>0</v>
      </c>
      <c r="DB13" s="358">
        <f>'Class-6'!DK15</f>
        <v>0</v>
      </c>
      <c r="DC13" s="359">
        <f>'Class-6'!DL15</f>
        <v>0</v>
      </c>
      <c r="DD13" s="361" t="str">
        <f>'Class-6'!DO15</f>
        <v>D</v>
      </c>
      <c r="DE13" s="357">
        <f>'Class-6'!DP15</f>
        <v>0</v>
      </c>
      <c r="DF13" s="358">
        <f>'Class-6'!DQ15</f>
        <v>0</v>
      </c>
      <c r="DG13" s="358">
        <f>'Class-6'!DR15</f>
        <v>0</v>
      </c>
      <c r="DH13" s="358">
        <f>'Class-6'!DS15</f>
        <v>0</v>
      </c>
      <c r="DI13" s="358">
        <f>'Class-6'!DT15</f>
        <v>0</v>
      </c>
      <c r="DJ13" s="359">
        <f>'Class-6'!DU15</f>
        <v>0</v>
      </c>
      <c r="DK13" s="361" t="str">
        <f>'Class-6'!DX15</f>
        <v>D</v>
      </c>
      <c r="DL13" s="467">
        <f>'Class-6'!DY15</f>
        <v>0</v>
      </c>
      <c r="DM13" s="468">
        <f>'Class-6'!DZ15</f>
        <v>0</v>
      </c>
      <c r="DN13" s="469" t="str">
        <f>'Class-6'!EA15</f>
        <v/>
      </c>
      <c r="DO13" s="467">
        <f>'Class-6'!EB15</f>
        <v>1200</v>
      </c>
      <c r="DP13" s="468">
        <f>'Class-6'!EC15</f>
        <v>0</v>
      </c>
      <c r="DQ13" s="470">
        <f>'Class-6'!ED15</f>
        <v>0</v>
      </c>
      <c r="DR13" s="468" t="str">
        <f>'Class-6'!EE15</f>
        <v>Promoted</v>
      </c>
      <c r="DS13" s="276" t="str">
        <f>'Class-6'!EF15</f>
        <v>Promoted</v>
      </c>
      <c r="DT13" s="276" t="str">
        <f>'Class-6'!EG15</f>
        <v/>
      </c>
      <c r="DU13" s="278" t="str">
        <f>'Class-6'!EH15</f>
        <v/>
      </c>
      <c r="DV13" s="279" t="str">
        <f>'Class-6'!EJ15</f>
        <v>E</v>
      </c>
    </row>
    <row r="14" spans="1:126" s="280" customFormat="1" ht="17.25" customHeight="1">
      <c r="A14" s="883"/>
      <c r="B14" s="275">
        <f t="shared" si="25"/>
        <v>0</v>
      </c>
      <c r="C14" s="276">
        <f>'Class-6'!D16</f>
        <v>0</v>
      </c>
      <c r="D14" s="276">
        <f>'Class-6'!E16</f>
        <v>0</v>
      </c>
      <c r="E14" s="276">
        <f>'Class-6'!F16</f>
        <v>0</v>
      </c>
      <c r="F14" s="276">
        <f>'Class-6'!G16</f>
        <v>0</v>
      </c>
      <c r="G14" s="276">
        <f>'Class-6'!H16</f>
        <v>0</v>
      </c>
      <c r="H14" s="276">
        <f>'Class-6'!I16</f>
        <v>0</v>
      </c>
      <c r="I14" s="276">
        <f>'Class-6'!J16</f>
        <v>0</v>
      </c>
      <c r="J14" s="277">
        <f>'Class-6'!K16</f>
        <v>0</v>
      </c>
      <c r="K14" s="357">
        <f>'Class-6'!L16</f>
        <v>0</v>
      </c>
      <c r="L14" s="358">
        <f>'Class-6'!M16</f>
        <v>0</v>
      </c>
      <c r="M14" s="359">
        <f t="shared" si="1"/>
        <v>0</v>
      </c>
      <c r="N14" s="358">
        <f>'Class-6'!O16</f>
        <v>0</v>
      </c>
      <c r="O14" s="358">
        <f>'Class-6'!P16</f>
        <v>0</v>
      </c>
      <c r="P14" s="358">
        <f>'Class-6'!Q16</f>
        <v>0</v>
      </c>
      <c r="Q14" s="359">
        <f t="shared" si="2"/>
        <v>0</v>
      </c>
      <c r="R14" s="358">
        <f>'Class-6'!S16</f>
        <v>0</v>
      </c>
      <c r="S14" s="358">
        <f>'Class-6'!T16</f>
        <v>0</v>
      </c>
      <c r="T14" s="358">
        <f>'Class-6'!U16</f>
        <v>0</v>
      </c>
      <c r="U14" s="359">
        <f t="shared" si="3"/>
        <v>0</v>
      </c>
      <c r="V14" s="832">
        <f t="shared" si="4"/>
        <v>0</v>
      </c>
      <c r="W14" s="833">
        <f>'Class-6'!X16</f>
        <v>0</v>
      </c>
      <c r="X14" s="360">
        <f>'Class-6'!Z16</f>
        <v>0</v>
      </c>
      <c r="Y14" s="357">
        <f>'Class-6'!AA16</f>
        <v>0</v>
      </c>
      <c r="Z14" s="358">
        <f>'Class-6'!AB16</f>
        <v>0</v>
      </c>
      <c r="AA14" s="359">
        <f t="shared" si="5"/>
        <v>0</v>
      </c>
      <c r="AB14" s="358">
        <f>'Class-6'!AD16</f>
        <v>0</v>
      </c>
      <c r="AC14" s="358">
        <f>'Class-6'!AE16</f>
        <v>0</v>
      </c>
      <c r="AD14" s="358">
        <f>'Class-6'!AF16</f>
        <v>0</v>
      </c>
      <c r="AE14" s="359">
        <f t="shared" si="6"/>
        <v>0</v>
      </c>
      <c r="AF14" s="358">
        <f>'Class-6'!AH16</f>
        <v>0</v>
      </c>
      <c r="AG14" s="358">
        <f>'Class-6'!AI16</f>
        <v>0</v>
      </c>
      <c r="AH14" s="358">
        <f>'Class-6'!AJ16</f>
        <v>0</v>
      </c>
      <c r="AI14" s="359">
        <f t="shared" si="7"/>
        <v>0</v>
      </c>
      <c r="AJ14" s="832">
        <f t="shared" si="8"/>
        <v>0</v>
      </c>
      <c r="AK14" s="833">
        <f>'Class-6'!AL16</f>
        <v>0</v>
      </c>
      <c r="AL14" s="360">
        <f>'Class-6'!AO16</f>
        <v>0</v>
      </c>
      <c r="AM14" s="357">
        <f>'Class-6'!AP16</f>
        <v>0</v>
      </c>
      <c r="AN14" s="358">
        <f>'Class-6'!AQ16</f>
        <v>0</v>
      </c>
      <c r="AO14" s="359">
        <f t="shared" si="9"/>
        <v>0</v>
      </c>
      <c r="AP14" s="358">
        <f>'Class-6'!AS16</f>
        <v>0</v>
      </c>
      <c r="AQ14" s="358">
        <f>'Class-6'!AT16</f>
        <v>0</v>
      </c>
      <c r="AR14" s="358">
        <f>'Class-6'!AU16</f>
        <v>0</v>
      </c>
      <c r="AS14" s="359">
        <f t="shared" si="10"/>
        <v>0</v>
      </c>
      <c r="AT14" s="358">
        <f>'Class-6'!AW16</f>
        <v>0</v>
      </c>
      <c r="AU14" s="358">
        <f>'Class-6'!AX16</f>
        <v>0</v>
      </c>
      <c r="AV14" s="358">
        <f>'Class-6'!AY16</f>
        <v>0</v>
      </c>
      <c r="AW14" s="359">
        <f t="shared" si="11"/>
        <v>0</v>
      </c>
      <c r="AX14" s="832">
        <f t="shared" si="12"/>
        <v>0</v>
      </c>
      <c r="AY14" s="833">
        <f>'Class-6'!AZ16</f>
        <v>0</v>
      </c>
      <c r="AZ14" s="360">
        <f>'Class-6'!BD16</f>
        <v>0</v>
      </c>
      <c r="BA14" s="357">
        <f>'Class-6'!BE16</f>
        <v>0</v>
      </c>
      <c r="BB14" s="358">
        <f>'Class-6'!BF16</f>
        <v>0</v>
      </c>
      <c r="BC14" s="359">
        <f t="shared" si="13"/>
        <v>0</v>
      </c>
      <c r="BD14" s="358">
        <f>'Class-6'!BH16</f>
        <v>0</v>
      </c>
      <c r="BE14" s="358">
        <f>'Class-6'!BI16</f>
        <v>0</v>
      </c>
      <c r="BF14" s="358">
        <f>'Class-6'!BJ16</f>
        <v>0</v>
      </c>
      <c r="BG14" s="359">
        <f t="shared" si="14"/>
        <v>0</v>
      </c>
      <c r="BH14" s="358">
        <f>'Class-6'!BL16</f>
        <v>0</v>
      </c>
      <c r="BI14" s="358">
        <f>'Class-6'!BM16</f>
        <v>0</v>
      </c>
      <c r="BJ14" s="358">
        <f>'Class-6'!BN16</f>
        <v>0</v>
      </c>
      <c r="BK14" s="359">
        <f t="shared" si="15"/>
        <v>0</v>
      </c>
      <c r="BL14" s="832">
        <f t="shared" si="16"/>
        <v>0</v>
      </c>
      <c r="BM14" s="833">
        <f>'Class-6'!BN16</f>
        <v>0</v>
      </c>
      <c r="BN14" s="360">
        <f>'Class-6'!BS16</f>
        <v>0</v>
      </c>
      <c r="BO14" s="357">
        <f>'Class-6'!BT16</f>
        <v>0</v>
      </c>
      <c r="BP14" s="358">
        <f>'Class-6'!BU16</f>
        <v>0</v>
      </c>
      <c r="BQ14" s="359">
        <f t="shared" si="17"/>
        <v>0</v>
      </c>
      <c r="BR14" s="358">
        <f>'Class-6'!BW16</f>
        <v>0</v>
      </c>
      <c r="BS14" s="358">
        <f>'Class-6'!BX16</f>
        <v>0</v>
      </c>
      <c r="BT14" s="358">
        <f>'Class-6'!BY16</f>
        <v>0</v>
      </c>
      <c r="BU14" s="359">
        <f t="shared" si="18"/>
        <v>0</v>
      </c>
      <c r="BV14" s="358">
        <f>'Class-6'!CA16</f>
        <v>0</v>
      </c>
      <c r="BW14" s="358">
        <f>'Class-6'!CB16</f>
        <v>0</v>
      </c>
      <c r="BX14" s="358">
        <f>'Class-6'!CC16</f>
        <v>0</v>
      </c>
      <c r="BY14" s="359">
        <f t="shared" si="19"/>
        <v>0</v>
      </c>
      <c r="BZ14" s="832">
        <f t="shared" si="20"/>
        <v>0</v>
      </c>
      <c r="CA14" s="833">
        <f>'Class-6'!CB16</f>
        <v>0</v>
      </c>
      <c r="CB14" s="360">
        <f>'Class-6'!CH16</f>
        <v>0</v>
      </c>
      <c r="CC14" s="357">
        <f>'Class-6'!CI16</f>
        <v>0</v>
      </c>
      <c r="CD14" s="358">
        <f>'Class-6'!CJ16</f>
        <v>0</v>
      </c>
      <c r="CE14" s="359">
        <f t="shared" si="21"/>
        <v>0</v>
      </c>
      <c r="CF14" s="358">
        <f>'Class-6'!CL16</f>
        <v>0</v>
      </c>
      <c r="CG14" s="358">
        <f>'Class-6'!CM16</f>
        <v>0</v>
      </c>
      <c r="CH14" s="358">
        <f>'Class-6'!CN16</f>
        <v>0</v>
      </c>
      <c r="CI14" s="359">
        <f t="shared" si="22"/>
        <v>0</v>
      </c>
      <c r="CJ14" s="358">
        <f>'Class-6'!CP16</f>
        <v>0</v>
      </c>
      <c r="CK14" s="358">
        <f>'Class-6'!CR16</f>
        <v>0</v>
      </c>
      <c r="CL14" s="358">
        <f>'Class-6'!CR16</f>
        <v>0</v>
      </c>
      <c r="CM14" s="359">
        <f t="shared" si="23"/>
        <v>0</v>
      </c>
      <c r="CN14" s="832">
        <f t="shared" si="24"/>
        <v>0</v>
      </c>
      <c r="CO14" s="833">
        <f>'Class-6'!CP16</f>
        <v>0</v>
      </c>
      <c r="CP14" s="360">
        <f>'Class-6'!CW16</f>
        <v>0</v>
      </c>
      <c r="CQ14" s="357">
        <f>'Class-6'!CX16</f>
        <v>0</v>
      </c>
      <c r="CR14" s="358">
        <f>'Class-6'!CY16</f>
        <v>0</v>
      </c>
      <c r="CS14" s="358">
        <f>'Class-6'!CZ16</f>
        <v>0</v>
      </c>
      <c r="CT14" s="358">
        <f>'Class-6'!DA16</f>
        <v>0</v>
      </c>
      <c r="CU14" s="358">
        <f>'Class-6'!DB16</f>
        <v>0</v>
      </c>
      <c r="CV14" s="434">
        <f>'Class-6'!DC16</f>
        <v>0</v>
      </c>
      <c r="CW14" s="361">
        <f>'Class-6'!DF16</f>
        <v>0</v>
      </c>
      <c r="CX14" s="357">
        <f>'Class-6'!DG16</f>
        <v>0</v>
      </c>
      <c r="CY14" s="358">
        <f>'Class-6'!DH16</f>
        <v>0</v>
      </c>
      <c r="CZ14" s="358">
        <f>'Class-6'!DI16</f>
        <v>0</v>
      </c>
      <c r="DA14" s="358">
        <f>'Class-6'!DJ16</f>
        <v>0</v>
      </c>
      <c r="DB14" s="358">
        <f>'Class-6'!DK16</f>
        <v>0</v>
      </c>
      <c r="DC14" s="359">
        <f>'Class-6'!DL16</f>
        <v>0</v>
      </c>
      <c r="DD14" s="361">
        <f>'Class-6'!DO16</f>
        <v>0</v>
      </c>
      <c r="DE14" s="357">
        <f>'Class-6'!DP16</f>
        <v>0</v>
      </c>
      <c r="DF14" s="358">
        <f>'Class-6'!DQ16</f>
        <v>0</v>
      </c>
      <c r="DG14" s="358">
        <f>'Class-6'!DR16</f>
        <v>0</v>
      </c>
      <c r="DH14" s="358">
        <f>'Class-6'!DS16</f>
        <v>0</v>
      </c>
      <c r="DI14" s="358">
        <f>'Class-6'!DT16</f>
        <v>0</v>
      </c>
      <c r="DJ14" s="359">
        <f>'Class-6'!DU16</f>
        <v>0</v>
      </c>
      <c r="DK14" s="361">
        <f>'Class-6'!DX16</f>
        <v>0</v>
      </c>
      <c r="DL14" s="467">
        <f>'Class-6'!DY16</f>
        <v>0</v>
      </c>
      <c r="DM14" s="468">
        <f>'Class-6'!DZ16</f>
        <v>0</v>
      </c>
      <c r="DN14" s="469" t="str">
        <f>'Class-6'!EA16</f>
        <v/>
      </c>
      <c r="DO14" s="467">
        <f>'Class-6'!EB16</f>
        <v>0</v>
      </c>
      <c r="DP14" s="468">
        <f>'Class-6'!EC16</f>
        <v>0</v>
      </c>
      <c r="DQ14" s="470">
        <f>'Class-6'!ED16</f>
        <v>0</v>
      </c>
      <c r="DR14" s="468" t="str">
        <f>'Class-6'!EE16</f>
        <v/>
      </c>
      <c r="DS14" s="276" t="str">
        <f>'Class-6'!EF16</f>
        <v/>
      </c>
      <c r="DT14" s="276" t="str">
        <f>'Class-6'!EG16</f>
        <v/>
      </c>
      <c r="DU14" s="278" t="str">
        <f>'Class-6'!EH16</f>
        <v/>
      </c>
      <c r="DV14" s="279">
        <f>'Class-6'!EJ16</f>
        <v>0</v>
      </c>
    </row>
    <row r="15" spans="1:126" s="280" customFormat="1" ht="17.25" customHeight="1">
      <c r="A15" s="883"/>
      <c r="B15" s="275">
        <f t="shared" si="25"/>
        <v>0</v>
      </c>
      <c r="C15" s="276">
        <f>'Class-6'!D17</f>
        <v>0</v>
      </c>
      <c r="D15" s="276">
        <f>'Class-6'!E17</f>
        <v>0</v>
      </c>
      <c r="E15" s="276">
        <f>'Class-6'!F17</f>
        <v>0</v>
      </c>
      <c r="F15" s="276">
        <f>'Class-6'!G17</f>
        <v>0</v>
      </c>
      <c r="G15" s="276">
        <f>'Class-6'!H17</f>
        <v>0</v>
      </c>
      <c r="H15" s="276">
        <f>'Class-6'!I17</f>
        <v>0</v>
      </c>
      <c r="I15" s="276">
        <f>'Class-6'!J17</f>
        <v>0</v>
      </c>
      <c r="J15" s="277">
        <f>'Class-6'!K17</f>
        <v>0</v>
      </c>
      <c r="K15" s="357">
        <f>'Class-6'!L17</f>
        <v>0</v>
      </c>
      <c r="L15" s="358">
        <f>'Class-6'!M17</f>
        <v>0</v>
      </c>
      <c r="M15" s="359">
        <f t="shared" si="1"/>
        <v>0</v>
      </c>
      <c r="N15" s="358">
        <f>'Class-6'!O17</f>
        <v>0</v>
      </c>
      <c r="O15" s="358">
        <f>'Class-6'!P17</f>
        <v>0</v>
      </c>
      <c r="P15" s="358">
        <f>'Class-6'!Q17</f>
        <v>0</v>
      </c>
      <c r="Q15" s="359">
        <f t="shared" si="2"/>
        <v>0</v>
      </c>
      <c r="R15" s="358">
        <f>'Class-6'!S17</f>
        <v>0</v>
      </c>
      <c r="S15" s="358">
        <f>'Class-6'!T17</f>
        <v>0</v>
      </c>
      <c r="T15" s="358">
        <f>'Class-6'!U17</f>
        <v>0</v>
      </c>
      <c r="U15" s="359">
        <f t="shared" si="3"/>
        <v>0</v>
      </c>
      <c r="V15" s="832">
        <f t="shared" si="4"/>
        <v>0</v>
      </c>
      <c r="W15" s="833">
        <f>'Class-6'!X17</f>
        <v>0</v>
      </c>
      <c r="X15" s="360">
        <f>'Class-6'!Z17</f>
        <v>0</v>
      </c>
      <c r="Y15" s="357">
        <f>'Class-6'!AA17</f>
        <v>0</v>
      </c>
      <c r="Z15" s="358">
        <f>'Class-6'!AB17</f>
        <v>0</v>
      </c>
      <c r="AA15" s="359">
        <f t="shared" si="5"/>
        <v>0</v>
      </c>
      <c r="AB15" s="358">
        <f>'Class-6'!AD17</f>
        <v>0</v>
      </c>
      <c r="AC15" s="358">
        <f>'Class-6'!AE17</f>
        <v>0</v>
      </c>
      <c r="AD15" s="358">
        <f>'Class-6'!AF17</f>
        <v>0</v>
      </c>
      <c r="AE15" s="359">
        <f t="shared" si="6"/>
        <v>0</v>
      </c>
      <c r="AF15" s="358">
        <f>'Class-6'!AH17</f>
        <v>0</v>
      </c>
      <c r="AG15" s="358">
        <f>'Class-6'!AI17</f>
        <v>0</v>
      </c>
      <c r="AH15" s="358">
        <f>'Class-6'!AJ17</f>
        <v>0</v>
      </c>
      <c r="AI15" s="359">
        <f t="shared" si="7"/>
        <v>0</v>
      </c>
      <c r="AJ15" s="832">
        <f t="shared" si="8"/>
        <v>0</v>
      </c>
      <c r="AK15" s="833">
        <f>'Class-6'!AL17</f>
        <v>0</v>
      </c>
      <c r="AL15" s="360">
        <f>'Class-6'!AO17</f>
        <v>0</v>
      </c>
      <c r="AM15" s="357">
        <f>'Class-6'!AP17</f>
        <v>0</v>
      </c>
      <c r="AN15" s="358">
        <f>'Class-6'!AQ17</f>
        <v>0</v>
      </c>
      <c r="AO15" s="359">
        <f t="shared" si="9"/>
        <v>0</v>
      </c>
      <c r="AP15" s="358">
        <f>'Class-6'!AS17</f>
        <v>0</v>
      </c>
      <c r="AQ15" s="358">
        <f>'Class-6'!AT17</f>
        <v>0</v>
      </c>
      <c r="AR15" s="358">
        <f>'Class-6'!AU17</f>
        <v>0</v>
      </c>
      <c r="AS15" s="359">
        <f t="shared" si="10"/>
        <v>0</v>
      </c>
      <c r="AT15" s="358">
        <f>'Class-6'!AW17</f>
        <v>0</v>
      </c>
      <c r="AU15" s="358">
        <f>'Class-6'!AX17</f>
        <v>0</v>
      </c>
      <c r="AV15" s="358">
        <f>'Class-6'!AY17</f>
        <v>0</v>
      </c>
      <c r="AW15" s="359">
        <f t="shared" si="11"/>
        <v>0</v>
      </c>
      <c r="AX15" s="832">
        <f t="shared" si="12"/>
        <v>0</v>
      </c>
      <c r="AY15" s="833">
        <f>'Class-6'!AZ17</f>
        <v>0</v>
      </c>
      <c r="AZ15" s="360">
        <f>'Class-6'!BD17</f>
        <v>0</v>
      </c>
      <c r="BA15" s="357">
        <f>'Class-6'!BE17</f>
        <v>0</v>
      </c>
      <c r="BB15" s="358">
        <f>'Class-6'!BF17</f>
        <v>0</v>
      </c>
      <c r="BC15" s="359">
        <f t="shared" si="13"/>
        <v>0</v>
      </c>
      <c r="BD15" s="358">
        <f>'Class-6'!BH17</f>
        <v>0</v>
      </c>
      <c r="BE15" s="358">
        <f>'Class-6'!BI17</f>
        <v>0</v>
      </c>
      <c r="BF15" s="358">
        <f>'Class-6'!BJ17</f>
        <v>0</v>
      </c>
      <c r="BG15" s="359">
        <f t="shared" si="14"/>
        <v>0</v>
      </c>
      <c r="BH15" s="358">
        <f>'Class-6'!BL17</f>
        <v>0</v>
      </c>
      <c r="BI15" s="358">
        <f>'Class-6'!BM17</f>
        <v>0</v>
      </c>
      <c r="BJ15" s="358">
        <f>'Class-6'!BN17</f>
        <v>0</v>
      </c>
      <c r="BK15" s="359">
        <f t="shared" si="15"/>
        <v>0</v>
      </c>
      <c r="BL15" s="832">
        <f t="shared" si="16"/>
        <v>0</v>
      </c>
      <c r="BM15" s="833">
        <f>'Class-6'!BN17</f>
        <v>0</v>
      </c>
      <c r="BN15" s="360">
        <f>'Class-6'!BS17</f>
        <v>0</v>
      </c>
      <c r="BO15" s="357">
        <f>'Class-6'!BT17</f>
        <v>0</v>
      </c>
      <c r="BP15" s="358">
        <f>'Class-6'!BU17</f>
        <v>0</v>
      </c>
      <c r="BQ15" s="359">
        <f t="shared" si="17"/>
        <v>0</v>
      </c>
      <c r="BR15" s="358">
        <f>'Class-6'!BW17</f>
        <v>0</v>
      </c>
      <c r="BS15" s="358">
        <f>'Class-6'!BX17</f>
        <v>0</v>
      </c>
      <c r="BT15" s="358">
        <f>'Class-6'!BY17</f>
        <v>0</v>
      </c>
      <c r="BU15" s="359">
        <f t="shared" si="18"/>
        <v>0</v>
      </c>
      <c r="BV15" s="358">
        <f>'Class-6'!CA17</f>
        <v>0</v>
      </c>
      <c r="BW15" s="358">
        <f>'Class-6'!CB17</f>
        <v>0</v>
      </c>
      <c r="BX15" s="358">
        <f>'Class-6'!CC17</f>
        <v>0</v>
      </c>
      <c r="BY15" s="359">
        <f t="shared" si="19"/>
        <v>0</v>
      </c>
      <c r="BZ15" s="832">
        <f t="shared" si="20"/>
        <v>0</v>
      </c>
      <c r="CA15" s="833">
        <f>'Class-6'!CB17</f>
        <v>0</v>
      </c>
      <c r="CB15" s="360">
        <f>'Class-6'!CH17</f>
        <v>0</v>
      </c>
      <c r="CC15" s="357">
        <f>'Class-6'!CI17</f>
        <v>0</v>
      </c>
      <c r="CD15" s="358">
        <f>'Class-6'!CJ17</f>
        <v>0</v>
      </c>
      <c r="CE15" s="359">
        <f t="shared" si="21"/>
        <v>0</v>
      </c>
      <c r="CF15" s="358">
        <f>'Class-6'!CL17</f>
        <v>0</v>
      </c>
      <c r="CG15" s="358">
        <f>'Class-6'!CM17</f>
        <v>0</v>
      </c>
      <c r="CH15" s="358">
        <f>'Class-6'!CN17</f>
        <v>0</v>
      </c>
      <c r="CI15" s="359">
        <f t="shared" si="22"/>
        <v>0</v>
      </c>
      <c r="CJ15" s="358">
        <f>'Class-6'!CP17</f>
        <v>0</v>
      </c>
      <c r="CK15" s="358">
        <f>'Class-6'!CR17</f>
        <v>0</v>
      </c>
      <c r="CL15" s="358">
        <f>'Class-6'!CR17</f>
        <v>0</v>
      </c>
      <c r="CM15" s="359">
        <f t="shared" si="23"/>
        <v>0</v>
      </c>
      <c r="CN15" s="832">
        <f t="shared" si="24"/>
        <v>0</v>
      </c>
      <c r="CO15" s="833">
        <f>'Class-6'!CP17</f>
        <v>0</v>
      </c>
      <c r="CP15" s="360">
        <f>'Class-6'!CW17</f>
        <v>0</v>
      </c>
      <c r="CQ15" s="357">
        <f>'Class-6'!CX17</f>
        <v>0</v>
      </c>
      <c r="CR15" s="358">
        <f>'Class-6'!CY17</f>
        <v>0</v>
      </c>
      <c r="CS15" s="358">
        <f>'Class-6'!CZ17</f>
        <v>0</v>
      </c>
      <c r="CT15" s="358">
        <f>'Class-6'!DA17</f>
        <v>0</v>
      </c>
      <c r="CU15" s="358">
        <f>'Class-6'!DB17</f>
        <v>0</v>
      </c>
      <c r="CV15" s="434">
        <f>'Class-6'!DC17</f>
        <v>0</v>
      </c>
      <c r="CW15" s="361">
        <f>'Class-6'!DF17</f>
        <v>0</v>
      </c>
      <c r="CX15" s="357">
        <f>'Class-6'!DG17</f>
        <v>0</v>
      </c>
      <c r="CY15" s="358">
        <f>'Class-6'!DH17</f>
        <v>0</v>
      </c>
      <c r="CZ15" s="358">
        <f>'Class-6'!DI17</f>
        <v>0</v>
      </c>
      <c r="DA15" s="358">
        <f>'Class-6'!DJ17</f>
        <v>0</v>
      </c>
      <c r="DB15" s="358">
        <f>'Class-6'!DK17</f>
        <v>0</v>
      </c>
      <c r="DC15" s="359">
        <f>'Class-6'!DL17</f>
        <v>0</v>
      </c>
      <c r="DD15" s="361">
        <f>'Class-6'!DO17</f>
        <v>0</v>
      </c>
      <c r="DE15" s="357">
        <f>'Class-6'!DP17</f>
        <v>0</v>
      </c>
      <c r="DF15" s="358">
        <f>'Class-6'!DQ17</f>
        <v>0</v>
      </c>
      <c r="DG15" s="358">
        <f>'Class-6'!DR17</f>
        <v>0</v>
      </c>
      <c r="DH15" s="358">
        <f>'Class-6'!DS17</f>
        <v>0</v>
      </c>
      <c r="DI15" s="358">
        <f>'Class-6'!DT17</f>
        <v>0</v>
      </c>
      <c r="DJ15" s="359">
        <f>'Class-6'!DU17</f>
        <v>0</v>
      </c>
      <c r="DK15" s="361">
        <f>'Class-6'!DX17</f>
        <v>0</v>
      </c>
      <c r="DL15" s="467">
        <f>'Class-6'!DY17</f>
        <v>0</v>
      </c>
      <c r="DM15" s="468">
        <f>'Class-6'!DZ17</f>
        <v>0</v>
      </c>
      <c r="DN15" s="469" t="str">
        <f>'Class-6'!EA17</f>
        <v/>
      </c>
      <c r="DO15" s="467">
        <f>'Class-6'!EB17</f>
        <v>0</v>
      </c>
      <c r="DP15" s="468">
        <f>'Class-6'!EC17</f>
        <v>0</v>
      </c>
      <c r="DQ15" s="470">
        <f>'Class-6'!ED17</f>
        <v>0</v>
      </c>
      <c r="DR15" s="468" t="str">
        <f>'Class-6'!EE17</f>
        <v/>
      </c>
      <c r="DS15" s="276" t="str">
        <f>'Class-6'!EF17</f>
        <v/>
      </c>
      <c r="DT15" s="276" t="str">
        <f>'Class-6'!EG17</f>
        <v/>
      </c>
      <c r="DU15" s="278" t="str">
        <f>'Class-6'!EH17</f>
        <v/>
      </c>
      <c r="DV15" s="279">
        <f>'Class-6'!EJ17</f>
        <v>0</v>
      </c>
    </row>
    <row r="16" spans="1:126" s="280" customFormat="1" ht="17.25" customHeight="1">
      <c r="A16" s="883"/>
      <c r="B16" s="275">
        <f t="shared" si="25"/>
        <v>0</v>
      </c>
      <c r="C16" s="276">
        <f>'Class-6'!D18</f>
        <v>0</v>
      </c>
      <c r="D16" s="276">
        <f>'Class-6'!E18</f>
        <v>0</v>
      </c>
      <c r="E16" s="276">
        <f>'Class-6'!F18</f>
        <v>0</v>
      </c>
      <c r="F16" s="276">
        <f>'Class-6'!G18</f>
        <v>0</v>
      </c>
      <c r="G16" s="276">
        <f>'Class-6'!H18</f>
        <v>0</v>
      </c>
      <c r="H16" s="276">
        <f>'Class-6'!I18</f>
        <v>0</v>
      </c>
      <c r="I16" s="276">
        <f>'Class-6'!J18</f>
        <v>0</v>
      </c>
      <c r="J16" s="277">
        <f>'Class-6'!K18</f>
        <v>0</v>
      </c>
      <c r="K16" s="357">
        <f>'Class-6'!L18</f>
        <v>0</v>
      </c>
      <c r="L16" s="358">
        <f>'Class-6'!M18</f>
        <v>0</v>
      </c>
      <c r="M16" s="359">
        <f t="shared" si="1"/>
        <v>0</v>
      </c>
      <c r="N16" s="358">
        <f>'Class-6'!O18</f>
        <v>0</v>
      </c>
      <c r="O16" s="358">
        <f>'Class-6'!P18</f>
        <v>0</v>
      </c>
      <c r="P16" s="358">
        <f>'Class-6'!Q18</f>
        <v>0</v>
      </c>
      <c r="Q16" s="359">
        <f t="shared" si="2"/>
        <v>0</v>
      </c>
      <c r="R16" s="358">
        <f>'Class-6'!S18</f>
        <v>0</v>
      </c>
      <c r="S16" s="358">
        <f>'Class-6'!T18</f>
        <v>0</v>
      </c>
      <c r="T16" s="358">
        <f>'Class-6'!U18</f>
        <v>0</v>
      </c>
      <c r="U16" s="359">
        <f t="shared" si="3"/>
        <v>0</v>
      </c>
      <c r="V16" s="832">
        <f t="shared" si="4"/>
        <v>0</v>
      </c>
      <c r="W16" s="833">
        <f>'Class-6'!X18</f>
        <v>0</v>
      </c>
      <c r="X16" s="360">
        <f>'Class-6'!Z18</f>
        <v>0</v>
      </c>
      <c r="Y16" s="357">
        <f>'Class-6'!AA18</f>
        <v>0</v>
      </c>
      <c r="Z16" s="358">
        <f>'Class-6'!AB18</f>
        <v>0</v>
      </c>
      <c r="AA16" s="359">
        <f t="shared" si="5"/>
        <v>0</v>
      </c>
      <c r="AB16" s="358">
        <f>'Class-6'!AD18</f>
        <v>0</v>
      </c>
      <c r="AC16" s="358">
        <f>'Class-6'!AE18</f>
        <v>0</v>
      </c>
      <c r="AD16" s="358">
        <f>'Class-6'!AF18</f>
        <v>0</v>
      </c>
      <c r="AE16" s="359">
        <f t="shared" si="6"/>
        <v>0</v>
      </c>
      <c r="AF16" s="358">
        <f>'Class-6'!AH18</f>
        <v>0</v>
      </c>
      <c r="AG16" s="358">
        <f>'Class-6'!AI18</f>
        <v>0</v>
      </c>
      <c r="AH16" s="358">
        <f>'Class-6'!AJ18</f>
        <v>0</v>
      </c>
      <c r="AI16" s="359">
        <f t="shared" si="7"/>
        <v>0</v>
      </c>
      <c r="AJ16" s="832">
        <f t="shared" si="8"/>
        <v>0</v>
      </c>
      <c r="AK16" s="833">
        <f>'Class-6'!AL18</f>
        <v>0</v>
      </c>
      <c r="AL16" s="360">
        <f>'Class-6'!AO18</f>
        <v>0</v>
      </c>
      <c r="AM16" s="357">
        <f>'Class-6'!AP18</f>
        <v>0</v>
      </c>
      <c r="AN16" s="358">
        <f>'Class-6'!AQ18</f>
        <v>0</v>
      </c>
      <c r="AO16" s="359">
        <f t="shared" si="9"/>
        <v>0</v>
      </c>
      <c r="AP16" s="358">
        <f>'Class-6'!AS18</f>
        <v>0</v>
      </c>
      <c r="AQ16" s="358">
        <f>'Class-6'!AT18</f>
        <v>0</v>
      </c>
      <c r="AR16" s="358">
        <f>'Class-6'!AU18</f>
        <v>0</v>
      </c>
      <c r="AS16" s="359">
        <f t="shared" si="10"/>
        <v>0</v>
      </c>
      <c r="AT16" s="358">
        <f>'Class-6'!AW18</f>
        <v>0</v>
      </c>
      <c r="AU16" s="358">
        <f>'Class-6'!AX18</f>
        <v>0</v>
      </c>
      <c r="AV16" s="358">
        <f>'Class-6'!AY18</f>
        <v>0</v>
      </c>
      <c r="AW16" s="359">
        <f t="shared" si="11"/>
        <v>0</v>
      </c>
      <c r="AX16" s="832">
        <f t="shared" si="12"/>
        <v>0</v>
      </c>
      <c r="AY16" s="833">
        <f>'Class-6'!AZ18</f>
        <v>0</v>
      </c>
      <c r="AZ16" s="360">
        <f>'Class-6'!BD18</f>
        <v>0</v>
      </c>
      <c r="BA16" s="357">
        <f>'Class-6'!BE18</f>
        <v>0</v>
      </c>
      <c r="BB16" s="358">
        <f>'Class-6'!BF18</f>
        <v>0</v>
      </c>
      <c r="BC16" s="359">
        <f t="shared" si="13"/>
        <v>0</v>
      </c>
      <c r="BD16" s="358">
        <f>'Class-6'!BH18</f>
        <v>0</v>
      </c>
      <c r="BE16" s="358">
        <f>'Class-6'!BI18</f>
        <v>0</v>
      </c>
      <c r="BF16" s="358">
        <f>'Class-6'!BJ18</f>
        <v>0</v>
      </c>
      <c r="BG16" s="359">
        <f t="shared" si="14"/>
        <v>0</v>
      </c>
      <c r="BH16" s="358">
        <f>'Class-6'!BL18</f>
        <v>0</v>
      </c>
      <c r="BI16" s="358">
        <f>'Class-6'!BM18</f>
        <v>0</v>
      </c>
      <c r="BJ16" s="358">
        <f>'Class-6'!BN18</f>
        <v>0</v>
      </c>
      <c r="BK16" s="359">
        <f t="shared" si="15"/>
        <v>0</v>
      </c>
      <c r="BL16" s="832">
        <f t="shared" si="16"/>
        <v>0</v>
      </c>
      <c r="BM16" s="833">
        <f>'Class-6'!BN18</f>
        <v>0</v>
      </c>
      <c r="BN16" s="360">
        <f>'Class-6'!BS18</f>
        <v>0</v>
      </c>
      <c r="BO16" s="357">
        <f>'Class-6'!BT18</f>
        <v>0</v>
      </c>
      <c r="BP16" s="358">
        <f>'Class-6'!BU18</f>
        <v>0</v>
      </c>
      <c r="BQ16" s="359">
        <f t="shared" si="17"/>
        <v>0</v>
      </c>
      <c r="BR16" s="358">
        <f>'Class-6'!BW18</f>
        <v>0</v>
      </c>
      <c r="BS16" s="358">
        <f>'Class-6'!BX18</f>
        <v>0</v>
      </c>
      <c r="BT16" s="358">
        <f>'Class-6'!BY18</f>
        <v>0</v>
      </c>
      <c r="BU16" s="359">
        <f t="shared" si="18"/>
        <v>0</v>
      </c>
      <c r="BV16" s="358">
        <f>'Class-6'!CA18</f>
        <v>0</v>
      </c>
      <c r="BW16" s="358">
        <f>'Class-6'!CB18</f>
        <v>0</v>
      </c>
      <c r="BX16" s="358">
        <f>'Class-6'!CC18</f>
        <v>0</v>
      </c>
      <c r="BY16" s="359">
        <f t="shared" si="19"/>
        <v>0</v>
      </c>
      <c r="BZ16" s="832">
        <f t="shared" si="20"/>
        <v>0</v>
      </c>
      <c r="CA16" s="833">
        <f>'Class-6'!CB18</f>
        <v>0</v>
      </c>
      <c r="CB16" s="360">
        <f>'Class-6'!CH18</f>
        <v>0</v>
      </c>
      <c r="CC16" s="357">
        <f>'Class-6'!CI18</f>
        <v>0</v>
      </c>
      <c r="CD16" s="358">
        <f>'Class-6'!CJ18</f>
        <v>0</v>
      </c>
      <c r="CE16" s="359">
        <f t="shared" si="21"/>
        <v>0</v>
      </c>
      <c r="CF16" s="358">
        <f>'Class-6'!CL18</f>
        <v>0</v>
      </c>
      <c r="CG16" s="358">
        <f>'Class-6'!CM18</f>
        <v>0</v>
      </c>
      <c r="CH16" s="358">
        <f>'Class-6'!CN18</f>
        <v>0</v>
      </c>
      <c r="CI16" s="359">
        <f t="shared" si="22"/>
        <v>0</v>
      </c>
      <c r="CJ16" s="358">
        <f>'Class-6'!CP18</f>
        <v>0</v>
      </c>
      <c r="CK16" s="358">
        <f>'Class-6'!CR18</f>
        <v>0</v>
      </c>
      <c r="CL16" s="358">
        <f>'Class-6'!CR18</f>
        <v>0</v>
      </c>
      <c r="CM16" s="359">
        <f t="shared" si="23"/>
        <v>0</v>
      </c>
      <c r="CN16" s="832">
        <f t="shared" si="24"/>
        <v>0</v>
      </c>
      <c r="CO16" s="833">
        <f>'Class-6'!CP18</f>
        <v>0</v>
      </c>
      <c r="CP16" s="360">
        <f>'Class-6'!CW18</f>
        <v>0</v>
      </c>
      <c r="CQ16" s="357">
        <f>'Class-6'!CX18</f>
        <v>0</v>
      </c>
      <c r="CR16" s="358">
        <f>'Class-6'!CY18</f>
        <v>0</v>
      </c>
      <c r="CS16" s="358">
        <f>'Class-6'!CZ18</f>
        <v>0</v>
      </c>
      <c r="CT16" s="358">
        <f>'Class-6'!DA18</f>
        <v>0</v>
      </c>
      <c r="CU16" s="358">
        <f>'Class-6'!DB18</f>
        <v>0</v>
      </c>
      <c r="CV16" s="434">
        <f>'Class-6'!DC18</f>
        <v>0</v>
      </c>
      <c r="CW16" s="361">
        <f>'Class-6'!DF18</f>
        <v>0</v>
      </c>
      <c r="CX16" s="357">
        <f>'Class-6'!DG18</f>
        <v>0</v>
      </c>
      <c r="CY16" s="358">
        <f>'Class-6'!DH18</f>
        <v>0</v>
      </c>
      <c r="CZ16" s="358">
        <f>'Class-6'!DI18</f>
        <v>0</v>
      </c>
      <c r="DA16" s="358">
        <f>'Class-6'!DJ18</f>
        <v>0</v>
      </c>
      <c r="DB16" s="358">
        <f>'Class-6'!DK18</f>
        <v>0</v>
      </c>
      <c r="DC16" s="359">
        <f>'Class-6'!DL18</f>
        <v>0</v>
      </c>
      <c r="DD16" s="361">
        <f>'Class-6'!DO18</f>
        <v>0</v>
      </c>
      <c r="DE16" s="357">
        <f>'Class-6'!DP18</f>
        <v>0</v>
      </c>
      <c r="DF16" s="358">
        <f>'Class-6'!DQ18</f>
        <v>0</v>
      </c>
      <c r="DG16" s="358">
        <f>'Class-6'!DR18</f>
        <v>0</v>
      </c>
      <c r="DH16" s="358">
        <f>'Class-6'!DS18</f>
        <v>0</v>
      </c>
      <c r="DI16" s="358">
        <f>'Class-6'!DT18</f>
        <v>0</v>
      </c>
      <c r="DJ16" s="359">
        <f>'Class-6'!DU18</f>
        <v>0</v>
      </c>
      <c r="DK16" s="361">
        <f>'Class-6'!DX18</f>
        <v>0</v>
      </c>
      <c r="DL16" s="467">
        <f>'Class-6'!DY18</f>
        <v>0</v>
      </c>
      <c r="DM16" s="468">
        <f>'Class-6'!DZ18</f>
        <v>0</v>
      </c>
      <c r="DN16" s="469" t="str">
        <f>'Class-6'!EA18</f>
        <v/>
      </c>
      <c r="DO16" s="467">
        <f>'Class-6'!EB18</f>
        <v>0</v>
      </c>
      <c r="DP16" s="468">
        <f>'Class-6'!EC18</f>
        <v>0</v>
      </c>
      <c r="DQ16" s="470">
        <f>'Class-6'!ED18</f>
        <v>0</v>
      </c>
      <c r="DR16" s="468" t="str">
        <f>'Class-6'!EE18</f>
        <v/>
      </c>
      <c r="DS16" s="276" t="str">
        <f>'Class-6'!EF18</f>
        <v/>
      </c>
      <c r="DT16" s="276" t="str">
        <f>'Class-6'!EG18</f>
        <v/>
      </c>
      <c r="DU16" s="278" t="str">
        <f>'Class-6'!EH18</f>
        <v/>
      </c>
      <c r="DV16" s="279">
        <f>'Class-6'!EJ18</f>
        <v>0</v>
      </c>
    </row>
    <row r="17" spans="1:126" s="280" customFormat="1" ht="17.25" customHeight="1">
      <c r="A17" s="883"/>
      <c r="B17" s="275">
        <f t="shared" si="25"/>
        <v>0</v>
      </c>
      <c r="C17" s="276">
        <f>'Class-6'!D19</f>
        <v>0</v>
      </c>
      <c r="D17" s="276">
        <f>'Class-6'!E19</f>
        <v>0</v>
      </c>
      <c r="E17" s="276">
        <f>'Class-6'!F19</f>
        <v>0</v>
      </c>
      <c r="F17" s="276">
        <f>'Class-6'!G19</f>
        <v>0</v>
      </c>
      <c r="G17" s="276">
        <f>'Class-6'!H19</f>
        <v>0</v>
      </c>
      <c r="H17" s="276">
        <f>'Class-6'!I19</f>
        <v>0</v>
      </c>
      <c r="I17" s="276">
        <f>'Class-6'!J19</f>
        <v>0</v>
      </c>
      <c r="J17" s="277">
        <f>'Class-6'!K19</f>
        <v>0</v>
      </c>
      <c r="K17" s="357">
        <f>'Class-6'!L19</f>
        <v>0</v>
      </c>
      <c r="L17" s="358">
        <f>'Class-6'!M19</f>
        <v>0</v>
      </c>
      <c r="M17" s="359">
        <f t="shared" si="1"/>
        <v>0</v>
      </c>
      <c r="N17" s="358">
        <f>'Class-6'!O19</f>
        <v>0</v>
      </c>
      <c r="O17" s="358">
        <f>'Class-6'!P19</f>
        <v>0</v>
      </c>
      <c r="P17" s="358">
        <f>'Class-6'!Q19</f>
        <v>0</v>
      </c>
      <c r="Q17" s="359">
        <f t="shared" si="2"/>
        <v>0</v>
      </c>
      <c r="R17" s="358">
        <f>'Class-6'!S19</f>
        <v>0</v>
      </c>
      <c r="S17" s="358">
        <f>'Class-6'!T19</f>
        <v>0</v>
      </c>
      <c r="T17" s="358">
        <f>'Class-6'!U19</f>
        <v>0</v>
      </c>
      <c r="U17" s="359">
        <f t="shared" si="3"/>
        <v>0</v>
      </c>
      <c r="V17" s="832">
        <f t="shared" si="4"/>
        <v>0</v>
      </c>
      <c r="W17" s="833">
        <f>'Class-6'!X19</f>
        <v>0</v>
      </c>
      <c r="X17" s="360">
        <f>'Class-6'!Z19</f>
        <v>0</v>
      </c>
      <c r="Y17" s="357">
        <f>'Class-6'!AA19</f>
        <v>0</v>
      </c>
      <c r="Z17" s="358">
        <f>'Class-6'!AB19</f>
        <v>0</v>
      </c>
      <c r="AA17" s="359">
        <f t="shared" si="5"/>
        <v>0</v>
      </c>
      <c r="AB17" s="358">
        <f>'Class-6'!AD19</f>
        <v>0</v>
      </c>
      <c r="AC17" s="358">
        <f>'Class-6'!AE19</f>
        <v>0</v>
      </c>
      <c r="AD17" s="358">
        <f>'Class-6'!AF19</f>
        <v>0</v>
      </c>
      <c r="AE17" s="359">
        <f t="shared" si="6"/>
        <v>0</v>
      </c>
      <c r="AF17" s="358">
        <f>'Class-6'!AH19</f>
        <v>0</v>
      </c>
      <c r="AG17" s="358">
        <f>'Class-6'!AI19</f>
        <v>0</v>
      </c>
      <c r="AH17" s="358">
        <f>'Class-6'!AJ19</f>
        <v>0</v>
      </c>
      <c r="AI17" s="359">
        <f t="shared" si="7"/>
        <v>0</v>
      </c>
      <c r="AJ17" s="832">
        <f t="shared" si="8"/>
        <v>0</v>
      </c>
      <c r="AK17" s="833">
        <f>'Class-6'!AL19</f>
        <v>0</v>
      </c>
      <c r="AL17" s="360">
        <f>'Class-6'!AO19</f>
        <v>0</v>
      </c>
      <c r="AM17" s="357">
        <f>'Class-6'!AP19</f>
        <v>0</v>
      </c>
      <c r="AN17" s="358">
        <f>'Class-6'!AQ19</f>
        <v>0</v>
      </c>
      <c r="AO17" s="359">
        <f t="shared" si="9"/>
        <v>0</v>
      </c>
      <c r="AP17" s="358">
        <f>'Class-6'!AS19</f>
        <v>0</v>
      </c>
      <c r="AQ17" s="358">
        <f>'Class-6'!AT19</f>
        <v>0</v>
      </c>
      <c r="AR17" s="358">
        <f>'Class-6'!AU19</f>
        <v>0</v>
      </c>
      <c r="AS17" s="359">
        <f t="shared" si="10"/>
        <v>0</v>
      </c>
      <c r="AT17" s="358">
        <f>'Class-6'!AW19</f>
        <v>0</v>
      </c>
      <c r="AU17" s="358">
        <f>'Class-6'!AX19</f>
        <v>0</v>
      </c>
      <c r="AV17" s="358">
        <f>'Class-6'!AY19</f>
        <v>0</v>
      </c>
      <c r="AW17" s="359">
        <f t="shared" si="11"/>
        <v>0</v>
      </c>
      <c r="AX17" s="832">
        <f t="shared" si="12"/>
        <v>0</v>
      </c>
      <c r="AY17" s="833">
        <f>'Class-6'!AZ19</f>
        <v>0</v>
      </c>
      <c r="AZ17" s="360">
        <f>'Class-6'!BD19</f>
        <v>0</v>
      </c>
      <c r="BA17" s="357">
        <f>'Class-6'!BE19</f>
        <v>0</v>
      </c>
      <c r="BB17" s="358">
        <f>'Class-6'!BF19</f>
        <v>0</v>
      </c>
      <c r="BC17" s="359">
        <f t="shared" si="13"/>
        <v>0</v>
      </c>
      <c r="BD17" s="358">
        <f>'Class-6'!BH19</f>
        <v>0</v>
      </c>
      <c r="BE17" s="358">
        <f>'Class-6'!BI19</f>
        <v>0</v>
      </c>
      <c r="BF17" s="358">
        <f>'Class-6'!BJ19</f>
        <v>0</v>
      </c>
      <c r="BG17" s="359">
        <f t="shared" si="14"/>
        <v>0</v>
      </c>
      <c r="BH17" s="358">
        <f>'Class-6'!BL19</f>
        <v>0</v>
      </c>
      <c r="BI17" s="358">
        <f>'Class-6'!BM19</f>
        <v>0</v>
      </c>
      <c r="BJ17" s="358">
        <f>'Class-6'!BN19</f>
        <v>0</v>
      </c>
      <c r="BK17" s="359">
        <f t="shared" si="15"/>
        <v>0</v>
      </c>
      <c r="BL17" s="832">
        <f t="shared" si="16"/>
        <v>0</v>
      </c>
      <c r="BM17" s="833">
        <f>'Class-6'!BN19</f>
        <v>0</v>
      </c>
      <c r="BN17" s="360">
        <f>'Class-6'!BS19</f>
        <v>0</v>
      </c>
      <c r="BO17" s="357">
        <f>'Class-6'!BT19</f>
        <v>0</v>
      </c>
      <c r="BP17" s="358">
        <f>'Class-6'!BU19</f>
        <v>0</v>
      </c>
      <c r="BQ17" s="359">
        <f t="shared" si="17"/>
        <v>0</v>
      </c>
      <c r="BR17" s="358">
        <f>'Class-6'!BW19</f>
        <v>0</v>
      </c>
      <c r="BS17" s="358">
        <f>'Class-6'!BX19</f>
        <v>0</v>
      </c>
      <c r="BT17" s="358">
        <f>'Class-6'!BY19</f>
        <v>0</v>
      </c>
      <c r="BU17" s="359">
        <f t="shared" si="18"/>
        <v>0</v>
      </c>
      <c r="BV17" s="358">
        <f>'Class-6'!CA19</f>
        <v>0</v>
      </c>
      <c r="BW17" s="358">
        <f>'Class-6'!CB19</f>
        <v>0</v>
      </c>
      <c r="BX17" s="358">
        <f>'Class-6'!CC19</f>
        <v>0</v>
      </c>
      <c r="BY17" s="359">
        <f t="shared" si="19"/>
        <v>0</v>
      </c>
      <c r="BZ17" s="832">
        <f t="shared" si="20"/>
        <v>0</v>
      </c>
      <c r="CA17" s="833">
        <f>'Class-6'!CB19</f>
        <v>0</v>
      </c>
      <c r="CB17" s="360">
        <f>'Class-6'!CH19</f>
        <v>0</v>
      </c>
      <c r="CC17" s="357">
        <f>'Class-6'!CI19</f>
        <v>0</v>
      </c>
      <c r="CD17" s="358">
        <f>'Class-6'!CJ19</f>
        <v>0</v>
      </c>
      <c r="CE17" s="359">
        <f t="shared" si="21"/>
        <v>0</v>
      </c>
      <c r="CF17" s="358">
        <f>'Class-6'!CL19</f>
        <v>0</v>
      </c>
      <c r="CG17" s="358">
        <f>'Class-6'!CM19</f>
        <v>0</v>
      </c>
      <c r="CH17" s="358">
        <f>'Class-6'!CN19</f>
        <v>0</v>
      </c>
      <c r="CI17" s="359">
        <f t="shared" si="22"/>
        <v>0</v>
      </c>
      <c r="CJ17" s="358">
        <f>'Class-6'!CP19</f>
        <v>0</v>
      </c>
      <c r="CK17" s="358">
        <f>'Class-6'!CR19</f>
        <v>0</v>
      </c>
      <c r="CL17" s="358">
        <f>'Class-6'!CR19</f>
        <v>0</v>
      </c>
      <c r="CM17" s="359">
        <f t="shared" si="23"/>
        <v>0</v>
      </c>
      <c r="CN17" s="832">
        <f t="shared" si="24"/>
        <v>0</v>
      </c>
      <c r="CO17" s="833">
        <f>'Class-6'!CP19</f>
        <v>0</v>
      </c>
      <c r="CP17" s="360">
        <f>'Class-6'!CW19</f>
        <v>0</v>
      </c>
      <c r="CQ17" s="357">
        <f>'Class-6'!CX19</f>
        <v>0</v>
      </c>
      <c r="CR17" s="358">
        <f>'Class-6'!CY19</f>
        <v>0</v>
      </c>
      <c r="CS17" s="358">
        <f>'Class-6'!CZ19</f>
        <v>0</v>
      </c>
      <c r="CT17" s="358">
        <f>'Class-6'!DA19</f>
        <v>0</v>
      </c>
      <c r="CU17" s="358">
        <f>'Class-6'!DB19</f>
        <v>0</v>
      </c>
      <c r="CV17" s="434">
        <f>'Class-6'!DC19</f>
        <v>0</v>
      </c>
      <c r="CW17" s="361">
        <f>'Class-6'!DF19</f>
        <v>0</v>
      </c>
      <c r="CX17" s="357">
        <f>'Class-6'!DG19</f>
        <v>0</v>
      </c>
      <c r="CY17" s="358">
        <f>'Class-6'!DH19</f>
        <v>0</v>
      </c>
      <c r="CZ17" s="358">
        <f>'Class-6'!DI19</f>
        <v>0</v>
      </c>
      <c r="DA17" s="358">
        <f>'Class-6'!DJ19</f>
        <v>0</v>
      </c>
      <c r="DB17" s="358">
        <f>'Class-6'!DK19</f>
        <v>0</v>
      </c>
      <c r="DC17" s="359">
        <f>'Class-6'!DL19</f>
        <v>0</v>
      </c>
      <c r="DD17" s="361">
        <f>'Class-6'!DO19</f>
        <v>0</v>
      </c>
      <c r="DE17" s="357">
        <f>'Class-6'!DP19</f>
        <v>0</v>
      </c>
      <c r="DF17" s="358">
        <f>'Class-6'!DQ19</f>
        <v>0</v>
      </c>
      <c r="DG17" s="358">
        <f>'Class-6'!DR19</f>
        <v>0</v>
      </c>
      <c r="DH17" s="358">
        <f>'Class-6'!DS19</f>
        <v>0</v>
      </c>
      <c r="DI17" s="358">
        <f>'Class-6'!DT19</f>
        <v>0</v>
      </c>
      <c r="DJ17" s="359">
        <f>'Class-6'!DU19</f>
        <v>0</v>
      </c>
      <c r="DK17" s="361">
        <f>'Class-6'!DX19</f>
        <v>0</v>
      </c>
      <c r="DL17" s="467">
        <f>'Class-6'!DY19</f>
        <v>0</v>
      </c>
      <c r="DM17" s="468">
        <f>'Class-6'!DZ19</f>
        <v>0</v>
      </c>
      <c r="DN17" s="469" t="str">
        <f>'Class-6'!EA19</f>
        <v/>
      </c>
      <c r="DO17" s="467">
        <f>'Class-6'!EB19</f>
        <v>0</v>
      </c>
      <c r="DP17" s="468">
        <f>'Class-6'!EC19</f>
        <v>0</v>
      </c>
      <c r="DQ17" s="470">
        <f>'Class-6'!ED19</f>
        <v>0</v>
      </c>
      <c r="DR17" s="468" t="str">
        <f>'Class-6'!EE19</f>
        <v/>
      </c>
      <c r="DS17" s="276" t="str">
        <f>'Class-6'!EF19</f>
        <v/>
      </c>
      <c r="DT17" s="276" t="str">
        <f>'Class-6'!EG19</f>
        <v/>
      </c>
      <c r="DU17" s="278" t="str">
        <f>'Class-6'!EH19</f>
        <v/>
      </c>
      <c r="DV17" s="279">
        <f>'Class-6'!EJ19</f>
        <v>0</v>
      </c>
    </row>
    <row r="18" spans="1:126" s="280" customFormat="1" ht="17.25" customHeight="1">
      <c r="A18" s="883"/>
      <c r="B18" s="275">
        <f t="shared" si="25"/>
        <v>0</v>
      </c>
      <c r="C18" s="276">
        <f>'Class-6'!D20</f>
        <v>0</v>
      </c>
      <c r="D18" s="276">
        <f>'Class-6'!E20</f>
        <v>0</v>
      </c>
      <c r="E18" s="276">
        <f>'Class-6'!F20</f>
        <v>0</v>
      </c>
      <c r="F18" s="276">
        <f>'Class-6'!G20</f>
        <v>0</v>
      </c>
      <c r="G18" s="276">
        <f>'Class-6'!H20</f>
        <v>0</v>
      </c>
      <c r="H18" s="276">
        <f>'Class-6'!I20</f>
        <v>0</v>
      </c>
      <c r="I18" s="276">
        <f>'Class-6'!J20</f>
        <v>0</v>
      </c>
      <c r="J18" s="277">
        <f>'Class-6'!K20</f>
        <v>0</v>
      </c>
      <c r="K18" s="357">
        <f>'Class-6'!L20</f>
        <v>0</v>
      </c>
      <c r="L18" s="358">
        <f>'Class-6'!M20</f>
        <v>0</v>
      </c>
      <c r="M18" s="359">
        <f t="shared" si="1"/>
        <v>0</v>
      </c>
      <c r="N18" s="358">
        <f>'Class-6'!O20</f>
        <v>0</v>
      </c>
      <c r="O18" s="358">
        <f>'Class-6'!P20</f>
        <v>0</v>
      </c>
      <c r="P18" s="358">
        <f>'Class-6'!Q20</f>
        <v>0</v>
      </c>
      <c r="Q18" s="359">
        <f t="shared" si="2"/>
        <v>0</v>
      </c>
      <c r="R18" s="358">
        <f>'Class-6'!S20</f>
        <v>0</v>
      </c>
      <c r="S18" s="358">
        <f>'Class-6'!T20</f>
        <v>0</v>
      </c>
      <c r="T18" s="358">
        <f>'Class-6'!U20</f>
        <v>0</v>
      </c>
      <c r="U18" s="359">
        <f t="shared" si="3"/>
        <v>0</v>
      </c>
      <c r="V18" s="832">
        <f t="shared" si="4"/>
        <v>0</v>
      </c>
      <c r="W18" s="833">
        <f>'Class-6'!X20</f>
        <v>0</v>
      </c>
      <c r="X18" s="360">
        <f>'Class-6'!Z20</f>
        <v>0</v>
      </c>
      <c r="Y18" s="357">
        <f>'Class-6'!AA20</f>
        <v>0</v>
      </c>
      <c r="Z18" s="358">
        <f>'Class-6'!AB20</f>
        <v>0</v>
      </c>
      <c r="AA18" s="359">
        <f t="shared" si="5"/>
        <v>0</v>
      </c>
      <c r="AB18" s="358">
        <f>'Class-6'!AD20</f>
        <v>0</v>
      </c>
      <c r="AC18" s="358">
        <f>'Class-6'!AE20</f>
        <v>0</v>
      </c>
      <c r="AD18" s="358">
        <f>'Class-6'!AF20</f>
        <v>0</v>
      </c>
      <c r="AE18" s="359">
        <f t="shared" si="6"/>
        <v>0</v>
      </c>
      <c r="AF18" s="358">
        <f>'Class-6'!AH20</f>
        <v>0</v>
      </c>
      <c r="AG18" s="358">
        <f>'Class-6'!AI20</f>
        <v>0</v>
      </c>
      <c r="AH18" s="358">
        <f>'Class-6'!AJ20</f>
        <v>0</v>
      </c>
      <c r="AI18" s="359">
        <f t="shared" si="7"/>
        <v>0</v>
      </c>
      <c r="AJ18" s="832">
        <f t="shared" si="8"/>
        <v>0</v>
      </c>
      <c r="AK18" s="833">
        <f>'Class-6'!AL20</f>
        <v>0</v>
      </c>
      <c r="AL18" s="360">
        <f>'Class-6'!AO20</f>
        <v>0</v>
      </c>
      <c r="AM18" s="357">
        <f>'Class-6'!AP20</f>
        <v>0</v>
      </c>
      <c r="AN18" s="358">
        <f>'Class-6'!AQ20</f>
        <v>0</v>
      </c>
      <c r="AO18" s="359">
        <f t="shared" si="9"/>
        <v>0</v>
      </c>
      <c r="AP18" s="358">
        <f>'Class-6'!AS20</f>
        <v>0</v>
      </c>
      <c r="AQ18" s="358">
        <f>'Class-6'!AT20</f>
        <v>0</v>
      </c>
      <c r="AR18" s="358">
        <f>'Class-6'!AU20</f>
        <v>0</v>
      </c>
      <c r="AS18" s="359">
        <f t="shared" si="10"/>
        <v>0</v>
      </c>
      <c r="AT18" s="358">
        <f>'Class-6'!AW20</f>
        <v>0</v>
      </c>
      <c r="AU18" s="358">
        <f>'Class-6'!AX20</f>
        <v>0</v>
      </c>
      <c r="AV18" s="358">
        <f>'Class-6'!AY20</f>
        <v>0</v>
      </c>
      <c r="AW18" s="359">
        <f t="shared" si="11"/>
        <v>0</v>
      </c>
      <c r="AX18" s="832">
        <f t="shared" si="12"/>
        <v>0</v>
      </c>
      <c r="AY18" s="833">
        <f>'Class-6'!AZ20</f>
        <v>0</v>
      </c>
      <c r="AZ18" s="360">
        <f>'Class-6'!BD20</f>
        <v>0</v>
      </c>
      <c r="BA18" s="357">
        <f>'Class-6'!BE20</f>
        <v>0</v>
      </c>
      <c r="BB18" s="358">
        <f>'Class-6'!BF20</f>
        <v>0</v>
      </c>
      <c r="BC18" s="359">
        <f t="shared" si="13"/>
        <v>0</v>
      </c>
      <c r="BD18" s="358">
        <f>'Class-6'!BH20</f>
        <v>0</v>
      </c>
      <c r="BE18" s="358">
        <f>'Class-6'!BI20</f>
        <v>0</v>
      </c>
      <c r="BF18" s="358">
        <f>'Class-6'!BJ20</f>
        <v>0</v>
      </c>
      <c r="BG18" s="359">
        <f t="shared" si="14"/>
        <v>0</v>
      </c>
      <c r="BH18" s="358">
        <f>'Class-6'!BL20</f>
        <v>0</v>
      </c>
      <c r="BI18" s="358">
        <f>'Class-6'!BM20</f>
        <v>0</v>
      </c>
      <c r="BJ18" s="358">
        <f>'Class-6'!BN20</f>
        <v>0</v>
      </c>
      <c r="BK18" s="359">
        <f t="shared" si="15"/>
        <v>0</v>
      </c>
      <c r="BL18" s="832">
        <f t="shared" si="16"/>
        <v>0</v>
      </c>
      <c r="BM18" s="833">
        <f>'Class-6'!BN20</f>
        <v>0</v>
      </c>
      <c r="BN18" s="360">
        <f>'Class-6'!BS20</f>
        <v>0</v>
      </c>
      <c r="BO18" s="357">
        <f>'Class-6'!BT20</f>
        <v>0</v>
      </c>
      <c r="BP18" s="358">
        <f>'Class-6'!BU20</f>
        <v>0</v>
      </c>
      <c r="BQ18" s="359">
        <f t="shared" si="17"/>
        <v>0</v>
      </c>
      <c r="BR18" s="358">
        <f>'Class-6'!BW20</f>
        <v>0</v>
      </c>
      <c r="BS18" s="358">
        <f>'Class-6'!BX20</f>
        <v>0</v>
      </c>
      <c r="BT18" s="358">
        <f>'Class-6'!BY20</f>
        <v>0</v>
      </c>
      <c r="BU18" s="359">
        <f t="shared" si="18"/>
        <v>0</v>
      </c>
      <c r="BV18" s="358">
        <f>'Class-6'!CA20</f>
        <v>0</v>
      </c>
      <c r="BW18" s="358">
        <f>'Class-6'!CB20</f>
        <v>0</v>
      </c>
      <c r="BX18" s="358">
        <f>'Class-6'!CC20</f>
        <v>0</v>
      </c>
      <c r="BY18" s="359">
        <f t="shared" si="19"/>
        <v>0</v>
      </c>
      <c r="BZ18" s="832">
        <f t="shared" si="20"/>
        <v>0</v>
      </c>
      <c r="CA18" s="833">
        <f>'Class-6'!CB20</f>
        <v>0</v>
      </c>
      <c r="CB18" s="360">
        <f>'Class-6'!CH20</f>
        <v>0</v>
      </c>
      <c r="CC18" s="357">
        <f>'Class-6'!CI20</f>
        <v>0</v>
      </c>
      <c r="CD18" s="358">
        <f>'Class-6'!CJ20</f>
        <v>0</v>
      </c>
      <c r="CE18" s="359">
        <f t="shared" si="21"/>
        <v>0</v>
      </c>
      <c r="CF18" s="358">
        <f>'Class-6'!CL20</f>
        <v>0</v>
      </c>
      <c r="CG18" s="358">
        <f>'Class-6'!CM20</f>
        <v>0</v>
      </c>
      <c r="CH18" s="358">
        <f>'Class-6'!CN20</f>
        <v>0</v>
      </c>
      <c r="CI18" s="359">
        <f t="shared" si="22"/>
        <v>0</v>
      </c>
      <c r="CJ18" s="358">
        <f>'Class-6'!CP20</f>
        <v>0</v>
      </c>
      <c r="CK18" s="358">
        <f>'Class-6'!CR20</f>
        <v>0</v>
      </c>
      <c r="CL18" s="358">
        <f>'Class-6'!CR20</f>
        <v>0</v>
      </c>
      <c r="CM18" s="359">
        <f t="shared" si="23"/>
        <v>0</v>
      </c>
      <c r="CN18" s="832">
        <f t="shared" si="24"/>
        <v>0</v>
      </c>
      <c r="CO18" s="833">
        <f>'Class-6'!CP20</f>
        <v>0</v>
      </c>
      <c r="CP18" s="360">
        <f>'Class-6'!CW20</f>
        <v>0</v>
      </c>
      <c r="CQ18" s="357">
        <f>'Class-6'!CX20</f>
        <v>0</v>
      </c>
      <c r="CR18" s="358">
        <f>'Class-6'!CY20</f>
        <v>0</v>
      </c>
      <c r="CS18" s="358">
        <f>'Class-6'!CZ20</f>
        <v>0</v>
      </c>
      <c r="CT18" s="358">
        <f>'Class-6'!DA20</f>
        <v>0</v>
      </c>
      <c r="CU18" s="358">
        <f>'Class-6'!DB20</f>
        <v>0</v>
      </c>
      <c r="CV18" s="434">
        <f>'Class-6'!DC20</f>
        <v>0</v>
      </c>
      <c r="CW18" s="361">
        <f>'Class-6'!DF20</f>
        <v>0</v>
      </c>
      <c r="CX18" s="357">
        <f>'Class-6'!DG20</f>
        <v>0</v>
      </c>
      <c r="CY18" s="358">
        <f>'Class-6'!DH20</f>
        <v>0</v>
      </c>
      <c r="CZ18" s="358">
        <f>'Class-6'!DI20</f>
        <v>0</v>
      </c>
      <c r="DA18" s="358">
        <f>'Class-6'!DJ20</f>
        <v>0</v>
      </c>
      <c r="DB18" s="358">
        <f>'Class-6'!DK20</f>
        <v>0</v>
      </c>
      <c r="DC18" s="359">
        <f>'Class-6'!DL20</f>
        <v>0</v>
      </c>
      <c r="DD18" s="361">
        <f>'Class-6'!DO20</f>
        <v>0</v>
      </c>
      <c r="DE18" s="357">
        <f>'Class-6'!DP20</f>
        <v>0</v>
      </c>
      <c r="DF18" s="358">
        <f>'Class-6'!DQ20</f>
        <v>0</v>
      </c>
      <c r="DG18" s="358">
        <f>'Class-6'!DR20</f>
        <v>0</v>
      </c>
      <c r="DH18" s="358">
        <f>'Class-6'!DS20</f>
        <v>0</v>
      </c>
      <c r="DI18" s="358">
        <f>'Class-6'!DT20</f>
        <v>0</v>
      </c>
      <c r="DJ18" s="359">
        <f>'Class-6'!DU20</f>
        <v>0</v>
      </c>
      <c r="DK18" s="361">
        <f>'Class-6'!DX20</f>
        <v>0</v>
      </c>
      <c r="DL18" s="467">
        <f>'Class-6'!DY20</f>
        <v>0</v>
      </c>
      <c r="DM18" s="468">
        <f>'Class-6'!DZ20</f>
        <v>0</v>
      </c>
      <c r="DN18" s="469" t="str">
        <f>'Class-6'!EA20</f>
        <v/>
      </c>
      <c r="DO18" s="467">
        <f>'Class-6'!EB20</f>
        <v>0</v>
      </c>
      <c r="DP18" s="468">
        <f>'Class-6'!EC20</f>
        <v>0</v>
      </c>
      <c r="DQ18" s="470">
        <f>'Class-6'!ED20</f>
        <v>0</v>
      </c>
      <c r="DR18" s="468" t="str">
        <f>'Class-6'!EE20</f>
        <v/>
      </c>
      <c r="DS18" s="276" t="str">
        <f>'Class-6'!EF20</f>
        <v/>
      </c>
      <c r="DT18" s="276" t="str">
        <f>'Class-6'!EG20</f>
        <v/>
      </c>
      <c r="DU18" s="278" t="str">
        <f>'Class-6'!EH20</f>
        <v/>
      </c>
      <c r="DV18" s="279">
        <f>'Class-6'!EJ20</f>
        <v>0</v>
      </c>
    </row>
    <row r="19" spans="1:126" s="280" customFormat="1" ht="17.25" customHeight="1">
      <c r="A19" s="883"/>
      <c r="B19" s="275">
        <f t="shared" si="25"/>
        <v>0</v>
      </c>
      <c r="C19" s="276">
        <f>'Class-6'!D21</f>
        <v>0</v>
      </c>
      <c r="D19" s="276">
        <f>'Class-6'!E21</f>
        <v>0</v>
      </c>
      <c r="E19" s="276">
        <f>'Class-6'!F21</f>
        <v>0</v>
      </c>
      <c r="F19" s="276">
        <f>'Class-6'!G21</f>
        <v>0</v>
      </c>
      <c r="G19" s="276">
        <f>'Class-6'!H21</f>
        <v>0</v>
      </c>
      <c r="H19" s="276">
        <f>'Class-6'!I21</f>
        <v>0</v>
      </c>
      <c r="I19" s="276">
        <f>'Class-6'!J21</f>
        <v>0</v>
      </c>
      <c r="J19" s="277">
        <f>'Class-6'!K21</f>
        <v>0</v>
      </c>
      <c r="K19" s="357">
        <f>'Class-6'!L21</f>
        <v>0</v>
      </c>
      <c r="L19" s="358">
        <f>'Class-6'!M21</f>
        <v>0</v>
      </c>
      <c r="M19" s="359">
        <f t="shared" si="1"/>
        <v>0</v>
      </c>
      <c r="N19" s="358">
        <f>'Class-6'!O21</f>
        <v>0</v>
      </c>
      <c r="O19" s="358">
        <f>'Class-6'!P21</f>
        <v>0</v>
      </c>
      <c r="P19" s="358">
        <f>'Class-6'!Q21</f>
        <v>0</v>
      </c>
      <c r="Q19" s="359">
        <f t="shared" si="2"/>
        <v>0</v>
      </c>
      <c r="R19" s="358">
        <f>'Class-6'!S21</f>
        <v>0</v>
      </c>
      <c r="S19" s="358">
        <f>'Class-6'!T21</f>
        <v>0</v>
      </c>
      <c r="T19" s="358">
        <f>'Class-6'!U21</f>
        <v>0</v>
      </c>
      <c r="U19" s="359">
        <f t="shared" si="3"/>
        <v>0</v>
      </c>
      <c r="V19" s="832">
        <f t="shared" si="4"/>
        <v>0</v>
      </c>
      <c r="W19" s="833">
        <f>'Class-6'!X21</f>
        <v>0</v>
      </c>
      <c r="X19" s="360">
        <f>'Class-6'!Z21</f>
        <v>0</v>
      </c>
      <c r="Y19" s="357">
        <f>'Class-6'!AA21</f>
        <v>0</v>
      </c>
      <c r="Z19" s="358">
        <f>'Class-6'!AB21</f>
        <v>0</v>
      </c>
      <c r="AA19" s="359">
        <f t="shared" si="5"/>
        <v>0</v>
      </c>
      <c r="AB19" s="358">
        <f>'Class-6'!AD21</f>
        <v>0</v>
      </c>
      <c r="AC19" s="358">
        <f>'Class-6'!AE21</f>
        <v>0</v>
      </c>
      <c r="AD19" s="358">
        <f>'Class-6'!AF21</f>
        <v>0</v>
      </c>
      <c r="AE19" s="359">
        <f t="shared" si="6"/>
        <v>0</v>
      </c>
      <c r="AF19" s="358">
        <f>'Class-6'!AH21</f>
        <v>0</v>
      </c>
      <c r="AG19" s="358">
        <f>'Class-6'!AI21</f>
        <v>0</v>
      </c>
      <c r="AH19" s="358">
        <f>'Class-6'!AJ21</f>
        <v>0</v>
      </c>
      <c r="AI19" s="359">
        <f t="shared" si="7"/>
        <v>0</v>
      </c>
      <c r="AJ19" s="832">
        <f t="shared" si="8"/>
        <v>0</v>
      </c>
      <c r="AK19" s="833">
        <f>'Class-6'!AL21</f>
        <v>0</v>
      </c>
      <c r="AL19" s="360">
        <f>'Class-6'!AO21</f>
        <v>0</v>
      </c>
      <c r="AM19" s="357">
        <f>'Class-6'!AP21</f>
        <v>0</v>
      </c>
      <c r="AN19" s="358">
        <f>'Class-6'!AQ21</f>
        <v>0</v>
      </c>
      <c r="AO19" s="359">
        <f t="shared" si="9"/>
        <v>0</v>
      </c>
      <c r="AP19" s="358">
        <f>'Class-6'!AS21</f>
        <v>0</v>
      </c>
      <c r="AQ19" s="358">
        <f>'Class-6'!AT21</f>
        <v>0</v>
      </c>
      <c r="AR19" s="358">
        <f>'Class-6'!AU21</f>
        <v>0</v>
      </c>
      <c r="AS19" s="359">
        <f t="shared" si="10"/>
        <v>0</v>
      </c>
      <c r="AT19" s="358">
        <f>'Class-6'!AW21</f>
        <v>0</v>
      </c>
      <c r="AU19" s="358">
        <f>'Class-6'!AX21</f>
        <v>0</v>
      </c>
      <c r="AV19" s="358">
        <f>'Class-6'!AY21</f>
        <v>0</v>
      </c>
      <c r="AW19" s="359">
        <f t="shared" si="11"/>
        <v>0</v>
      </c>
      <c r="AX19" s="832">
        <f t="shared" si="12"/>
        <v>0</v>
      </c>
      <c r="AY19" s="833">
        <f>'Class-6'!AZ21</f>
        <v>0</v>
      </c>
      <c r="AZ19" s="360">
        <f>'Class-6'!BD21</f>
        <v>0</v>
      </c>
      <c r="BA19" s="357">
        <f>'Class-6'!BE21</f>
        <v>0</v>
      </c>
      <c r="BB19" s="358">
        <f>'Class-6'!BF21</f>
        <v>0</v>
      </c>
      <c r="BC19" s="359">
        <f t="shared" si="13"/>
        <v>0</v>
      </c>
      <c r="BD19" s="358">
        <f>'Class-6'!BH21</f>
        <v>0</v>
      </c>
      <c r="BE19" s="358">
        <f>'Class-6'!BI21</f>
        <v>0</v>
      </c>
      <c r="BF19" s="358">
        <f>'Class-6'!BJ21</f>
        <v>0</v>
      </c>
      <c r="BG19" s="359">
        <f t="shared" si="14"/>
        <v>0</v>
      </c>
      <c r="BH19" s="358">
        <f>'Class-6'!BL21</f>
        <v>0</v>
      </c>
      <c r="BI19" s="358">
        <f>'Class-6'!BM21</f>
        <v>0</v>
      </c>
      <c r="BJ19" s="358">
        <f>'Class-6'!BN21</f>
        <v>0</v>
      </c>
      <c r="BK19" s="359">
        <f t="shared" si="15"/>
        <v>0</v>
      </c>
      <c r="BL19" s="832">
        <f t="shared" si="16"/>
        <v>0</v>
      </c>
      <c r="BM19" s="833">
        <f>'Class-6'!BN21</f>
        <v>0</v>
      </c>
      <c r="BN19" s="360">
        <f>'Class-6'!BS21</f>
        <v>0</v>
      </c>
      <c r="BO19" s="357">
        <f>'Class-6'!BT21</f>
        <v>0</v>
      </c>
      <c r="BP19" s="358">
        <f>'Class-6'!BU21</f>
        <v>0</v>
      </c>
      <c r="BQ19" s="359">
        <f t="shared" si="17"/>
        <v>0</v>
      </c>
      <c r="BR19" s="358">
        <f>'Class-6'!BW21</f>
        <v>0</v>
      </c>
      <c r="BS19" s="358">
        <f>'Class-6'!BX21</f>
        <v>0</v>
      </c>
      <c r="BT19" s="358">
        <f>'Class-6'!BY21</f>
        <v>0</v>
      </c>
      <c r="BU19" s="359">
        <f t="shared" si="18"/>
        <v>0</v>
      </c>
      <c r="BV19" s="358">
        <f>'Class-6'!CA21</f>
        <v>0</v>
      </c>
      <c r="BW19" s="358">
        <f>'Class-6'!CB21</f>
        <v>0</v>
      </c>
      <c r="BX19" s="358">
        <f>'Class-6'!CC21</f>
        <v>0</v>
      </c>
      <c r="BY19" s="359">
        <f t="shared" si="19"/>
        <v>0</v>
      </c>
      <c r="BZ19" s="832">
        <f t="shared" si="20"/>
        <v>0</v>
      </c>
      <c r="CA19" s="833">
        <f>'Class-6'!CB21</f>
        <v>0</v>
      </c>
      <c r="CB19" s="360">
        <f>'Class-6'!CH21</f>
        <v>0</v>
      </c>
      <c r="CC19" s="357">
        <f>'Class-6'!CI21</f>
        <v>0</v>
      </c>
      <c r="CD19" s="358">
        <f>'Class-6'!CJ21</f>
        <v>0</v>
      </c>
      <c r="CE19" s="359">
        <f t="shared" si="21"/>
        <v>0</v>
      </c>
      <c r="CF19" s="358">
        <f>'Class-6'!CL21</f>
        <v>0</v>
      </c>
      <c r="CG19" s="358">
        <f>'Class-6'!CM21</f>
        <v>0</v>
      </c>
      <c r="CH19" s="358">
        <f>'Class-6'!CN21</f>
        <v>0</v>
      </c>
      <c r="CI19" s="359">
        <f t="shared" si="22"/>
        <v>0</v>
      </c>
      <c r="CJ19" s="358">
        <f>'Class-6'!CP21</f>
        <v>0</v>
      </c>
      <c r="CK19" s="358">
        <f>'Class-6'!CR21</f>
        <v>0</v>
      </c>
      <c r="CL19" s="358">
        <f>'Class-6'!CR21</f>
        <v>0</v>
      </c>
      <c r="CM19" s="359">
        <f t="shared" si="23"/>
        <v>0</v>
      </c>
      <c r="CN19" s="832">
        <f t="shared" si="24"/>
        <v>0</v>
      </c>
      <c r="CO19" s="833">
        <f>'Class-6'!CP21</f>
        <v>0</v>
      </c>
      <c r="CP19" s="360">
        <f>'Class-6'!CW21</f>
        <v>0</v>
      </c>
      <c r="CQ19" s="357">
        <f>'Class-6'!CX21</f>
        <v>0</v>
      </c>
      <c r="CR19" s="358">
        <f>'Class-6'!CY21</f>
        <v>0</v>
      </c>
      <c r="CS19" s="358">
        <f>'Class-6'!CZ21</f>
        <v>0</v>
      </c>
      <c r="CT19" s="358">
        <f>'Class-6'!DA21</f>
        <v>0</v>
      </c>
      <c r="CU19" s="358">
        <f>'Class-6'!DB21</f>
        <v>0</v>
      </c>
      <c r="CV19" s="434">
        <f>'Class-6'!DC21</f>
        <v>0</v>
      </c>
      <c r="CW19" s="361">
        <f>'Class-6'!DF21</f>
        <v>0</v>
      </c>
      <c r="CX19" s="357">
        <f>'Class-6'!DG21</f>
        <v>0</v>
      </c>
      <c r="CY19" s="358">
        <f>'Class-6'!DH21</f>
        <v>0</v>
      </c>
      <c r="CZ19" s="358">
        <f>'Class-6'!DI21</f>
        <v>0</v>
      </c>
      <c r="DA19" s="358">
        <f>'Class-6'!DJ21</f>
        <v>0</v>
      </c>
      <c r="DB19" s="358">
        <f>'Class-6'!DK21</f>
        <v>0</v>
      </c>
      <c r="DC19" s="359">
        <f>'Class-6'!DL21</f>
        <v>0</v>
      </c>
      <c r="DD19" s="361">
        <f>'Class-6'!DO21</f>
        <v>0</v>
      </c>
      <c r="DE19" s="357">
        <f>'Class-6'!DP21</f>
        <v>0</v>
      </c>
      <c r="DF19" s="358">
        <f>'Class-6'!DQ21</f>
        <v>0</v>
      </c>
      <c r="DG19" s="358">
        <f>'Class-6'!DR21</f>
        <v>0</v>
      </c>
      <c r="DH19" s="358">
        <f>'Class-6'!DS21</f>
        <v>0</v>
      </c>
      <c r="DI19" s="358">
        <f>'Class-6'!DT21</f>
        <v>0</v>
      </c>
      <c r="DJ19" s="359">
        <f>'Class-6'!DU21</f>
        <v>0</v>
      </c>
      <c r="DK19" s="361">
        <f>'Class-6'!DX21</f>
        <v>0</v>
      </c>
      <c r="DL19" s="467">
        <f>'Class-6'!DY21</f>
        <v>0</v>
      </c>
      <c r="DM19" s="468">
        <f>'Class-6'!DZ21</f>
        <v>0</v>
      </c>
      <c r="DN19" s="469" t="str">
        <f>'Class-6'!EA21</f>
        <v/>
      </c>
      <c r="DO19" s="467">
        <f>'Class-6'!EB21</f>
        <v>0</v>
      </c>
      <c r="DP19" s="468">
        <f>'Class-6'!EC21</f>
        <v>0</v>
      </c>
      <c r="DQ19" s="470">
        <f>'Class-6'!ED21</f>
        <v>0</v>
      </c>
      <c r="DR19" s="468" t="str">
        <f>'Class-6'!EE21</f>
        <v/>
      </c>
      <c r="DS19" s="276" t="str">
        <f>'Class-6'!EF21</f>
        <v/>
      </c>
      <c r="DT19" s="276" t="str">
        <f>'Class-6'!EG21</f>
        <v/>
      </c>
      <c r="DU19" s="278" t="str">
        <f>'Class-6'!EH21</f>
        <v/>
      </c>
      <c r="DV19" s="279">
        <f>'Class-6'!EJ21</f>
        <v>0</v>
      </c>
    </row>
    <row r="20" spans="1:126" s="280" customFormat="1" ht="17.25" customHeight="1">
      <c r="A20" s="883"/>
      <c r="B20" s="275">
        <f t="shared" si="25"/>
        <v>0</v>
      </c>
      <c r="C20" s="276">
        <f>'Class-6'!D22</f>
        <v>0</v>
      </c>
      <c r="D20" s="276">
        <f>'Class-6'!E22</f>
        <v>0</v>
      </c>
      <c r="E20" s="276">
        <f>'Class-6'!F22</f>
        <v>0</v>
      </c>
      <c r="F20" s="276">
        <f>'Class-6'!G22</f>
        <v>0</v>
      </c>
      <c r="G20" s="276">
        <f>'Class-6'!H22</f>
        <v>0</v>
      </c>
      <c r="H20" s="276">
        <f>'Class-6'!I22</f>
        <v>0</v>
      </c>
      <c r="I20" s="276">
        <f>'Class-6'!J22</f>
        <v>0</v>
      </c>
      <c r="J20" s="277">
        <f>'Class-6'!K22</f>
        <v>0</v>
      </c>
      <c r="K20" s="357">
        <f>'Class-6'!L22</f>
        <v>0</v>
      </c>
      <c r="L20" s="358">
        <f>'Class-6'!M22</f>
        <v>0</v>
      </c>
      <c r="M20" s="359">
        <f t="shared" si="1"/>
        <v>0</v>
      </c>
      <c r="N20" s="358">
        <f>'Class-6'!O22</f>
        <v>0</v>
      </c>
      <c r="O20" s="358">
        <f>'Class-6'!P22</f>
        <v>0</v>
      </c>
      <c r="P20" s="358">
        <f>'Class-6'!Q22</f>
        <v>0</v>
      </c>
      <c r="Q20" s="359">
        <f t="shared" si="2"/>
        <v>0</v>
      </c>
      <c r="R20" s="358">
        <f>'Class-6'!S22</f>
        <v>0</v>
      </c>
      <c r="S20" s="358">
        <f>'Class-6'!T22</f>
        <v>0</v>
      </c>
      <c r="T20" s="358">
        <f>'Class-6'!U22</f>
        <v>0</v>
      </c>
      <c r="U20" s="359">
        <f t="shared" si="3"/>
        <v>0</v>
      </c>
      <c r="V20" s="832">
        <f t="shared" si="4"/>
        <v>0</v>
      </c>
      <c r="W20" s="833">
        <f>'Class-6'!X22</f>
        <v>0</v>
      </c>
      <c r="X20" s="360">
        <f>'Class-6'!Z22</f>
        <v>0</v>
      </c>
      <c r="Y20" s="357">
        <f>'Class-6'!AA22</f>
        <v>0</v>
      </c>
      <c r="Z20" s="358">
        <f>'Class-6'!AB22</f>
        <v>0</v>
      </c>
      <c r="AA20" s="359">
        <f t="shared" si="5"/>
        <v>0</v>
      </c>
      <c r="AB20" s="358">
        <f>'Class-6'!AD22</f>
        <v>0</v>
      </c>
      <c r="AC20" s="358">
        <f>'Class-6'!AE22</f>
        <v>0</v>
      </c>
      <c r="AD20" s="358">
        <f>'Class-6'!AF22</f>
        <v>0</v>
      </c>
      <c r="AE20" s="359">
        <f t="shared" si="6"/>
        <v>0</v>
      </c>
      <c r="AF20" s="358">
        <f>'Class-6'!AH22</f>
        <v>0</v>
      </c>
      <c r="AG20" s="358">
        <f>'Class-6'!AI22</f>
        <v>0</v>
      </c>
      <c r="AH20" s="358">
        <f>'Class-6'!AJ22</f>
        <v>0</v>
      </c>
      <c r="AI20" s="359">
        <f t="shared" si="7"/>
        <v>0</v>
      </c>
      <c r="AJ20" s="832">
        <f t="shared" si="8"/>
        <v>0</v>
      </c>
      <c r="AK20" s="833">
        <f>'Class-6'!AL22</f>
        <v>0</v>
      </c>
      <c r="AL20" s="360">
        <f>'Class-6'!AO22</f>
        <v>0</v>
      </c>
      <c r="AM20" s="357">
        <f>'Class-6'!AP22</f>
        <v>0</v>
      </c>
      <c r="AN20" s="358">
        <f>'Class-6'!AQ22</f>
        <v>0</v>
      </c>
      <c r="AO20" s="359">
        <f t="shared" si="9"/>
        <v>0</v>
      </c>
      <c r="AP20" s="358">
        <f>'Class-6'!AS22</f>
        <v>0</v>
      </c>
      <c r="AQ20" s="358">
        <f>'Class-6'!AT22</f>
        <v>0</v>
      </c>
      <c r="AR20" s="358">
        <f>'Class-6'!AU22</f>
        <v>0</v>
      </c>
      <c r="AS20" s="359">
        <f t="shared" si="10"/>
        <v>0</v>
      </c>
      <c r="AT20" s="358">
        <f>'Class-6'!AW22</f>
        <v>0</v>
      </c>
      <c r="AU20" s="358">
        <f>'Class-6'!AX22</f>
        <v>0</v>
      </c>
      <c r="AV20" s="358">
        <f>'Class-6'!AY22</f>
        <v>0</v>
      </c>
      <c r="AW20" s="359">
        <f t="shared" si="11"/>
        <v>0</v>
      </c>
      <c r="AX20" s="832">
        <f t="shared" si="12"/>
        <v>0</v>
      </c>
      <c r="AY20" s="833">
        <f>'Class-6'!AZ22</f>
        <v>0</v>
      </c>
      <c r="AZ20" s="360">
        <f>'Class-6'!BD22</f>
        <v>0</v>
      </c>
      <c r="BA20" s="357">
        <f>'Class-6'!BE22</f>
        <v>0</v>
      </c>
      <c r="BB20" s="358">
        <f>'Class-6'!BF22</f>
        <v>0</v>
      </c>
      <c r="BC20" s="359">
        <f t="shared" si="13"/>
        <v>0</v>
      </c>
      <c r="BD20" s="358">
        <f>'Class-6'!BH22</f>
        <v>0</v>
      </c>
      <c r="BE20" s="358">
        <f>'Class-6'!BI22</f>
        <v>0</v>
      </c>
      <c r="BF20" s="358">
        <f>'Class-6'!BJ22</f>
        <v>0</v>
      </c>
      <c r="BG20" s="359">
        <f t="shared" si="14"/>
        <v>0</v>
      </c>
      <c r="BH20" s="358">
        <f>'Class-6'!BL22</f>
        <v>0</v>
      </c>
      <c r="BI20" s="358">
        <f>'Class-6'!BM22</f>
        <v>0</v>
      </c>
      <c r="BJ20" s="358">
        <f>'Class-6'!BN22</f>
        <v>0</v>
      </c>
      <c r="BK20" s="359">
        <f t="shared" si="15"/>
        <v>0</v>
      </c>
      <c r="BL20" s="832">
        <f t="shared" si="16"/>
        <v>0</v>
      </c>
      <c r="BM20" s="833">
        <f>'Class-6'!BN22</f>
        <v>0</v>
      </c>
      <c r="BN20" s="360">
        <f>'Class-6'!BS22</f>
        <v>0</v>
      </c>
      <c r="BO20" s="357">
        <f>'Class-6'!BT22</f>
        <v>0</v>
      </c>
      <c r="BP20" s="358">
        <f>'Class-6'!BU22</f>
        <v>0</v>
      </c>
      <c r="BQ20" s="359">
        <f t="shared" si="17"/>
        <v>0</v>
      </c>
      <c r="BR20" s="358">
        <f>'Class-6'!BW22</f>
        <v>0</v>
      </c>
      <c r="BS20" s="358">
        <f>'Class-6'!BX22</f>
        <v>0</v>
      </c>
      <c r="BT20" s="358">
        <f>'Class-6'!BY22</f>
        <v>0</v>
      </c>
      <c r="BU20" s="359">
        <f t="shared" si="18"/>
        <v>0</v>
      </c>
      <c r="BV20" s="358">
        <f>'Class-6'!CA22</f>
        <v>0</v>
      </c>
      <c r="BW20" s="358">
        <f>'Class-6'!CB22</f>
        <v>0</v>
      </c>
      <c r="BX20" s="358">
        <f>'Class-6'!CC22</f>
        <v>0</v>
      </c>
      <c r="BY20" s="359">
        <f t="shared" si="19"/>
        <v>0</v>
      </c>
      <c r="BZ20" s="832">
        <f t="shared" si="20"/>
        <v>0</v>
      </c>
      <c r="CA20" s="833">
        <f>'Class-6'!CB22</f>
        <v>0</v>
      </c>
      <c r="CB20" s="360">
        <f>'Class-6'!CH22</f>
        <v>0</v>
      </c>
      <c r="CC20" s="357">
        <f>'Class-6'!CI22</f>
        <v>0</v>
      </c>
      <c r="CD20" s="358">
        <f>'Class-6'!CJ22</f>
        <v>0</v>
      </c>
      <c r="CE20" s="359">
        <f t="shared" si="21"/>
        <v>0</v>
      </c>
      <c r="CF20" s="358">
        <f>'Class-6'!CL22</f>
        <v>0</v>
      </c>
      <c r="CG20" s="358">
        <f>'Class-6'!CM22</f>
        <v>0</v>
      </c>
      <c r="CH20" s="358">
        <f>'Class-6'!CN22</f>
        <v>0</v>
      </c>
      <c r="CI20" s="359">
        <f t="shared" si="22"/>
        <v>0</v>
      </c>
      <c r="CJ20" s="358">
        <f>'Class-6'!CP22</f>
        <v>0</v>
      </c>
      <c r="CK20" s="358">
        <f>'Class-6'!CR22</f>
        <v>0</v>
      </c>
      <c r="CL20" s="358">
        <f>'Class-6'!CR22</f>
        <v>0</v>
      </c>
      <c r="CM20" s="359">
        <f t="shared" si="23"/>
        <v>0</v>
      </c>
      <c r="CN20" s="832">
        <f t="shared" si="24"/>
        <v>0</v>
      </c>
      <c r="CO20" s="833">
        <f>'Class-6'!CP22</f>
        <v>0</v>
      </c>
      <c r="CP20" s="360">
        <f>'Class-6'!CW22</f>
        <v>0</v>
      </c>
      <c r="CQ20" s="357">
        <f>'Class-6'!CX22</f>
        <v>0</v>
      </c>
      <c r="CR20" s="358">
        <f>'Class-6'!CY22</f>
        <v>0</v>
      </c>
      <c r="CS20" s="358">
        <f>'Class-6'!CZ22</f>
        <v>0</v>
      </c>
      <c r="CT20" s="358">
        <f>'Class-6'!DA22</f>
        <v>0</v>
      </c>
      <c r="CU20" s="358">
        <f>'Class-6'!DB22</f>
        <v>0</v>
      </c>
      <c r="CV20" s="434">
        <f>'Class-6'!DC22</f>
        <v>0</v>
      </c>
      <c r="CW20" s="361">
        <f>'Class-6'!DF22</f>
        <v>0</v>
      </c>
      <c r="CX20" s="357">
        <f>'Class-6'!DG22</f>
        <v>0</v>
      </c>
      <c r="CY20" s="358">
        <f>'Class-6'!DH22</f>
        <v>0</v>
      </c>
      <c r="CZ20" s="358">
        <f>'Class-6'!DI22</f>
        <v>0</v>
      </c>
      <c r="DA20" s="358">
        <f>'Class-6'!DJ22</f>
        <v>0</v>
      </c>
      <c r="DB20" s="358">
        <f>'Class-6'!DK22</f>
        <v>0</v>
      </c>
      <c r="DC20" s="359">
        <f>'Class-6'!DL22</f>
        <v>0</v>
      </c>
      <c r="DD20" s="361">
        <f>'Class-6'!DO22</f>
        <v>0</v>
      </c>
      <c r="DE20" s="357">
        <f>'Class-6'!DP22</f>
        <v>0</v>
      </c>
      <c r="DF20" s="358">
        <f>'Class-6'!DQ22</f>
        <v>0</v>
      </c>
      <c r="DG20" s="358">
        <f>'Class-6'!DR22</f>
        <v>0</v>
      </c>
      <c r="DH20" s="358">
        <f>'Class-6'!DS22</f>
        <v>0</v>
      </c>
      <c r="DI20" s="358">
        <f>'Class-6'!DT22</f>
        <v>0</v>
      </c>
      <c r="DJ20" s="359">
        <f>'Class-6'!DU22</f>
        <v>0</v>
      </c>
      <c r="DK20" s="361">
        <f>'Class-6'!DX22</f>
        <v>0</v>
      </c>
      <c r="DL20" s="467">
        <f>'Class-6'!DY22</f>
        <v>0</v>
      </c>
      <c r="DM20" s="468">
        <f>'Class-6'!DZ22</f>
        <v>0</v>
      </c>
      <c r="DN20" s="469" t="str">
        <f>'Class-6'!EA22</f>
        <v/>
      </c>
      <c r="DO20" s="467">
        <f>'Class-6'!EB22</f>
        <v>0</v>
      </c>
      <c r="DP20" s="468">
        <f>'Class-6'!EC22</f>
        <v>0</v>
      </c>
      <c r="DQ20" s="470">
        <f>'Class-6'!ED22</f>
        <v>0</v>
      </c>
      <c r="DR20" s="468" t="str">
        <f>'Class-6'!EE22</f>
        <v/>
      </c>
      <c r="DS20" s="276" t="str">
        <f>'Class-6'!EF22</f>
        <v/>
      </c>
      <c r="DT20" s="276" t="str">
        <f>'Class-6'!EG22</f>
        <v/>
      </c>
      <c r="DU20" s="278" t="str">
        <f>'Class-6'!EH22</f>
        <v/>
      </c>
      <c r="DV20" s="279">
        <f>'Class-6'!EJ22</f>
        <v>0</v>
      </c>
    </row>
    <row r="21" spans="1:126" s="280" customFormat="1" ht="17.25" customHeight="1">
      <c r="A21" s="883"/>
      <c r="B21" s="275">
        <f t="shared" si="25"/>
        <v>0</v>
      </c>
      <c r="C21" s="276">
        <f>'Class-6'!D23</f>
        <v>0</v>
      </c>
      <c r="D21" s="276">
        <f>'Class-6'!E23</f>
        <v>0</v>
      </c>
      <c r="E21" s="276">
        <f>'Class-6'!F23</f>
        <v>0</v>
      </c>
      <c r="F21" s="276">
        <f>'Class-6'!G23</f>
        <v>0</v>
      </c>
      <c r="G21" s="276">
        <f>'Class-6'!H23</f>
        <v>0</v>
      </c>
      <c r="H21" s="276">
        <f>'Class-6'!I23</f>
        <v>0</v>
      </c>
      <c r="I21" s="276">
        <f>'Class-6'!J23</f>
        <v>0</v>
      </c>
      <c r="J21" s="277">
        <f>'Class-6'!K23</f>
        <v>0</v>
      </c>
      <c r="K21" s="357">
        <f>'Class-6'!L23</f>
        <v>0</v>
      </c>
      <c r="L21" s="358">
        <f>'Class-6'!M23</f>
        <v>0</v>
      </c>
      <c r="M21" s="359">
        <f t="shared" si="1"/>
        <v>0</v>
      </c>
      <c r="N21" s="358">
        <f>'Class-6'!O23</f>
        <v>0</v>
      </c>
      <c r="O21" s="358">
        <f>'Class-6'!P23</f>
        <v>0</v>
      </c>
      <c r="P21" s="358">
        <f>'Class-6'!Q23</f>
        <v>0</v>
      </c>
      <c r="Q21" s="359">
        <f t="shared" si="2"/>
        <v>0</v>
      </c>
      <c r="R21" s="358">
        <f>'Class-6'!S23</f>
        <v>0</v>
      </c>
      <c r="S21" s="358">
        <f>'Class-6'!T23</f>
        <v>0</v>
      </c>
      <c r="T21" s="358">
        <f>'Class-6'!U23</f>
        <v>0</v>
      </c>
      <c r="U21" s="359">
        <f t="shared" si="3"/>
        <v>0</v>
      </c>
      <c r="V21" s="832">
        <f t="shared" si="4"/>
        <v>0</v>
      </c>
      <c r="W21" s="833">
        <f>'Class-6'!X23</f>
        <v>0</v>
      </c>
      <c r="X21" s="360">
        <f>'Class-6'!Z23</f>
        <v>0</v>
      </c>
      <c r="Y21" s="357">
        <f>'Class-6'!AA23</f>
        <v>0</v>
      </c>
      <c r="Z21" s="358">
        <f>'Class-6'!AB23</f>
        <v>0</v>
      </c>
      <c r="AA21" s="359">
        <f t="shared" si="5"/>
        <v>0</v>
      </c>
      <c r="AB21" s="358">
        <f>'Class-6'!AD23</f>
        <v>0</v>
      </c>
      <c r="AC21" s="358">
        <f>'Class-6'!AE23</f>
        <v>0</v>
      </c>
      <c r="AD21" s="358">
        <f>'Class-6'!AF23</f>
        <v>0</v>
      </c>
      <c r="AE21" s="359">
        <f t="shared" si="6"/>
        <v>0</v>
      </c>
      <c r="AF21" s="358">
        <f>'Class-6'!AH23</f>
        <v>0</v>
      </c>
      <c r="AG21" s="358">
        <f>'Class-6'!AI23</f>
        <v>0</v>
      </c>
      <c r="AH21" s="358">
        <f>'Class-6'!AJ23</f>
        <v>0</v>
      </c>
      <c r="AI21" s="359">
        <f t="shared" si="7"/>
        <v>0</v>
      </c>
      <c r="AJ21" s="832">
        <f t="shared" si="8"/>
        <v>0</v>
      </c>
      <c r="AK21" s="833">
        <f>'Class-6'!AL23</f>
        <v>0</v>
      </c>
      <c r="AL21" s="360">
        <f>'Class-6'!AO23</f>
        <v>0</v>
      </c>
      <c r="AM21" s="357">
        <f>'Class-6'!AP23</f>
        <v>0</v>
      </c>
      <c r="AN21" s="358">
        <f>'Class-6'!AQ23</f>
        <v>0</v>
      </c>
      <c r="AO21" s="359">
        <f t="shared" si="9"/>
        <v>0</v>
      </c>
      <c r="AP21" s="358">
        <f>'Class-6'!AS23</f>
        <v>0</v>
      </c>
      <c r="AQ21" s="358">
        <f>'Class-6'!AT23</f>
        <v>0</v>
      </c>
      <c r="AR21" s="358">
        <f>'Class-6'!AU23</f>
        <v>0</v>
      </c>
      <c r="AS21" s="359">
        <f t="shared" si="10"/>
        <v>0</v>
      </c>
      <c r="AT21" s="358">
        <f>'Class-6'!AW23</f>
        <v>0</v>
      </c>
      <c r="AU21" s="358">
        <f>'Class-6'!AX23</f>
        <v>0</v>
      </c>
      <c r="AV21" s="358">
        <f>'Class-6'!AY23</f>
        <v>0</v>
      </c>
      <c r="AW21" s="359">
        <f t="shared" si="11"/>
        <v>0</v>
      </c>
      <c r="AX21" s="832">
        <f t="shared" si="12"/>
        <v>0</v>
      </c>
      <c r="AY21" s="833">
        <f>'Class-6'!AZ23</f>
        <v>0</v>
      </c>
      <c r="AZ21" s="360">
        <f>'Class-6'!BD23</f>
        <v>0</v>
      </c>
      <c r="BA21" s="357">
        <f>'Class-6'!BE23</f>
        <v>0</v>
      </c>
      <c r="BB21" s="358">
        <f>'Class-6'!BF23</f>
        <v>0</v>
      </c>
      <c r="BC21" s="359">
        <f t="shared" si="13"/>
        <v>0</v>
      </c>
      <c r="BD21" s="358">
        <f>'Class-6'!BH23</f>
        <v>0</v>
      </c>
      <c r="BE21" s="358">
        <f>'Class-6'!BI23</f>
        <v>0</v>
      </c>
      <c r="BF21" s="358">
        <f>'Class-6'!BJ23</f>
        <v>0</v>
      </c>
      <c r="BG21" s="359">
        <f t="shared" si="14"/>
        <v>0</v>
      </c>
      <c r="BH21" s="358">
        <f>'Class-6'!BL23</f>
        <v>0</v>
      </c>
      <c r="BI21" s="358">
        <f>'Class-6'!BM23</f>
        <v>0</v>
      </c>
      <c r="BJ21" s="358">
        <f>'Class-6'!BN23</f>
        <v>0</v>
      </c>
      <c r="BK21" s="359">
        <f t="shared" si="15"/>
        <v>0</v>
      </c>
      <c r="BL21" s="832">
        <f t="shared" si="16"/>
        <v>0</v>
      </c>
      <c r="BM21" s="833">
        <f>'Class-6'!BN23</f>
        <v>0</v>
      </c>
      <c r="BN21" s="360">
        <f>'Class-6'!BS23</f>
        <v>0</v>
      </c>
      <c r="BO21" s="357">
        <f>'Class-6'!BT23</f>
        <v>0</v>
      </c>
      <c r="BP21" s="358">
        <f>'Class-6'!BU23</f>
        <v>0</v>
      </c>
      <c r="BQ21" s="359">
        <f t="shared" si="17"/>
        <v>0</v>
      </c>
      <c r="BR21" s="358">
        <f>'Class-6'!BW23</f>
        <v>0</v>
      </c>
      <c r="BS21" s="358">
        <f>'Class-6'!BX23</f>
        <v>0</v>
      </c>
      <c r="BT21" s="358">
        <f>'Class-6'!BY23</f>
        <v>0</v>
      </c>
      <c r="BU21" s="359">
        <f t="shared" si="18"/>
        <v>0</v>
      </c>
      <c r="BV21" s="358">
        <f>'Class-6'!CA23</f>
        <v>0</v>
      </c>
      <c r="BW21" s="358">
        <f>'Class-6'!CB23</f>
        <v>0</v>
      </c>
      <c r="BX21" s="358">
        <f>'Class-6'!CC23</f>
        <v>0</v>
      </c>
      <c r="BY21" s="359">
        <f t="shared" si="19"/>
        <v>0</v>
      </c>
      <c r="BZ21" s="832">
        <f t="shared" si="20"/>
        <v>0</v>
      </c>
      <c r="CA21" s="833">
        <f>'Class-6'!CB23</f>
        <v>0</v>
      </c>
      <c r="CB21" s="360">
        <f>'Class-6'!CH23</f>
        <v>0</v>
      </c>
      <c r="CC21" s="357">
        <f>'Class-6'!CI23</f>
        <v>0</v>
      </c>
      <c r="CD21" s="358">
        <f>'Class-6'!CJ23</f>
        <v>0</v>
      </c>
      <c r="CE21" s="359">
        <f t="shared" si="21"/>
        <v>0</v>
      </c>
      <c r="CF21" s="358">
        <f>'Class-6'!CL23</f>
        <v>0</v>
      </c>
      <c r="CG21" s="358">
        <f>'Class-6'!CM23</f>
        <v>0</v>
      </c>
      <c r="CH21" s="358">
        <f>'Class-6'!CN23</f>
        <v>0</v>
      </c>
      <c r="CI21" s="359">
        <f t="shared" si="22"/>
        <v>0</v>
      </c>
      <c r="CJ21" s="358">
        <f>'Class-6'!CP23</f>
        <v>0</v>
      </c>
      <c r="CK21" s="358">
        <f>'Class-6'!CR23</f>
        <v>0</v>
      </c>
      <c r="CL21" s="358">
        <f>'Class-6'!CR23</f>
        <v>0</v>
      </c>
      <c r="CM21" s="359">
        <f t="shared" si="23"/>
        <v>0</v>
      </c>
      <c r="CN21" s="832">
        <f t="shared" si="24"/>
        <v>0</v>
      </c>
      <c r="CO21" s="833">
        <f>'Class-6'!CP23</f>
        <v>0</v>
      </c>
      <c r="CP21" s="360">
        <f>'Class-6'!CW23</f>
        <v>0</v>
      </c>
      <c r="CQ21" s="357">
        <f>'Class-6'!CX23</f>
        <v>0</v>
      </c>
      <c r="CR21" s="358">
        <f>'Class-6'!CY23</f>
        <v>0</v>
      </c>
      <c r="CS21" s="358">
        <f>'Class-6'!CZ23</f>
        <v>0</v>
      </c>
      <c r="CT21" s="358">
        <f>'Class-6'!DA23</f>
        <v>0</v>
      </c>
      <c r="CU21" s="358">
        <f>'Class-6'!DB23</f>
        <v>0</v>
      </c>
      <c r="CV21" s="434">
        <f>'Class-6'!DC23</f>
        <v>0</v>
      </c>
      <c r="CW21" s="361">
        <f>'Class-6'!DF23</f>
        <v>0</v>
      </c>
      <c r="CX21" s="357">
        <f>'Class-6'!DG23</f>
        <v>0</v>
      </c>
      <c r="CY21" s="358">
        <f>'Class-6'!DH23</f>
        <v>0</v>
      </c>
      <c r="CZ21" s="358">
        <f>'Class-6'!DI23</f>
        <v>0</v>
      </c>
      <c r="DA21" s="358">
        <f>'Class-6'!DJ23</f>
        <v>0</v>
      </c>
      <c r="DB21" s="358">
        <f>'Class-6'!DK23</f>
        <v>0</v>
      </c>
      <c r="DC21" s="359">
        <f>'Class-6'!DL23</f>
        <v>0</v>
      </c>
      <c r="DD21" s="361">
        <f>'Class-6'!DO23</f>
        <v>0</v>
      </c>
      <c r="DE21" s="357">
        <f>'Class-6'!DP23</f>
        <v>0</v>
      </c>
      <c r="DF21" s="358">
        <f>'Class-6'!DQ23</f>
        <v>0</v>
      </c>
      <c r="DG21" s="358">
        <f>'Class-6'!DR23</f>
        <v>0</v>
      </c>
      <c r="DH21" s="358">
        <f>'Class-6'!DS23</f>
        <v>0</v>
      </c>
      <c r="DI21" s="358">
        <f>'Class-6'!DT23</f>
        <v>0</v>
      </c>
      <c r="DJ21" s="359">
        <f>'Class-6'!DU23</f>
        <v>0</v>
      </c>
      <c r="DK21" s="361">
        <f>'Class-6'!DX23</f>
        <v>0</v>
      </c>
      <c r="DL21" s="467">
        <f>'Class-6'!DY23</f>
        <v>0</v>
      </c>
      <c r="DM21" s="468">
        <f>'Class-6'!DZ23</f>
        <v>0</v>
      </c>
      <c r="DN21" s="469" t="str">
        <f>'Class-6'!EA23</f>
        <v/>
      </c>
      <c r="DO21" s="467">
        <f>'Class-6'!EB23</f>
        <v>0</v>
      </c>
      <c r="DP21" s="468">
        <f>'Class-6'!EC23</f>
        <v>0</v>
      </c>
      <c r="DQ21" s="470">
        <f>'Class-6'!ED23</f>
        <v>0</v>
      </c>
      <c r="DR21" s="468" t="str">
        <f>'Class-6'!EE23</f>
        <v/>
      </c>
      <c r="DS21" s="276" t="str">
        <f>'Class-6'!EF23</f>
        <v/>
      </c>
      <c r="DT21" s="276" t="str">
        <f>'Class-6'!EG23</f>
        <v/>
      </c>
      <c r="DU21" s="278" t="str">
        <f>'Class-6'!EH23</f>
        <v/>
      </c>
      <c r="DV21" s="279">
        <f>'Class-6'!EJ23</f>
        <v>0</v>
      </c>
    </row>
    <row r="22" spans="1:126" s="280" customFormat="1" ht="17.25" customHeight="1">
      <c r="A22" s="883"/>
      <c r="B22" s="275">
        <f t="shared" si="25"/>
        <v>0</v>
      </c>
      <c r="C22" s="276">
        <f>'Class-6'!D24</f>
        <v>0</v>
      </c>
      <c r="D22" s="276">
        <f>'Class-6'!E24</f>
        <v>0</v>
      </c>
      <c r="E22" s="276">
        <f>'Class-6'!F24</f>
        <v>0</v>
      </c>
      <c r="F22" s="276">
        <f>'Class-6'!G24</f>
        <v>0</v>
      </c>
      <c r="G22" s="276">
        <f>'Class-6'!H24</f>
        <v>0</v>
      </c>
      <c r="H22" s="276">
        <f>'Class-6'!I24</f>
        <v>0</v>
      </c>
      <c r="I22" s="276">
        <f>'Class-6'!J24</f>
        <v>0</v>
      </c>
      <c r="J22" s="277">
        <f>'Class-6'!K24</f>
        <v>0</v>
      </c>
      <c r="K22" s="357">
        <f>'Class-6'!L24</f>
        <v>0</v>
      </c>
      <c r="L22" s="358">
        <f>'Class-6'!M24</f>
        <v>0</v>
      </c>
      <c r="M22" s="359">
        <f t="shared" si="1"/>
        <v>0</v>
      </c>
      <c r="N22" s="358">
        <f>'Class-6'!O24</f>
        <v>0</v>
      </c>
      <c r="O22" s="358">
        <f>'Class-6'!P24</f>
        <v>0</v>
      </c>
      <c r="P22" s="358">
        <f>'Class-6'!Q24</f>
        <v>0</v>
      </c>
      <c r="Q22" s="359">
        <f t="shared" si="2"/>
        <v>0</v>
      </c>
      <c r="R22" s="358">
        <f>'Class-6'!S24</f>
        <v>0</v>
      </c>
      <c r="S22" s="358">
        <f>'Class-6'!T24</f>
        <v>0</v>
      </c>
      <c r="T22" s="358">
        <f>'Class-6'!U24</f>
        <v>0</v>
      </c>
      <c r="U22" s="359">
        <f t="shared" si="3"/>
        <v>0</v>
      </c>
      <c r="V22" s="832">
        <f t="shared" si="4"/>
        <v>0</v>
      </c>
      <c r="W22" s="833">
        <f>'Class-6'!X24</f>
        <v>0</v>
      </c>
      <c r="X22" s="360">
        <f>'Class-6'!Z24</f>
        <v>0</v>
      </c>
      <c r="Y22" s="357">
        <f>'Class-6'!AA24</f>
        <v>0</v>
      </c>
      <c r="Z22" s="358">
        <f>'Class-6'!AB24</f>
        <v>0</v>
      </c>
      <c r="AA22" s="359">
        <f t="shared" si="5"/>
        <v>0</v>
      </c>
      <c r="AB22" s="358">
        <f>'Class-6'!AD24</f>
        <v>0</v>
      </c>
      <c r="AC22" s="358">
        <f>'Class-6'!AE24</f>
        <v>0</v>
      </c>
      <c r="AD22" s="358">
        <f>'Class-6'!AF24</f>
        <v>0</v>
      </c>
      <c r="AE22" s="359">
        <f t="shared" si="6"/>
        <v>0</v>
      </c>
      <c r="AF22" s="358">
        <f>'Class-6'!AH24</f>
        <v>0</v>
      </c>
      <c r="AG22" s="358">
        <f>'Class-6'!AI24</f>
        <v>0</v>
      </c>
      <c r="AH22" s="358">
        <f>'Class-6'!AJ24</f>
        <v>0</v>
      </c>
      <c r="AI22" s="359">
        <f t="shared" si="7"/>
        <v>0</v>
      </c>
      <c r="AJ22" s="832">
        <f t="shared" si="8"/>
        <v>0</v>
      </c>
      <c r="AK22" s="833">
        <f>'Class-6'!AL24</f>
        <v>0</v>
      </c>
      <c r="AL22" s="360">
        <f>'Class-6'!AO24</f>
        <v>0</v>
      </c>
      <c r="AM22" s="357">
        <f>'Class-6'!AP24</f>
        <v>0</v>
      </c>
      <c r="AN22" s="358">
        <f>'Class-6'!AQ24</f>
        <v>0</v>
      </c>
      <c r="AO22" s="359">
        <f t="shared" si="9"/>
        <v>0</v>
      </c>
      <c r="AP22" s="358">
        <f>'Class-6'!AS24</f>
        <v>0</v>
      </c>
      <c r="AQ22" s="358">
        <f>'Class-6'!AT24</f>
        <v>0</v>
      </c>
      <c r="AR22" s="358">
        <f>'Class-6'!AU24</f>
        <v>0</v>
      </c>
      <c r="AS22" s="359">
        <f t="shared" si="10"/>
        <v>0</v>
      </c>
      <c r="AT22" s="358">
        <f>'Class-6'!AW24</f>
        <v>0</v>
      </c>
      <c r="AU22" s="358">
        <f>'Class-6'!AX24</f>
        <v>0</v>
      </c>
      <c r="AV22" s="358">
        <f>'Class-6'!AY24</f>
        <v>0</v>
      </c>
      <c r="AW22" s="359">
        <f t="shared" si="11"/>
        <v>0</v>
      </c>
      <c r="AX22" s="832">
        <f t="shared" si="12"/>
        <v>0</v>
      </c>
      <c r="AY22" s="833">
        <f>'Class-6'!AZ24</f>
        <v>0</v>
      </c>
      <c r="AZ22" s="360">
        <f>'Class-6'!BD24</f>
        <v>0</v>
      </c>
      <c r="BA22" s="357">
        <f>'Class-6'!BE24</f>
        <v>0</v>
      </c>
      <c r="BB22" s="358">
        <f>'Class-6'!BF24</f>
        <v>0</v>
      </c>
      <c r="BC22" s="359">
        <f t="shared" si="13"/>
        <v>0</v>
      </c>
      <c r="BD22" s="358">
        <f>'Class-6'!BH24</f>
        <v>0</v>
      </c>
      <c r="BE22" s="358">
        <f>'Class-6'!BI24</f>
        <v>0</v>
      </c>
      <c r="BF22" s="358">
        <f>'Class-6'!BJ24</f>
        <v>0</v>
      </c>
      <c r="BG22" s="359">
        <f t="shared" si="14"/>
        <v>0</v>
      </c>
      <c r="BH22" s="358">
        <f>'Class-6'!BL24</f>
        <v>0</v>
      </c>
      <c r="BI22" s="358">
        <f>'Class-6'!BM24</f>
        <v>0</v>
      </c>
      <c r="BJ22" s="358">
        <f>'Class-6'!BN24</f>
        <v>0</v>
      </c>
      <c r="BK22" s="359">
        <f t="shared" si="15"/>
        <v>0</v>
      </c>
      <c r="BL22" s="832">
        <f t="shared" si="16"/>
        <v>0</v>
      </c>
      <c r="BM22" s="833">
        <f>'Class-6'!BN24</f>
        <v>0</v>
      </c>
      <c r="BN22" s="360">
        <f>'Class-6'!BS24</f>
        <v>0</v>
      </c>
      <c r="BO22" s="357">
        <f>'Class-6'!BT24</f>
        <v>0</v>
      </c>
      <c r="BP22" s="358">
        <f>'Class-6'!BU24</f>
        <v>0</v>
      </c>
      <c r="BQ22" s="359">
        <f t="shared" si="17"/>
        <v>0</v>
      </c>
      <c r="BR22" s="358">
        <f>'Class-6'!BW24</f>
        <v>0</v>
      </c>
      <c r="BS22" s="358">
        <f>'Class-6'!BX24</f>
        <v>0</v>
      </c>
      <c r="BT22" s="358">
        <f>'Class-6'!BY24</f>
        <v>0</v>
      </c>
      <c r="BU22" s="359">
        <f t="shared" si="18"/>
        <v>0</v>
      </c>
      <c r="BV22" s="358">
        <f>'Class-6'!CA24</f>
        <v>0</v>
      </c>
      <c r="BW22" s="358">
        <f>'Class-6'!CB24</f>
        <v>0</v>
      </c>
      <c r="BX22" s="358">
        <f>'Class-6'!CC24</f>
        <v>0</v>
      </c>
      <c r="BY22" s="359">
        <f t="shared" si="19"/>
        <v>0</v>
      </c>
      <c r="BZ22" s="832">
        <f t="shared" si="20"/>
        <v>0</v>
      </c>
      <c r="CA22" s="833">
        <f>'Class-6'!CB24</f>
        <v>0</v>
      </c>
      <c r="CB22" s="360">
        <f>'Class-6'!CH24</f>
        <v>0</v>
      </c>
      <c r="CC22" s="357">
        <f>'Class-6'!CI24</f>
        <v>0</v>
      </c>
      <c r="CD22" s="358">
        <f>'Class-6'!CJ24</f>
        <v>0</v>
      </c>
      <c r="CE22" s="359">
        <f t="shared" si="21"/>
        <v>0</v>
      </c>
      <c r="CF22" s="358">
        <f>'Class-6'!CL24</f>
        <v>0</v>
      </c>
      <c r="CG22" s="358">
        <f>'Class-6'!CM24</f>
        <v>0</v>
      </c>
      <c r="CH22" s="358">
        <f>'Class-6'!CN24</f>
        <v>0</v>
      </c>
      <c r="CI22" s="359">
        <f t="shared" si="22"/>
        <v>0</v>
      </c>
      <c r="CJ22" s="358">
        <f>'Class-6'!CP24</f>
        <v>0</v>
      </c>
      <c r="CK22" s="358">
        <f>'Class-6'!CR24</f>
        <v>0</v>
      </c>
      <c r="CL22" s="358">
        <f>'Class-6'!CR24</f>
        <v>0</v>
      </c>
      <c r="CM22" s="359">
        <f t="shared" si="23"/>
        <v>0</v>
      </c>
      <c r="CN22" s="832">
        <f t="shared" si="24"/>
        <v>0</v>
      </c>
      <c r="CO22" s="833">
        <f>'Class-6'!CP24</f>
        <v>0</v>
      </c>
      <c r="CP22" s="360">
        <f>'Class-6'!CW24</f>
        <v>0</v>
      </c>
      <c r="CQ22" s="357">
        <f>'Class-6'!CX24</f>
        <v>0</v>
      </c>
      <c r="CR22" s="358">
        <f>'Class-6'!CY24</f>
        <v>0</v>
      </c>
      <c r="CS22" s="358">
        <f>'Class-6'!CZ24</f>
        <v>0</v>
      </c>
      <c r="CT22" s="358">
        <f>'Class-6'!DA24</f>
        <v>0</v>
      </c>
      <c r="CU22" s="358">
        <f>'Class-6'!DB24</f>
        <v>0</v>
      </c>
      <c r="CV22" s="434">
        <f>'Class-6'!DC24</f>
        <v>0</v>
      </c>
      <c r="CW22" s="361">
        <f>'Class-6'!DF24</f>
        <v>0</v>
      </c>
      <c r="CX22" s="357">
        <f>'Class-6'!DG24</f>
        <v>0</v>
      </c>
      <c r="CY22" s="358">
        <f>'Class-6'!DH24</f>
        <v>0</v>
      </c>
      <c r="CZ22" s="358">
        <f>'Class-6'!DI24</f>
        <v>0</v>
      </c>
      <c r="DA22" s="358">
        <f>'Class-6'!DJ24</f>
        <v>0</v>
      </c>
      <c r="DB22" s="358">
        <f>'Class-6'!DK24</f>
        <v>0</v>
      </c>
      <c r="DC22" s="359">
        <f>'Class-6'!DL24</f>
        <v>0</v>
      </c>
      <c r="DD22" s="361">
        <f>'Class-6'!DO24</f>
        <v>0</v>
      </c>
      <c r="DE22" s="357">
        <f>'Class-6'!DP24</f>
        <v>0</v>
      </c>
      <c r="DF22" s="358">
        <f>'Class-6'!DQ24</f>
        <v>0</v>
      </c>
      <c r="DG22" s="358">
        <f>'Class-6'!DR24</f>
        <v>0</v>
      </c>
      <c r="DH22" s="358">
        <f>'Class-6'!DS24</f>
        <v>0</v>
      </c>
      <c r="DI22" s="358">
        <f>'Class-6'!DT24</f>
        <v>0</v>
      </c>
      <c r="DJ22" s="359">
        <f>'Class-6'!DU24</f>
        <v>0</v>
      </c>
      <c r="DK22" s="361">
        <f>'Class-6'!DX24</f>
        <v>0</v>
      </c>
      <c r="DL22" s="467">
        <f>'Class-6'!DY24</f>
        <v>0</v>
      </c>
      <c r="DM22" s="468">
        <f>'Class-6'!DZ24</f>
        <v>0</v>
      </c>
      <c r="DN22" s="469" t="str">
        <f>'Class-6'!EA24</f>
        <v/>
      </c>
      <c r="DO22" s="467">
        <f>'Class-6'!EB24</f>
        <v>0</v>
      </c>
      <c r="DP22" s="468">
        <f>'Class-6'!EC24</f>
        <v>0</v>
      </c>
      <c r="DQ22" s="470">
        <f>'Class-6'!ED24</f>
        <v>0</v>
      </c>
      <c r="DR22" s="468" t="str">
        <f>'Class-6'!EE24</f>
        <v/>
      </c>
      <c r="DS22" s="276" t="str">
        <f>'Class-6'!EF24</f>
        <v/>
      </c>
      <c r="DT22" s="276" t="str">
        <f>'Class-6'!EG24</f>
        <v/>
      </c>
      <c r="DU22" s="278" t="str">
        <f>'Class-6'!EH24</f>
        <v/>
      </c>
      <c r="DV22" s="279">
        <f>'Class-6'!EJ24</f>
        <v>0</v>
      </c>
    </row>
    <row r="23" spans="1:126" s="280" customFormat="1" ht="17.25" customHeight="1">
      <c r="A23" s="883"/>
      <c r="B23" s="275">
        <f t="shared" si="25"/>
        <v>0</v>
      </c>
      <c r="C23" s="276">
        <f>'Class-6'!D25</f>
        <v>0</v>
      </c>
      <c r="D23" s="276">
        <f>'Class-6'!E25</f>
        <v>0</v>
      </c>
      <c r="E23" s="276">
        <f>'Class-6'!F25</f>
        <v>0</v>
      </c>
      <c r="F23" s="276">
        <f>'Class-6'!G25</f>
        <v>0</v>
      </c>
      <c r="G23" s="276">
        <f>'Class-6'!H25</f>
        <v>0</v>
      </c>
      <c r="H23" s="276">
        <f>'Class-6'!I25</f>
        <v>0</v>
      </c>
      <c r="I23" s="276">
        <f>'Class-6'!J25</f>
        <v>0</v>
      </c>
      <c r="J23" s="277">
        <f>'Class-6'!K25</f>
        <v>0</v>
      </c>
      <c r="K23" s="357">
        <f>'Class-6'!L25</f>
        <v>0</v>
      </c>
      <c r="L23" s="358">
        <f>'Class-6'!M25</f>
        <v>0</v>
      </c>
      <c r="M23" s="359">
        <f t="shared" si="1"/>
        <v>0</v>
      </c>
      <c r="N23" s="358">
        <f>'Class-6'!O25</f>
        <v>0</v>
      </c>
      <c r="O23" s="358">
        <f>'Class-6'!P25</f>
        <v>0</v>
      </c>
      <c r="P23" s="358">
        <f>'Class-6'!Q25</f>
        <v>0</v>
      </c>
      <c r="Q23" s="359">
        <f t="shared" si="2"/>
        <v>0</v>
      </c>
      <c r="R23" s="358">
        <f>'Class-6'!S25</f>
        <v>0</v>
      </c>
      <c r="S23" s="358">
        <f>'Class-6'!T25</f>
        <v>0</v>
      </c>
      <c r="T23" s="358">
        <f>'Class-6'!U25</f>
        <v>0</v>
      </c>
      <c r="U23" s="359">
        <f t="shared" si="3"/>
        <v>0</v>
      </c>
      <c r="V23" s="832">
        <f t="shared" si="4"/>
        <v>0</v>
      </c>
      <c r="W23" s="833">
        <f>'Class-6'!X25</f>
        <v>0</v>
      </c>
      <c r="X23" s="360">
        <f>'Class-6'!Z25</f>
        <v>0</v>
      </c>
      <c r="Y23" s="357">
        <f>'Class-6'!AA25</f>
        <v>0</v>
      </c>
      <c r="Z23" s="358">
        <f>'Class-6'!AB25</f>
        <v>0</v>
      </c>
      <c r="AA23" s="359">
        <f t="shared" si="5"/>
        <v>0</v>
      </c>
      <c r="AB23" s="358">
        <f>'Class-6'!AD25</f>
        <v>0</v>
      </c>
      <c r="AC23" s="358">
        <f>'Class-6'!AE25</f>
        <v>0</v>
      </c>
      <c r="AD23" s="358">
        <f>'Class-6'!AF25</f>
        <v>0</v>
      </c>
      <c r="AE23" s="359">
        <f t="shared" si="6"/>
        <v>0</v>
      </c>
      <c r="AF23" s="358">
        <f>'Class-6'!AH25</f>
        <v>0</v>
      </c>
      <c r="AG23" s="358">
        <f>'Class-6'!AI25</f>
        <v>0</v>
      </c>
      <c r="AH23" s="358">
        <f>'Class-6'!AJ25</f>
        <v>0</v>
      </c>
      <c r="AI23" s="359">
        <f t="shared" si="7"/>
        <v>0</v>
      </c>
      <c r="AJ23" s="832">
        <f t="shared" si="8"/>
        <v>0</v>
      </c>
      <c r="AK23" s="833">
        <f>'Class-6'!AL25</f>
        <v>0</v>
      </c>
      <c r="AL23" s="360">
        <f>'Class-6'!AO25</f>
        <v>0</v>
      </c>
      <c r="AM23" s="357">
        <f>'Class-6'!AP25</f>
        <v>0</v>
      </c>
      <c r="AN23" s="358">
        <f>'Class-6'!AQ25</f>
        <v>0</v>
      </c>
      <c r="AO23" s="359">
        <f t="shared" si="9"/>
        <v>0</v>
      </c>
      <c r="AP23" s="358">
        <f>'Class-6'!AS25</f>
        <v>0</v>
      </c>
      <c r="AQ23" s="358">
        <f>'Class-6'!AT25</f>
        <v>0</v>
      </c>
      <c r="AR23" s="358">
        <f>'Class-6'!AU25</f>
        <v>0</v>
      </c>
      <c r="AS23" s="359">
        <f t="shared" si="10"/>
        <v>0</v>
      </c>
      <c r="AT23" s="358">
        <f>'Class-6'!AW25</f>
        <v>0</v>
      </c>
      <c r="AU23" s="358">
        <f>'Class-6'!AX25</f>
        <v>0</v>
      </c>
      <c r="AV23" s="358">
        <f>'Class-6'!AY25</f>
        <v>0</v>
      </c>
      <c r="AW23" s="359">
        <f t="shared" si="11"/>
        <v>0</v>
      </c>
      <c r="AX23" s="832">
        <f t="shared" si="12"/>
        <v>0</v>
      </c>
      <c r="AY23" s="833">
        <f>'Class-6'!AZ25</f>
        <v>0</v>
      </c>
      <c r="AZ23" s="360">
        <f>'Class-6'!BD25</f>
        <v>0</v>
      </c>
      <c r="BA23" s="357">
        <f>'Class-6'!BE25</f>
        <v>0</v>
      </c>
      <c r="BB23" s="358">
        <f>'Class-6'!BF25</f>
        <v>0</v>
      </c>
      <c r="BC23" s="359">
        <f t="shared" si="13"/>
        <v>0</v>
      </c>
      <c r="BD23" s="358">
        <f>'Class-6'!BH25</f>
        <v>0</v>
      </c>
      <c r="BE23" s="358">
        <f>'Class-6'!BI25</f>
        <v>0</v>
      </c>
      <c r="BF23" s="358">
        <f>'Class-6'!BJ25</f>
        <v>0</v>
      </c>
      <c r="BG23" s="359">
        <f t="shared" si="14"/>
        <v>0</v>
      </c>
      <c r="BH23" s="358">
        <f>'Class-6'!BL25</f>
        <v>0</v>
      </c>
      <c r="BI23" s="358">
        <f>'Class-6'!BM25</f>
        <v>0</v>
      </c>
      <c r="BJ23" s="358">
        <f>'Class-6'!BN25</f>
        <v>0</v>
      </c>
      <c r="BK23" s="359">
        <f t="shared" si="15"/>
        <v>0</v>
      </c>
      <c r="BL23" s="832">
        <f t="shared" si="16"/>
        <v>0</v>
      </c>
      <c r="BM23" s="833">
        <f>'Class-6'!BN25</f>
        <v>0</v>
      </c>
      <c r="BN23" s="360">
        <f>'Class-6'!BS25</f>
        <v>0</v>
      </c>
      <c r="BO23" s="357">
        <f>'Class-6'!BT25</f>
        <v>0</v>
      </c>
      <c r="BP23" s="358">
        <f>'Class-6'!BU25</f>
        <v>0</v>
      </c>
      <c r="BQ23" s="359">
        <f t="shared" si="17"/>
        <v>0</v>
      </c>
      <c r="BR23" s="358">
        <f>'Class-6'!BW25</f>
        <v>0</v>
      </c>
      <c r="BS23" s="358">
        <f>'Class-6'!BX25</f>
        <v>0</v>
      </c>
      <c r="BT23" s="358">
        <f>'Class-6'!BY25</f>
        <v>0</v>
      </c>
      <c r="BU23" s="359">
        <f t="shared" si="18"/>
        <v>0</v>
      </c>
      <c r="BV23" s="358">
        <f>'Class-6'!CA25</f>
        <v>0</v>
      </c>
      <c r="BW23" s="358">
        <f>'Class-6'!CB25</f>
        <v>0</v>
      </c>
      <c r="BX23" s="358">
        <f>'Class-6'!CC25</f>
        <v>0</v>
      </c>
      <c r="BY23" s="359">
        <f t="shared" si="19"/>
        <v>0</v>
      </c>
      <c r="BZ23" s="832">
        <f t="shared" si="20"/>
        <v>0</v>
      </c>
      <c r="CA23" s="833">
        <f>'Class-6'!CB25</f>
        <v>0</v>
      </c>
      <c r="CB23" s="360">
        <f>'Class-6'!CH25</f>
        <v>0</v>
      </c>
      <c r="CC23" s="357">
        <f>'Class-6'!CI25</f>
        <v>0</v>
      </c>
      <c r="CD23" s="358">
        <f>'Class-6'!CJ25</f>
        <v>0</v>
      </c>
      <c r="CE23" s="359">
        <f t="shared" si="21"/>
        <v>0</v>
      </c>
      <c r="CF23" s="358">
        <f>'Class-6'!CL25</f>
        <v>0</v>
      </c>
      <c r="CG23" s="358">
        <f>'Class-6'!CM25</f>
        <v>0</v>
      </c>
      <c r="CH23" s="358">
        <f>'Class-6'!CN25</f>
        <v>0</v>
      </c>
      <c r="CI23" s="359">
        <f t="shared" si="22"/>
        <v>0</v>
      </c>
      <c r="CJ23" s="358">
        <f>'Class-6'!CP25</f>
        <v>0</v>
      </c>
      <c r="CK23" s="358">
        <f>'Class-6'!CR25</f>
        <v>0</v>
      </c>
      <c r="CL23" s="358">
        <f>'Class-6'!CR25</f>
        <v>0</v>
      </c>
      <c r="CM23" s="359">
        <f t="shared" si="23"/>
        <v>0</v>
      </c>
      <c r="CN23" s="832">
        <f t="shared" si="24"/>
        <v>0</v>
      </c>
      <c r="CO23" s="833">
        <f>'Class-6'!CP25</f>
        <v>0</v>
      </c>
      <c r="CP23" s="360">
        <f>'Class-6'!CW25</f>
        <v>0</v>
      </c>
      <c r="CQ23" s="357">
        <f>'Class-6'!CX25</f>
        <v>0</v>
      </c>
      <c r="CR23" s="358">
        <f>'Class-6'!CY25</f>
        <v>0</v>
      </c>
      <c r="CS23" s="358">
        <f>'Class-6'!CZ25</f>
        <v>0</v>
      </c>
      <c r="CT23" s="358">
        <f>'Class-6'!DA25</f>
        <v>0</v>
      </c>
      <c r="CU23" s="358">
        <f>'Class-6'!DB25</f>
        <v>0</v>
      </c>
      <c r="CV23" s="434">
        <f>'Class-6'!DC25</f>
        <v>0</v>
      </c>
      <c r="CW23" s="361">
        <f>'Class-6'!DF25</f>
        <v>0</v>
      </c>
      <c r="CX23" s="357">
        <f>'Class-6'!DG25</f>
        <v>0</v>
      </c>
      <c r="CY23" s="358">
        <f>'Class-6'!DH25</f>
        <v>0</v>
      </c>
      <c r="CZ23" s="358">
        <f>'Class-6'!DI25</f>
        <v>0</v>
      </c>
      <c r="DA23" s="358">
        <f>'Class-6'!DJ25</f>
        <v>0</v>
      </c>
      <c r="DB23" s="358">
        <f>'Class-6'!DK25</f>
        <v>0</v>
      </c>
      <c r="DC23" s="359">
        <f>'Class-6'!DL25</f>
        <v>0</v>
      </c>
      <c r="DD23" s="361">
        <f>'Class-6'!DO25</f>
        <v>0</v>
      </c>
      <c r="DE23" s="357">
        <f>'Class-6'!DP25</f>
        <v>0</v>
      </c>
      <c r="DF23" s="358">
        <f>'Class-6'!DQ25</f>
        <v>0</v>
      </c>
      <c r="DG23" s="358">
        <f>'Class-6'!DR25</f>
        <v>0</v>
      </c>
      <c r="DH23" s="358">
        <f>'Class-6'!DS25</f>
        <v>0</v>
      </c>
      <c r="DI23" s="358">
        <f>'Class-6'!DT25</f>
        <v>0</v>
      </c>
      <c r="DJ23" s="359">
        <f>'Class-6'!DU25</f>
        <v>0</v>
      </c>
      <c r="DK23" s="361">
        <f>'Class-6'!DX25</f>
        <v>0</v>
      </c>
      <c r="DL23" s="467">
        <f>'Class-6'!DY25</f>
        <v>0</v>
      </c>
      <c r="DM23" s="468">
        <f>'Class-6'!DZ25</f>
        <v>0</v>
      </c>
      <c r="DN23" s="469" t="str">
        <f>'Class-6'!EA25</f>
        <v/>
      </c>
      <c r="DO23" s="467">
        <f>'Class-6'!EB25</f>
        <v>0</v>
      </c>
      <c r="DP23" s="468">
        <f>'Class-6'!EC25</f>
        <v>0</v>
      </c>
      <c r="DQ23" s="470">
        <f>'Class-6'!ED25</f>
        <v>0</v>
      </c>
      <c r="DR23" s="468" t="str">
        <f>'Class-6'!EE25</f>
        <v/>
      </c>
      <c r="DS23" s="276" t="str">
        <f>'Class-6'!EF25</f>
        <v/>
      </c>
      <c r="DT23" s="276" t="str">
        <f>'Class-6'!EG25</f>
        <v/>
      </c>
      <c r="DU23" s="278" t="str">
        <f>'Class-6'!EH25</f>
        <v/>
      </c>
      <c r="DV23" s="279">
        <f>'Class-6'!EJ25</f>
        <v>0</v>
      </c>
    </row>
    <row r="24" spans="1:126" s="280" customFormat="1" ht="17.25" customHeight="1">
      <c r="A24" s="883"/>
      <c r="B24" s="275">
        <f t="shared" si="25"/>
        <v>0</v>
      </c>
      <c r="C24" s="276">
        <f>'Class-6'!D26</f>
        <v>0</v>
      </c>
      <c r="D24" s="276">
        <f>'Class-6'!E26</f>
        <v>0</v>
      </c>
      <c r="E24" s="276">
        <f>'Class-6'!F26</f>
        <v>0</v>
      </c>
      <c r="F24" s="276">
        <f>'Class-6'!G26</f>
        <v>0</v>
      </c>
      <c r="G24" s="276">
        <f>'Class-6'!H26</f>
        <v>0</v>
      </c>
      <c r="H24" s="276">
        <f>'Class-6'!I26</f>
        <v>0</v>
      </c>
      <c r="I24" s="276">
        <f>'Class-6'!J26</f>
        <v>0</v>
      </c>
      <c r="J24" s="277">
        <f>'Class-6'!K26</f>
        <v>0</v>
      </c>
      <c r="K24" s="357">
        <f>'Class-6'!L26</f>
        <v>0</v>
      </c>
      <c r="L24" s="358">
        <f>'Class-6'!M26</f>
        <v>0</v>
      </c>
      <c r="M24" s="359">
        <f t="shared" si="1"/>
        <v>0</v>
      </c>
      <c r="N24" s="358">
        <f>'Class-6'!O26</f>
        <v>0</v>
      </c>
      <c r="O24" s="358">
        <f>'Class-6'!P26</f>
        <v>0</v>
      </c>
      <c r="P24" s="358">
        <f>'Class-6'!Q26</f>
        <v>0</v>
      </c>
      <c r="Q24" s="359">
        <f t="shared" si="2"/>
        <v>0</v>
      </c>
      <c r="R24" s="358">
        <f>'Class-6'!S26</f>
        <v>0</v>
      </c>
      <c r="S24" s="358">
        <f>'Class-6'!T26</f>
        <v>0</v>
      </c>
      <c r="T24" s="358">
        <f>'Class-6'!U26</f>
        <v>0</v>
      </c>
      <c r="U24" s="359">
        <f t="shared" si="3"/>
        <v>0</v>
      </c>
      <c r="V24" s="832">
        <f t="shared" si="4"/>
        <v>0</v>
      </c>
      <c r="W24" s="833">
        <f>'Class-6'!X26</f>
        <v>0</v>
      </c>
      <c r="X24" s="360">
        <f>'Class-6'!Z26</f>
        <v>0</v>
      </c>
      <c r="Y24" s="357">
        <f>'Class-6'!AA26</f>
        <v>0</v>
      </c>
      <c r="Z24" s="358">
        <f>'Class-6'!AB26</f>
        <v>0</v>
      </c>
      <c r="AA24" s="359">
        <f t="shared" si="5"/>
        <v>0</v>
      </c>
      <c r="AB24" s="358">
        <f>'Class-6'!AD26</f>
        <v>0</v>
      </c>
      <c r="AC24" s="358">
        <f>'Class-6'!AE26</f>
        <v>0</v>
      </c>
      <c r="AD24" s="358">
        <f>'Class-6'!AF26</f>
        <v>0</v>
      </c>
      <c r="AE24" s="359">
        <f t="shared" si="6"/>
        <v>0</v>
      </c>
      <c r="AF24" s="358">
        <f>'Class-6'!AH26</f>
        <v>0</v>
      </c>
      <c r="AG24" s="358">
        <f>'Class-6'!AI26</f>
        <v>0</v>
      </c>
      <c r="AH24" s="358">
        <f>'Class-6'!AJ26</f>
        <v>0</v>
      </c>
      <c r="AI24" s="359">
        <f t="shared" si="7"/>
        <v>0</v>
      </c>
      <c r="AJ24" s="832">
        <f t="shared" si="8"/>
        <v>0</v>
      </c>
      <c r="AK24" s="833">
        <f>'Class-6'!AL26</f>
        <v>0</v>
      </c>
      <c r="AL24" s="360">
        <f>'Class-6'!AO26</f>
        <v>0</v>
      </c>
      <c r="AM24" s="357">
        <f>'Class-6'!AP26</f>
        <v>0</v>
      </c>
      <c r="AN24" s="358">
        <f>'Class-6'!AQ26</f>
        <v>0</v>
      </c>
      <c r="AO24" s="359">
        <f t="shared" si="9"/>
        <v>0</v>
      </c>
      <c r="AP24" s="358">
        <f>'Class-6'!AS26</f>
        <v>0</v>
      </c>
      <c r="AQ24" s="358">
        <f>'Class-6'!AT26</f>
        <v>0</v>
      </c>
      <c r="AR24" s="358">
        <f>'Class-6'!AU26</f>
        <v>0</v>
      </c>
      <c r="AS24" s="359">
        <f t="shared" si="10"/>
        <v>0</v>
      </c>
      <c r="AT24" s="358">
        <f>'Class-6'!AW26</f>
        <v>0</v>
      </c>
      <c r="AU24" s="358">
        <f>'Class-6'!AX26</f>
        <v>0</v>
      </c>
      <c r="AV24" s="358">
        <f>'Class-6'!AY26</f>
        <v>0</v>
      </c>
      <c r="AW24" s="359">
        <f t="shared" si="11"/>
        <v>0</v>
      </c>
      <c r="AX24" s="832">
        <f t="shared" si="12"/>
        <v>0</v>
      </c>
      <c r="AY24" s="833">
        <f>'Class-6'!AZ26</f>
        <v>0</v>
      </c>
      <c r="AZ24" s="360">
        <f>'Class-6'!BD26</f>
        <v>0</v>
      </c>
      <c r="BA24" s="357">
        <f>'Class-6'!BE26</f>
        <v>0</v>
      </c>
      <c r="BB24" s="358">
        <f>'Class-6'!BF26</f>
        <v>0</v>
      </c>
      <c r="BC24" s="359">
        <f t="shared" si="13"/>
        <v>0</v>
      </c>
      <c r="BD24" s="358">
        <f>'Class-6'!BH26</f>
        <v>0</v>
      </c>
      <c r="BE24" s="358">
        <f>'Class-6'!BI26</f>
        <v>0</v>
      </c>
      <c r="BF24" s="358">
        <f>'Class-6'!BJ26</f>
        <v>0</v>
      </c>
      <c r="BG24" s="359">
        <f t="shared" si="14"/>
        <v>0</v>
      </c>
      <c r="BH24" s="358">
        <f>'Class-6'!BL26</f>
        <v>0</v>
      </c>
      <c r="BI24" s="358">
        <f>'Class-6'!BM26</f>
        <v>0</v>
      </c>
      <c r="BJ24" s="358">
        <f>'Class-6'!BN26</f>
        <v>0</v>
      </c>
      <c r="BK24" s="359">
        <f t="shared" si="15"/>
        <v>0</v>
      </c>
      <c r="BL24" s="832">
        <f t="shared" si="16"/>
        <v>0</v>
      </c>
      <c r="BM24" s="833">
        <f>'Class-6'!BN26</f>
        <v>0</v>
      </c>
      <c r="BN24" s="360">
        <f>'Class-6'!BS26</f>
        <v>0</v>
      </c>
      <c r="BO24" s="357">
        <f>'Class-6'!BT26</f>
        <v>0</v>
      </c>
      <c r="BP24" s="358">
        <f>'Class-6'!BU26</f>
        <v>0</v>
      </c>
      <c r="BQ24" s="359">
        <f t="shared" si="17"/>
        <v>0</v>
      </c>
      <c r="BR24" s="358">
        <f>'Class-6'!BW26</f>
        <v>0</v>
      </c>
      <c r="BS24" s="358">
        <f>'Class-6'!BX26</f>
        <v>0</v>
      </c>
      <c r="BT24" s="358">
        <f>'Class-6'!BY26</f>
        <v>0</v>
      </c>
      <c r="BU24" s="359">
        <f t="shared" si="18"/>
        <v>0</v>
      </c>
      <c r="BV24" s="358">
        <f>'Class-6'!CA26</f>
        <v>0</v>
      </c>
      <c r="BW24" s="358">
        <f>'Class-6'!CB26</f>
        <v>0</v>
      </c>
      <c r="BX24" s="358">
        <f>'Class-6'!CC26</f>
        <v>0</v>
      </c>
      <c r="BY24" s="359">
        <f t="shared" si="19"/>
        <v>0</v>
      </c>
      <c r="BZ24" s="832">
        <f t="shared" si="20"/>
        <v>0</v>
      </c>
      <c r="CA24" s="833">
        <f>'Class-6'!CB26</f>
        <v>0</v>
      </c>
      <c r="CB24" s="360">
        <f>'Class-6'!CH26</f>
        <v>0</v>
      </c>
      <c r="CC24" s="357">
        <f>'Class-6'!CI26</f>
        <v>0</v>
      </c>
      <c r="CD24" s="358">
        <f>'Class-6'!CJ26</f>
        <v>0</v>
      </c>
      <c r="CE24" s="359">
        <f t="shared" si="21"/>
        <v>0</v>
      </c>
      <c r="CF24" s="358">
        <f>'Class-6'!CL26</f>
        <v>0</v>
      </c>
      <c r="CG24" s="358">
        <f>'Class-6'!CM26</f>
        <v>0</v>
      </c>
      <c r="CH24" s="358">
        <f>'Class-6'!CN26</f>
        <v>0</v>
      </c>
      <c r="CI24" s="359">
        <f t="shared" si="22"/>
        <v>0</v>
      </c>
      <c r="CJ24" s="358">
        <f>'Class-6'!CP26</f>
        <v>0</v>
      </c>
      <c r="CK24" s="358">
        <f>'Class-6'!CR26</f>
        <v>0</v>
      </c>
      <c r="CL24" s="358">
        <f>'Class-6'!CR26</f>
        <v>0</v>
      </c>
      <c r="CM24" s="359">
        <f t="shared" si="23"/>
        <v>0</v>
      </c>
      <c r="CN24" s="832">
        <f t="shared" si="24"/>
        <v>0</v>
      </c>
      <c r="CO24" s="833">
        <f>'Class-6'!CP26</f>
        <v>0</v>
      </c>
      <c r="CP24" s="360">
        <f>'Class-6'!CW26</f>
        <v>0</v>
      </c>
      <c r="CQ24" s="357">
        <f>'Class-6'!CX26</f>
        <v>0</v>
      </c>
      <c r="CR24" s="358">
        <f>'Class-6'!CY26</f>
        <v>0</v>
      </c>
      <c r="CS24" s="358">
        <f>'Class-6'!CZ26</f>
        <v>0</v>
      </c>
      <c r="CT24" s="358">
        <f>'Class-6'!DA26</f>
        <v>0</v>
      </c>
      <c r="CU24" s="358">
        <f>'Class-6'!DB26</f>
        <v>0</v>
      </c>
      <c r="CV24" s="434">
        <f>'Class-6'!DC26</f>
        <v>0</v>
      </c>
      <c r="CW24" s="361">
        <f>'Class-6'!DF26</f>
        <v>0</v>
      </c>
      <c r="CX24" s="357">
        <f>'Class-6'!DG26</f>
        <v>0</v>
      </c>
      <c r="CY24" s="358">
        <f>'Class-6'!DH26</f>
        <v>0</v>
      </c>
      <c r="CZ24" s="358">
        <f>'Class-6'!DI26</f>
        <v>0</v>
      </c>
      <c r="DA24" s="358">
        <f>'Class-6'!DJ26</f>
        <v>0</v>
      </c>
      <c r="DB24" s="358">
        <f>'Class-6'!DK26</f>
        <v>0</v>
      </c>
      <c r="DC24" s="359">
        <f>'Class-6'!DL26</f>
        <v>0</v>
      </c>
      <c r="DD24" s="361">
        <f>'Class-6'!DO26</f>
        <v>0</v>
      </c>
      <c r="DE24" s="357">
        <f>'Class-6'!DP26</f>
        <v>0</v>
      </c>
      <c r="DF24" s="358">
        <f>'Class-6'!DQ26</f>
        <v>0</v>
      </c>
      <c r="DG24" s="358">
        <f>'Class-6'!DR26</f>
        <v>0</v>
      </c>
      <c r="DH24" s="358">
        <f>'Class-6'!DS26</f>
        <v>0</v>
      </c>
      <c r="DI24" s="358">
        <f>'Class-6'!DT26</f>
        <v>0</v>
      </c>
      <c r="DJ24" s="359">
        <f>'Class-6'!DU26</f>
        <v>0</v>
      </c>
      <c r="DK24" s="361">
        <f>'Class-6'!DX26</f>
        <v>0</v>
      </c>
      <c r="DL24" s="467">
        <f>'Class-6'!DY26</f>
        <v>0</v>
      </c>
      <c r="DM24" s="468">
        <f>'Class-6'!DZ26</f>
        <v>0</v>
      </c>
      <c r="DN24" s="469" t="str">
        <f>'Class-6'!EA26</f>
        <v/>
      </c>
      <c r="DO24" s="467">
        <f>'Class-6'!EB26</f>
        <v>0</v>
      </c>
      <c r="DP24" s="468">
        <f>'Class-6'!EC26</f>
        <v>0</v>
      </c>
      <c r="DQ24" s="470">
        <f>'Class-6'!ED26</f>
        <v>0</v>
      </c>
      <c r="DR24" s="468" t="str">
        <f>'Class-6'!EE26</f>
        <v/>
      </c>
      <c r="DS24" s="276" t="str">
        <f>'Class-6'!EF26</f>
        <v/>
      </c>
      <c r="DT24" s="276" t="str">
        <f>'Class-6'!EG26</f>
        <v/>
      </c>
      <c r="DU24" s="278" t="str">
        <f>'Class-6'!EH26</f>
        <v/>
      </c>
      <c r="DV24" s="279">
        <f>'Class-6'!EJ26</f>
        <v>0</v>
      </c>
    </row>
    <row r="25" spans="1:126" s="280" customFormat="1" ht="17.25" customHeight="1">
      <c r="A25" s="883"/>
      <c r="B25" s="275">
        <f t="shared" si="25"/>
        <v>0</v>
      </c>
      <c r="C25" s="276">
        <f>'Class-6'!D27</f>
        <v>0</v>
      </c>
      <c r="D25" s="276">
        <f>'Class-6'!E27</f>
        <v>0</v>
      </c>
      <c r="E25" s="276">
        <f>'Class-6'!F27</f>
        <v>0</v>
      </c>
      <c r="F25" s="276">
        <f>'Class-6'!G27</f>
        <v>0</v>
      </c>
      <c r="G25" s="276">
        <f>'Class-6'!H27</f>
        <v>0</v>
      </c>
      <c r="H25" s="276">
        <f>'Class-6'!I27</f>
        <v>0</v>
      </c>
      <c r="I25" s="276">
        <f>'Class-6'!J27</f>
        <v>0</v>
      </c>
      <c r="J25" s="277">
        <f>'Class-6'!K27</f>
        <v>0</v>
      </c>
      <c r="K25" s="357">
        <f>'Class-6'!L27</f>
        <v>0</v>
      </c>
      <c r="L25" s="358">
        <f>'Class-6'!M27</f>
        <v>0</v>
      </c>
      <c r="M25" s="359">
        <f t="shared" si="1"/>
        <v>0</v>
      </c>
      <c r="N25" s="358">
        <f>'Class-6'!O27</f>
        <v>0</v>
      </c>
      <c r="O25" s="358">
        <f>'Class-6'!P27</f>
        <v>0</v>
      </c>
      <c r="P25" s="358">
        <f>'Class-6'!Q27</f>
        <v>0</v>
      </c>
      <c r="Q25" s="359">
        <f t="shared" si="2"/>
        <v>0</v>
      </c>
      <c r="R25" s="358">
        <f>'Class-6'!S27</f>
        <v>0</v>
      </c>
      <c r="S25" s="358">
        <f>'Class-6'!T27</f>
        <v>0</v>
      </c>
      <c r="T25" s="358">
        <f>'Class-6'!U27</f>
        <v>0</v>
      </c>
      <c r="U25" s="359">
        <f t="shared" si="3"/>
        <v>0</v>
      </c>
      <c r="V25" s="832">
        <f t="shared" si="4"/>
        <v>0</v>
      </c>
      <c r="W25" s="833">
        <f>'Class-6'!X27</f>
        <v>0</v>
      </c>
      <c r="X25" s="360">
        <f>'Class-6'!Z27</f>
        <v>0</v>
      </c>
      <c r="Y25" s="357">
        <f>'Class-6'!AA27</f>
        <v>0</v>
      </c>
      <c r="Z25" s="358">
        <f>'Class-6'!AB27</f>
        <v>0</v>
      </c>
      <c r="AA25" s="359">
        <f t="shared" si="5"/>
        <v>0</v>
      </c>
      <c r="AB25" s="358">
        <f>'Class-6'!AD27</f>
        <v>0</v>
      </c>
      <c r="AC25" s="358">
        <f>'Class-6'!AE27</f>
        <v>0</v>
      </c>
      <c r="AD25" s="358">
        <f>'Class-6'!AF27</f>
        <v>0</v>
      </c>
      <c r="AE25" s="359">
        <f t="shared" si="6"/>
        <v>0</v>
      </c>
      <c r="AF25" s="358">
        <f>'Class-6'!AH27</f>
        <v>0</v>
      </c>
      <c r="AG25" s="358">
        <f>'Class-6'!AI27</f>
        <v>0</v>
      </c>
      <c r="AH25" s="358">
        <f>'Class-6'!AJ27</f>
        <v>0</v>
      </c>
      <c r="AI25" s="359">
        <f t="shared" si="7"/>
        <v>0</v>
      </c>
      <c r="AJ25" s="832">
        <f t="shared" si="8"/>
        <v>0</v>
      </c>
      <c r="AK25" s="833">
        <f>'Class-6'!AL27</f>
        <v>0</v>
      </c>
      <c r="AL25" s="360">
        <f>'Class-6'!AO27</f>
        <v>0</v>
      </c>
      <c r="AM25" s="357">
        <f>'Class-6'!AP27</f>
        <v>0</v>
      </c>
      <c r="AN25" s="358">
        <f>'Class-6'!AQ27</f>
        <v>0</v>
      </c>
      <c r="AO25" s="359">
        <f t="shared" si="9"/>
        <v>0</v>
      </c>
      <c r="AP25" s="358">
        <f>'Class-6'!AS27</f>
        <v>0</v>
      </c>
      <c r="AQ25" s="358">
        <f>'Class-6'!AT27</f>
        <v>0</v>
      </c>
      <c r="AR25" s="358">
        <f>'Class-6'!AU27</f>
        <v>0</v>
      </c>
      <c r="AS25" s="359">
        <f t="shared" si="10"/>
        <v>0</v>
      </c>
      <c r="AT25" s="358">
        <f>'Class-6'!AW27</f>
        <v>0</v>
      </c>
      <c r="AU25" s="358">
        <f>'Class-6'!AX27</f>
        <v>0</v>
      </c>
      <c r="AV25" s="358">
        <f>'Class-6'!AY27</f>
        <v>0</v>
      </c>
      <c r="AW25" s="359">
        <f t="shared" si="11"/>
        <v>0</v>
      </c>
      <c r="AX25" s="832">
        <f t="shared" si="12"/>
        <v>0</v>
      </c>
      <c r="AY25" s="833">
        <f>'Class-6'!AZ27</f>
        <v>0</v>
      </c>
      <c r="AZ25" s="360">
        <f>'Class-6'!BD27</f>
        <v>0</v>
      </c>
      <c r="BA25" s="357">
        <f>'Class-6'!BE27</f>
        <v>0</v>
      </c>
      <c r="BB25" s="358">
        <f>'Class-6'!BF27</f>
        <v>0</v>
      </c>
      <c r="BC25" s="359">
        <f t="shared" si="13"/>
        <v>0</v>
      </c>
      <c r="BD25" s="358">
        <f>'Class-6'!BH27</f>
        <v>0</v>
      </c>
      <c r="BE25" s="358">
        <f>'Class-6'!BI27</f>
        <v>0</v>
      </c>
      <c r="BF25" s="358">
        <f>'Class-6'!BJ27</f>
        <v>0</v>
      </c>
      <c r="BG25" s="359">
        <f t="shared" si="14"/>
        <v>0</v>
      </c>
      <c r="BH25" s="358">
        <f>'Class-6'!BL27</f>
        <v>0</v>
      </c>
      <c r="BI25" s="358">
        <f>'Class-6'!BM27</f>
        <v>0</v>
      </c>
      <c r="BJ25" s="358">
        <f>'Class-6'!BN27</f>
        <v>0</v>
      </c>
      <c r="BK25" s="359">
        <f t="shared" si="15"/>
        <v>0</v>
      </c>
      <c r="BL25" s="832">
        <f t="shared" si="16"/>
        <v>0</v>
      </c>
      <c r="BM25" s="833">
        <f>'Class-6'!BN27</f>
        <v>0</v>
      </c>
      <c r="BN25" s="360">
        <f>'Class-6'!BS27</f>
        <v>0</v>
      </c>
      <c r="BO25" s="357">
        <f>'Class-6'!BT27</f>
        <v>0</v>
      </c>
      <c r="BP25" s="358">
        <f>'Class-6'!BU27</f>
        <v>0</v>
      </c>
      <c r="BQ25" s="359">
        <f t="shared" si="17"/>
        <v>0</v>
      </c>
      <c r="BR25" s="358">
        <f>'Class-6'!BW27</f>
        <v>0</v>
      </c>
      <c r="BS25" s="358">
        <f>'Class-6'!BX27</f>
        <v>0</v>
      </c>
      <c r="BT25" s="358">
        <f>'Class-6'!BY27</f>
        <v>0</v>
      </c>
      <c r="BU25" s="359">
        <f t="shared" si="18"/>
        <v>0</v>
      </c>
      <c r="BV25" s="358">
        <f>'Class-6'!CA27</f>
        <v>0</v>
      </c>
      <c r="BW25" s="358">
        <f>'Class-6'!CB27</f>
        <v>0</v>
      </c>
      <c r="BX25" s="358">
        <f>'Class-6'!CC27</f>
        <v>0</v>
      </c>
      <c r="BY25" s="359">
        <f t="shared" si="19"/>
        <v>0</v>
      </c>
      <c r="BZ25" s="832">
        <f t="shared" si="20"/>
        <v>0</v>
      </c>
      <c r="CA25" s="833">
        <f>'Class-6'!CB27</f>
        <v>0</v>
      </c>
      <c r="CB25" s="360">
        <f>'Class-6'!CH27</f>
        <v>0</v>
      </c>
      <c r="CC25" s="357">
        <f>'Class-6'!CI27</f>
        <v>0</v>
      </c>
      <c r="CD25" s="358">
        <f>'Class-6'!CJ27</f>
        <v>0</v>
      </c>
      <c r="CE25" s="359">
        <f t="shared" si="21"/>
        <v>0</v>
      </c>
      <c r="CF25" s="358">
        <f>'Class-6'!CL27</f>
        <v>0</v>
      </c>
      <c r="CG25" s="358">
        <f>'Class-6'!CM27</f>
        <v>0</v>
      </c>
      <c r="CH25" s="358">
        <f>'Class-6'!CN27</f>
        <v>0</v>
      </c>
      <c r="CI25" s="359">
        <f t="shared" si="22"/>
        <v>0</v>
      </c>
      <c r="CJ25" s="358">
        <f>'Class-6'!CP27</f>
        <v>0</v>
      </c>
      <c r="CK25" s="358">
        <f>'Class-6'!CR27</f>
        <v>0</v>
      </c>
      <c r="CL25" s="358">
        <f>'Class-6'!CR27</f>
        <v>0</v>
      </c>
      <c r="CM25" s="359">
        <f t="shared" si="23"/>
        <v>0</v>
      </c>
      <c r="CN25" s="832">
        <f t="shared" si="24"/>
        <v>0</v>
      </c>
      <c r="CO25" s="833">
        <f>'Class-6'!CP27</f>
        <v>0</v>
      </c>
      <c r="CP25" s="360">
        <f>'Class-6'!CW27</f>
        <v>0</v>
      </c>
      <c r="CQ25" s="357">
        <f>'Class-6'!CX27</f>
        <v>0</v>
      </c>
      <c r="CR25" s="358">
        <f>'Class-6'!CY27</f>
        <v>0</v>
      </c>
      <c r="CS25" s="358">
        <f>'Class-6'!CZ27</f>
        <v>0</v>
      </c>
      <c r="CT25" s="358">
        <f>'Class-6'!DA27</f>
        <v>0</v>
      </c>
      <c r="CU25" s="358">
        <f>'Class-6'!DB27</f>
        <v>0</v>
      </c>
      <c r="CV25" s="434">
        <f>'Class-6'!DC27</f>
        <v>0</v>
      </c>
      <c r="CW25" s="361">
        <f>'Class-6'!DF27</f>
        <v>0</v>
      </c>
      <c r="CX25" s="357">
        <f>'Class-6'!DG27</f>
        <v>0</v>
      </c>
      <c r="CY25" s="358">
        <f>'Class-6'!DH27</f>
        <v>0</v>
      </c>
      <c r="CZ25" s="358">
        <f>'Class-6'!DI27</f>
        <v>0</v>
      </c>
      <c r="DA25" s="358">
        <f>'Class-6'!DJ27</f>
        <v>0</v>
      </c>
      <c r="DB25" s="358">
        <f>'Class-6'!DK27</f>
        <v>0</v>
      </c>
      <c r="DC25" s="359">
        <f>'Class-6'!DL27</f>
        <v>0</v>
      </c>
      <c r="DD25" s="361">
        <f>'Class-6'!DO27</f>
        <v>0</v>
      </c>
      <c r="DE25" s="357">
        <f>'Class-6'!DP27</f>
        <v>0</v>
      </c>
      <c r="DF25" s="358">
        <f>'Class-6'!DQ27</f>
        <v>0</v>
      </c>
      <c r="DG25" s="358">
        <f>'Class-6'!DR27</f>
        <v>0</v>
      </c>
      <c r="DH25" s="358">
        <f>'Class-6'!DS27</f>
        <v>0</v>
      </c>
      <c r="DI25" s="358">
        <f>'Class-6'!DT27</f>
        <v>0</v>
      </c>
      <c r="DJ25" s="359">
        <f>'Class-6'!DU27</f>
        <v>0</v>
      </c>
      <c r="DK25" s="361">
        <f>'Class-6'!DX27</f>
        <v>0</v>
      </c>
      <c r="DL25" s="467">
        <f>'Class-6'!DY27</f>
        <v>0</v>
      </c>
      <c r="DM25" s="468">
        <f>'Class-6'!DZ27</f>
        <v>0</v>
      </c>
      <c r="DN25" s="469" t="str">
        <f>'Class-6'!EA27</f>
        <v/>
      </c>
      <c r="DO25" s="467">
        <f>'Class-6'!EB27</f>
        <v>0</v>
      </c>
      <c r="DP25" s="468">
        <f>'Class-6'!EC27</f>
        <v>0</v>
      </c>
      <c r="DQ25" s="470">
        <f>'Class-6'!ED27</f>
        <v>0</v>
      </c>
      <c r="DR25" s="468" t="str">
        <f>'Class-6'!EE27</f>
        <v/>
      </c>
      <c r="DS25" s="276" t="str">
        <f>'Class-6'!EF27</f>
        <v/>
      </c>
      <c r="DT25" s="276" t="str">
        <f>'Class-6'!EG27</f>
        <v/>
      </c>
      <c r="DU25" s="278" t="str">
        <f>'Class-6'!EH27</f>
        <v/>
      </c>
      <c r="DV25" s="279">
        <f>'Class-6'!EJ27</f>
        <v>0</v>
      </c>
    </row>
    <row r="26" spans="1:126" s="280" customFormat="1" ht="17.25" customHeight="1">
      <c r="A26" s="883"/>
      <c r="B26" s="275">
        <f t="shared" si="25"/>
        <v>0</v>
      </c>
      <c r="C26" s="276">
        <f>'Class-6'!D28</f>
        <v>0</v>
      </c>
      <c r="D26" s="276">
        <f>'Class-6'!E28</f>
        <v>0</v>
      </c>
      <c r="E26" s="276">
        <f>'Class-6'!F28</f>
        <v>0</v>
      </c>
      <c r="F26" s="276">
        <f>'Class-6'!G28</f>
        <v>0</v>
      </c>
      <c r="G26" s="276">
        <f>'Class-6'!H28</f>
        <v>0</v>
      </c>
      <c r="H26" s="276">
        <f>'Class-6'!I28</f>
        <v>0</v>
      </c>
      <c r="I26" s="276">
        <f>'Class-6'!J28</f>
        <v>0</v>
      </c>
      <c r="J26" s="277">
        <f>'Class-6'!K28</f>
        <v>0</v>
      </c>
      <c r="K26" s="357">
        <f>'Class-6'!L28</f>
        <v>0</v>
      </c>
      <c r="L26" s="358">
        <f>'Class-6'!M28</f>
        <v>0</v>
      </c>
      <c r="M26" s="359">
        <f t="shared" si="1"/>
        <v>0</v>
      </c>
      <c r="N26" s="358">
        <f>'Class-6'!O28</f>
        <v>0</v>
      </c>
      <c r="O26" s="358">
        <f>'Class-6'!P28</f>
        <v>0</v>
      </c>
      <c r="P26" s="358">
        <f>'Class-6'!Q28</f>
        <v>0</v>
      </c>
      <c r="Q26" s="359">
        <f t="shared" si="2"/>
        <v>0</v>
      </c>
      <c r="R26" s="358">
        <f>'Class-6'!S28</f>
        <v>0</v>
      </c>
      <c r="S26" s="358">
        <f>'Class-6'!T28</f>
        <v>0</v>
      </c>
      <c r="T26" s="358">
        <f>'Class-6'!U28</f>
        <v>0</v>
      </c>
      <c r="U26" s="359">
        <f t="shared" si="3"/>
        <v>0</v>
      </c>
      <c r="V26" s="832">
        <f t="shared" si="4"/>
        <v>0</v>
      </c>
      <c r="W26" s="833">
        <f>'Class-6'!X28</f>
        <v>0</v>
      </c>
      <c r="X26" s="360">
        <f>'Class-6'!Z28</f>
        <v>0</v>
      </c>
      <c r="Y26" s="357">
        <f>'Class-6'!AA28</f>
        <v>0</v>
      </c>
      <c r="Z26" s="358">
        <f>'Class-6'!AB28</f>
        <v>0</v>
      </c>
      <c r="AA26" s="359">
        <f t="shared" si="5"/>
        <v>0</v>
      </c>
      <c r="AB26" s="358">
        <f>'Class-6'!AD28</f>
        <v>0</v>
      </c>
      <c r="AC26" s="358">
        <f>'Class-6'!AE28</f>
        <v>0</v>
      </c>
      <c r="AD26" s="358">
        <f>'Class-6'!AF28</f>
        <v>0</v>
      </c>
      <c r="AE26" s="359">
        <f t="shared" si="6"/>
        <v>0</v>
      </c>
      <c r="AF26" s="358">
        <f>'Class-6'!AH28</f>
        <v>0</v>
      </c>
      <c r="AG26" s="358">
        <f>'Class-6'!AI28</f>
        <v>0</v>
      </c>
      <c r="AH26" s="358">
        <f>'Class-6'!AJ28</f>
        <v>0</v>
      </c>
      <c r="AI26" s="359">
        <f t="shared" si="7"/>
        <v>0</v>
      </c>
      <c r="AJ26" s="832">
        <f t="shared" si="8"/>
        <v>0</v>
      </c>
      <c r="AK26" s="833">
        <f>'Class-6'!AL28</f>
        <v>0</v>
      </c>
      <c r="AL26" s="360">
        <f>'Class-6'!AO28</f>
        <v>0</v>
      </c>
      <c r="AM26" s="357">
        <f>'Class-6'!AP28</f>
        <v>0</v>
      </c>
      <c r="AN26" s="358">
        <f>'Class-6'!AQ28</f>
        <v>0</v>
      </c>
      <c r="AO26" s="359">
        <f t="shared" si="9"/>
        <v>0</v>
      </c>
      <c r="AP26" s="358">
        <f>'Class-6'!AS28</f>
        <v>0</v>
      </c>
      <c r="AQ26" s="358">
        <f>'Class-6'!AT28</f>
        <v>0</v>
      </c>
      <c r="AR26" s="358">
        <f>'Class-6'!AU28</f>
        <v>0</v>
      </c>
      <c r="AS26" s="359">
        <f t="shared" si="10"/>
        <v>0</v>
      </c>
      <c r="AT26" s="358">
        <f>'Class-6'!AW28</f>
        <v>0</v>
      </c>
      <c r="AU26" s="358">
        <f>'Class-6'!AX28</f>
        <v>0</v>
      </c>
      <c r="AV26" s="358">
        <f>'Class-6'!AY28</f>
        <v>0</v>
      </c>
      <c r="AW26" s="359">
        <f t="shared" si="11"/>
        <v>0</v>
      </c>
      <c r="AX26" s="832">
        <f t="shared" si="12"/>
        <v>0</v>
      </c>
      <c r="AY26" s="833">
        <f>'Class-6'!AZ28</f>
        <v>0</v>
      </c>
      <c r="AZ26" s="360">
        <f>'Class-6'!BD28</f>
        <v>0</v>
      </c>
      <c r="BA26" s="357">
        <f>'Class-6'!BE28</f>
        <v>0</v>
      </c>
      <c r="BB26" s="358">
        <f>'Class-6'!BF28</f>
        <v>0</v>
      </c>
      <c r="BC26" s="359">
        <f t="shared" si="13"/>
        <v>0</v>
      </c>
      <c r="BD26" s="358">
        <f>'Class-6'!BH28</f>
        <v>0</v>
      </c>
      <c r="BE26" s="358">
        <f>'Class-6'!BI28</f>
        <v>0</v>
      </c>
      <c r="BF26" s="358">
        <f>'Class-6'!BJ28</f>
        <v>0</v>
      </c>
      <c r="BG26" s="359">
        <f t="shared" si="14"/>
        <v>0</v>
      </c>
      <c r="BH26" s="358">
        <f>'Class-6'!BL28</f>
        <v>0</v>
      </c>
      <c r="BI26" s="358">
        <f>'Class-6'!BM28</f>
        <v>0</v>
      </c>
      <c r="BJ26" s="358">
        <f>'Class-6'!BN28</f>
        <v>0</v>
      </c>
      <c r="BK26" s="359">
        <f t="shared" si="15"/>
        <v>0</v>
      </c>
      <c r="BL26" s="832">
        <f t="shared" si="16"/>
        <v>0</v>
      </c>
      <c r="BM26" s="833">
        <f>'Class-6'!BN28</f>
        <v>0</v>
      </c>
      <c r="BN26" s="360">
        <f>'Class-6'!BS28</f>
        <v>0</v>
      </c>
      <c r="BO26" s="357">
        <f>'Class-6'!BT28</f>
        <v>0</v>
      </c>
      <c r="BP26" s="358">
        <f>'Class-6'!BU28</f>
        <v>0</v>
      </c>
      <c r="BQ26" s="359">
        <f t="shared" si="17"/>
        <v>0</v>
      </c>
      <c r="BR26" s="358">
        <f>'Class-6'!BW28</f>
        <v>0</v>
      </c>
      <c r="BS26" s="358">
        <f>'Class-6'!BX28</f>
        <v>0</v>
      </c>
      <c r="BT26" s="358">
        <f>'Class-6'!BY28</f>
        <v>0</v>
      </c>
      <c r="BU26" s="359">
        <f t="shared" si="18"/>
        <v>0</v>
      </c>
      <c r="BV26" s="358">
        <f>'Class-6'!CA28</f>
        <v>0</v>
      </c>
      <c r="BW26" s="358">
        <f>'Class-6'!CB28</f>
        <v>0</v>
      </c>
      <c r="BX26" s="358">
        <f>'Class-6'!CC28</f>
        <v>0</v>
      </c>
      <c r="BY26" s="359">
        <f t="shared" si="19"/>
        <v>0</v>
      </c>
      <c r="BZ26" s="832">
        <f t="shared" si="20"/>
        <v>0</v>
      </c>
      <c r="CA26" s="833">
        <f>'Class-6'!CB28</f>
        <v>0</v>
      </c>
      <c r="CB26" s="360">
        <f>'Class-6'!CH28</f>
        <v>0</v>
      </c>
      <c r="CC26" s="357">
        <f>'Class-6'!CI28</f>
        <v>0</v>
      </c>
      <c r="CD26" s="358">
        <f>'Class-6'!CJ28</f>
        <v>0</v>
      </c>
      <c r="CE26" s="359">
        <f t="shared" si="21"/>
        <v>0</v>
      </c>
      <c r="CF26" s="358">
        <f>'Class-6'!CL28</f>
        <v>0</v>
      </c>
      <c r="CG26" s="358">
        <f>'Class-6'!CM28</f>
        <v>0</v>
      </c>
      <c r="CH26" s="358">
        <f>'Class-6'!CN28</f>
        <v>0</v>
      </c>
      <c r="CI26" s="359">
        <f t="shared" si="22"/>
        <v>0</v>
      </c>
      <c r="CJ26" s="358">
        <f>'Class-6'!CP28</f>
        <v>0</v>
      </c>
      <c r="CK26" s="358">
        <f>'Class-6'!CR28</f>
        <v>0</v>
      </c>
      <c r="CL26" s="358">
        <f>'Class-6'!CR28</f>
        <v>0</v>
      </c>
      <c r="CM26" s="359">
        <f t="shared" si="23"/>
        <v>0</v>
      </c>
      <c r="CN26" s="832">
        <f t="shared" si="24"/>
        <v>0</v>
      </c>
      <c r="CO26" s="833">
        <f>'Class-6'!CP28</f>
        <v>0</v>
      </c>
      <c r="CP26" s="360">
        <f>'Class-6'!CW28</f>
        <v>0</v>
      </c>
      <c r="CQ26" s="357">
        <f>'Class-6'!CX28</f>
        <v>0</v>
      </c>
      <c r="CR26" s="358">
        <f>'Class-6'!CY28</f>
        <v>0</v>
      </c>
      <c r="CS26" s="358">
        <f>'Class-6'!CZ28</f>
        <v>0</v>
      </c>
      <c r="CT26" s="358">
        <f>'Class-6'!DA28</f>
        <v>0</v>
      </c>
      <c r="CU26" s="358">
        <f>'Class-6'!DB28</f>
        <v>0</v>
      </c>
      <c r="CV26" s="434">
        <f>'Class-6'!DC28</f>
        <v>0</v>
      </c>
      <c r="CW26" s="361">
        <f>'Class-6'!DF28</f>
        <v>0</v>
      </c>
      <c r="CX26" s="357">
        <f>'Class-6'!DG28</f>
        <v>0</v>
      </c>
      <c r="CY26" s="358">
        <f>'Class-6'!DH28</f>
        <v>0</v>
      </c>
      <c r="CZ26" s="358">
        <f>'Class-6'!DI28</f>
        <v>0</v>
      </c>
      <c r="DA26" s="358">
        <f>'Class-6'!DJ28</f>
        <v>0</v>
      </c>
      <c r="DB26" s="358">
        <f>'Class-6'!DK28</f>
        <v>0</v>
      </c>
      <c r="DC26" s="359">
        <f>'Class-6'!DL28</f>
        <v>0</v>
      </c>
      <c r="DD26" s="361">
        <f>'Class-6'!DO28</f>
        <v>0</v>
      </c>
      <c r="DE26" s="357">
        <f>'Class-6'!DP28</f>
        <v>0</v>
      </c>
      <c r="DF26" s="358">
        <f>'Class-6'!DQ28</f>
        <v>0</v>
      </c>
      <c r="DG26" s="358">
        <f>'Class-6'!DR28</f>
        <v>0</v>
      </c>
      <c r="DH26" s="358">
        <f>'Class-6'!DS28</f>
        <v>0</v>
      </c>
      <c r="DI26" s="358">
        <f>'Class-6'!DT28</f>
        <v>0</v>
      </c>
      <c r="DJ26" s="359">
        <f>'Class-6'!DU28</f>
        <v>0</v>
      </c>
      <c r="DK26" s="361">
        <f>'Class-6'!DX28</f>
        <v>0</v>
      </c>
      <c r="DL26" s="467">
        <f>'Class-6'!DY28</f>
        <v>0</v>
      </c>
      <c r="DM26" s="468">
        <f>'Class-6'!DZ28</f>
        <v>0</v>
      </c>
      <c r="DN26" s="469" t="str">
        <f>'Class-6'!EA28</f>
        <v/>
      </c>
      <c r="DO26" s="467">
        <f>'Class-6'!EB28</f>
        <v>0</v>
      </c>
      <c r="DP26" s="468">
        <f>'Class-6'!EC28</f>
        <v>0</v>
      </c>
      <c r="DQ26" s="470">
        <f>'Class-6'!ED28</f>
        <v>0</v>
      </c>
      <c r="DR26" s="468" t="str">
        <f>'Class-6'!EE28</f>
        <v/>
      </c>
      <c r="DS26" s="276" t="str">
        <f>'Class-6'!EF28</f>
        <v/>
      </c>
      <c r="DT26" s="276" t="str">
        <f>'Class-6'!EG28</f>
        <v/>
      </c>
      <c r="DU26" s="278" t="str">
        <f>'Class-6'!EH28</f>
        <v/>
      </c>
      <c r="DV26" s="279">
        <f>'Class-6'!EJ28</f>
        <v>0</v>
      </c>
    </row>
    <row r="27" spans="1:126" s="280" customFormat="1" ht="17.25" customHeight="1">
      <c r="A27" s="883"/>
      <c r="B27" s="275">
        <f t="shared" si="25"/>
        <v>0</v>
      </c>
      <c r="C27" s="276">
        <f>'Class-6'!D29</f>
        <v>0</v>
      </c>
      <c r="D27" s="276">
        <f>'Class-6'!E29</f>
        <v>0</v>
      </c>
      <c r="E27" s="276">
        <f>'Class-6'!F29</f>
        <v>0</v>
      </c>
      <c r="F27" s="276">
        <f>'Class-6'!G29</f>
        <v>0</v>
      </c>
      <c r="G27" s="276">
        <f>'Class-6'!H29</f>
        <v>0</v>
      </c>
      <c r="H27" s="276">
        <f>'Class-6'!I29</f>
        <v>0</v>
      </c>
      <c r="I27" s="276">
        <f>'Class-6'!J29</f>
        <v>0</v>
      </c>
      <c r="J27" s="277">
        <f>'Class-6'!K29</f>
        <v>0</v>
      </c>
      <c r="K27" s="357">
        <f>'Class-6'!L29</f>
        <v>0</v>
      </c>
      <c r="L27" s="358">
        <f>'Class-6'!M29</f>
        <v>0</v>
      </c>
      <c r="M27" s="359">
        <f t="shared" si="1"/>
        <v>0</v>
      </c>
      <c r="N27" s="358">
        <f>'Class-6'!O29</f>
        <v>0</v>
      </c>
      <c r="O27" s="358">
        <f>'Class-6'!P29</f>
        <v>0</v>
      </c>
      <c r="P27" s="358">
        <f>'Class-6'!Q29</f>
        <v>0</v>
      </c>
      <c r="Q27" s="359">
        <f t="shared" si="2"/>
        <v>0</v>
      </c>
      <c r="R27" s="358">
        <f>'Class-6'!S29</f>
        <v>0</v>
      </c>
      <c r="S27" s="358">
        <f>'Class-6'!T29</f>
        <v>0</v>
      </c>
      <c r="T27" s="358">
        <f>'Class-6'!U29</f>
        <v>0</v>
      </c>
      <c r="U27" s="359">
        <f t="shared" si="3"/>
        <v>0</v>
      </c>
      <c r="V27" s="832">
        <f t="shared" si="4"/>
        <v>0</v>
      </c>
      <c r="W27" s="833">
        <f>'Class-6'!X29</f>
        <v>0</v>
      </c>
      <c r="X27" s="360">
        <f>'Class-6'!Z29</f>
        <v>0</v>
      </c>
      <c r="Y27" s="357">
        <f>'Class-6'!AA29</f>
        <v>0</v>
      </c>
      <c r="Z27" s="358">
        <f>'Class-6'!AB29</f>
        <v>0</v>
      </c>
      <c r="AA27" s="359">
        <f t="shared" si="5"/>
        <v>0</v>
      </c>
      <c r="AB27" s="358">
        <f>'Class-6'!AD29</f>
        <v>0</v>
      </c>
      <c r="AC27" s="358">
        <f>'Class-6'!AE29</f>
        <v>0</v>
      </c>
      <c r="AD27" s="358">
        <f>'Class-6'!AF29</f>
        <v>0</v>
      </c>
      <c r="AE27" s="359">
        <f t="shared" si="6"/>
        <v>0</v>
      </c>
      <c r="AF27" s="358">
        <f>'Class-6'!AH29</f>
        <v>0</v>
      </c>
      <c r="AG27" s="358">
        <f>'Class-6'!AI29</f>
        <v>0</v>
      </c>
      <c r="AH27" s="358">
        <f>'Class-6'!AJ29</f>
        <v>0</v>
      </c>
      <c r="AI27" s="359">
        <f t="shared" si="7"/>
        <v>0</v>
      </c>
      <c r="AJ27" s="832">
        <f t="shared" si="8"/>
        <v>0</v>
      </c>
      <c r="AK27" s="833">
        <f>'Class-6'!AL29</f>
        <v>0</v>
      </c>
      <c r="AL27" s="360">
        <f>'Class-6'!AO29</f>
        <v>0</v>
      </c>
      <c r="AM27" s="357">
        <f>'Class-6'!AP29</f>
        <v>0</v>
      </c>
      <c r="AN27" s="358">
        <f>'Class-6'!AQ29</f>
        <v>0</v>
      </c>
      <c r="AO27" s="359">
        <f t="shared" si="9"/>
        <v>0</v>
      </c>
      <c r="AP27" s="358">
        <f>'Class-6'!AS29</f>
        <v>0</v>
      </c>
      <c r="AQ27" s="358">
        <f>'Class-6'!AT29</f>
        <v>0</v>
      </c>
      <c r="AR27" s="358">
        <f>'Class-6'!AU29</f>
        <v>0</v>
      </c>
      <c r="AS27" s="359">
        <f t="shared" si="10"/>
        <v>0</v>
      </c>
      <c r="AT27" s="358">
        <f>'Class-6'!AW29</f>
        <v>0</v>
      </c>
      <c r="AU27" s="358">
        <f>'Class-6'!AX29</f>
        <v>0</v>
      </c>
      <c r="AV27" s="358">
        <f>'Class-6'!AY29</f>
        <v>0</v>
      </c>
      <c r="AW27" s="359">
        <f t="shared" si="11"/>
        <v>0</v>
      </c>
      <c r="AX27" s="832">
        <f t="shared" si="12"/>
        <v>0</v>
      </c>
      <c r="AY27" s="833">
        <f>'Class-6'!AZ29</f>
        <v>0</v>
      </c>
      <c r="AZ27" s="360">
        <f>'Class-6'!BD29</f>
        <v>0</v>
      </c>
      <c r="BA27" s="357">
        <f>'Class-6'!BE29</f>
        <v>0</v>
      </c>
      <c r="BB27" s="358">
        <f>'Class-6'!BF29</f>
        <v>0</v>
      </c>
      <c r="BC27" s="359">
        <f t="shared" si="13"/>
        <v>0</v>
      </c>
      <c r="BD27" s="358">
        <f>'Class-6'!BH29</f>
        <v>0</v>
      </c>
      <c r="BE27" s="358">
        <f>'Class-6'!BI29</f>
        <v>0</v>
      </c>
      <c r="BF27" s="358">
        <f>'Class-6'!BJ29</f>
        <v>0</v>
      </c>
      <c r="BG27" s="359">
        <f t="shared" si="14"/>
        <v>0</v>
      </c>
      <c r="BH27" s="358">
        <f>'Class-6'!BL29</f>
        <v>0</v>
      </c>
      <c r="BI27" s="358">
        <f>'Class-6'!BM29</f>
        <v>0</v>
      </c>
      <c r="BJ27" s="358">
        <f>'Class-6'!BN29</f>
        <v>0</v>
      </c>
      <c r="BK27" s="359">
        <f t="shared" si="15"/>
        <v>0</v>
      </c>
      <c r="BL27" s="832">
        <f t="shared" si="16"/>
        <v>0</v>
      </c>
      <c r="BM27" s="833">
        <f>'Class-6'!BN29</f>
        <v>0</v>
      </c>
      <c r="BN27" s="360">
        <f>'Class-6'!BS29</f>
        <v>0</v>
      </c>
      <c r="BO27" s="357">
        <f>'Class-6'!BT29</f>
        <v>0</v>
      </c>
      <c r="BP27" s="358">
        <f>'Class-6'!BU29</f>
        <v>0</v>
      </c>
      <c r="BQ27" s="359">
        <f t="shared" si="17"/>
        <v>0</v>
      </c>
      <c r="BR27" s="358">
        <f>'Class-6'!BW29</f>
        <v>0</v>
      </c>
      <c r="BS27" s="358">
        <f>'Class-6'!BX29</f>
        <v>0</v>
      </c>
      <c r="BT27" s="358">
        <f>'Class-6'!BY29</f>
        <v>0</v>
      </c>
      <c r="BU27" s="359">
        <f t="shared" si="18"/>
        <v>0</v>
      </c>
      <c r="BV27" s="358">
        <f>'Class-6'!CA29</f>
        <v>0</v>
      </c>
      <c r="BW27" s="358">
        <f>'Class-6'!CB29</f>
        <v>0</v>
      </c>
      <c r="BX27" s="358">
        <f>'Class-6'!CC29</f>
        <v>0</v>
      </c>
      <c r="BY27" s="359">
        <f t="shared" si="19"/>
        <v>0</v>
      </c>
      <c r="BZ27" s="832">
        <f t="shared" si="20"/>
        <v>0</v>
      </c>
      <c r="CA27" s="833">
        <f>'Class-6'!CB29</f>
        <v>0</v>
      </c>
      <c r="CB27" s="360">
        <f>'Class-6'!CH29</f>
        <v>0</v>
      </c>
      <c r="CC27" s="357">
        <f>'Class-6'!CI29</f>
        <v>0</v>
      </c>
      <c r="CD27" s="358">
        <f>'Class-6'!CJ29</f>
        <v>0</v>
      </c>
      <c r="CE27" s="359">
        <f t="shared" si="21"/>
        <v>0</v>
      </c>
      <c r="CF27" s="358">
        <f>'Class-6'!CL29</f>
        <v>0</v>
      </c>
      <c r="CG27" s="358">
        <f>'Class-6'!CM29</f>
        <v>0</v>
      </c>
      <c r="CH27" s="358">
        <f>'Class-6'!CN29</f>
        <v>0</v>
      </c>
      <c r="CI27" s="359">
        <f t="shared" si="22"/>
        <v>0</v>
      </c>
      <c r="CJ27" s="358">
        <f>'Class-6'!CP29</f>
        <v>0</v>
      </c>
      <c r="CK27" s="358">
        <f>'Class-6'!CR29</f>
        <v>0</v>
      </c>
      <c r="CL27" s="358">
        <f>'Class-6'!CR29</f>
        <v>0</v>
      </c>
      <c r="CM27" s="359">
        <f t="shared" si="23"/>
        <v>0</v>
      </c>
      <c r="CN27" s="832">
        <f t="shared" si="24"/>
        <v>0</v>
      </c>
      <c r="CO27" s="833">
        <f>'Class-6'!CP29</f>
        <v>0</v>
      </c>
      <c r="CP27" s="360">
        <f>'Class-6'!CW29</f>
        <v>0</v>
      </c>
      <c r="CQ27" s="357">
        <f>'Class-6'!CX29</f>
        <v>0</v>
      </c>
      <c r="CR27" s="358">
        <f>'Class-6'!CY29</f>
        <v>0</v>
      </c>
      <c r="CS27" s="358">
        <f>'Class-6'!CZ29</f>
        <v>0</v>
      </c>
      <c r="CT27" s="358">
        <f>'Class-6'!DA29</f>
        <v>0</v>
      </c>
      <c r="CU27" s="358">
        <f>'Class-6'!DB29</f>
        <v>0</v>
      </c>
      <c r="CV27" s="434">
        <f>'Class-6'!DC29</f>
        <v>0</v>
      </c>
      <c r="CW27" s="361">
        <f>'Class-6'!DF29</f>
        <v>0</v>
      </c>
      <c r="CX27" s="357">
        <f>'Class-6'!DG29</f>
        <v>0</v>
      </c>
      <c r="CY27" s="358">
        <f>'Class-6'!DH29</f>
        <v>0</v>
      </c>
      <c r="CZ27" s="358">
        <f>'Class-6'!DI29</f>
        <v>0</v>
      </c>
      <c r="DA27" s="358">
        <f>'Class-6'!DJ29</f>
        <v>0</v>
      </c>
      <c r="DB27" s="358">
        <f>'Class-6'!DK29</f>
        <v>0</v>
      </c>
      <c r="DC27" s="359">
        <f>'Class-6'!DL29</f>
        <v>0</v>
      </c>
      <c r="DD27" s="361">
        <f>'Class-6'!DO29</f>
        <v>0</v>
      </c>
      <c r="DE27" s="357">
        <f>'Class-6'!DP29</f>
        <v>0</v>
      </c>
      <c r="DF27" s="358">
        <f>'Class-6'!DQ29</f>
        <v>0</v>
      </c>
      <c r="DG27" s="358">
        <f>'Class-6'!DR29</f>
        <v>0</v>
      </c>
      <c r="DH27" s="358">
        <f>'Class-6'!DS29</f>
        <v>0</v>
      </c>
      <c r="DI27" s="358">
        <f>'Class-6'!DT29</f>
        <v>0</v>
      </c>
      <c r="DJ27" s="359">
        <f>'Class-6'!DU29</f>
        <v>0</v>
      </c>
      <c r="DK27" s="361">
        <f>'Class-6'!DX29</f>
        <v>0</v>
      </c>
      <c r="DL27" s="467">
        <f>'Class-6'!DY29</f>
        <v>0</v>
      </c>
      <c r="DM27" s="468">
        <f>'Class-6'!DZ29</f>
        <v>0</v>
      </c>
      <c r="DN27" s="469" t="str">
        <f>'Class-6'!EA29</f>
        <v/>
      </c>
      <c r="DO27" s="467">
        <f>'Class-6'!EB29</f>
        <v>0</v>
      </c>
      <c r="DP27" s="468">
        <f>'Class-6'!EC29</f>
        <v>0</v>
      </c>
      <c r="DQ27" s="470">
        <f>'Class-6'!ED29</f>
        <v>0</v>
      </c>
      <c r="DR27" s="468" t="str">
        <f>'Class-6'!EE29</f>
        <v/>
      </c>
      <c r="DS27" s="276" t="str">
        <f>'Class-6'!EF29</f>
        <v/>
      </c>
      <c r="DT27" s="276" t="str">
        <f>'Class-6'!EG29</f>
        <v/>
      </c>
      <c r="DU27" s="278" t="str">
        <f>'Class-6'!EH29</f>
        <v/>
      </c>
      <c r="DV27" s="279">
        <f>'Class-6'!EJ29</f>
        <v>0</v>
      </c>
    </row>
    <row r="28" spans="1:126" s="280" customFormat="1" ht="17.25" customHeight="1">
      <c r="A28" s="883"/>
      <c r="B28" s="275">
        <f t="shared" si="25"/>
        <v>0</v>
      </c>
      <c r="C28" s="276">
        <f>'Class-6'!D30</f>
        <v>0</v>
      </c>
      <c r="D28" s="276">
        <f>'Class-6'!E30</f>
        <v>0</v>
      </c>
      <c r="E28" s="276">
        <f>'Class-6'!F30</f>
        <v>0</v>
      </c>
      <c r="F28" s="276">
        <f>'Class-6'!G30</f>
        <v>0</v>
      </c>
      <c r="G28" s="276">
        <f>'Class-6'!H30</f>
        <v>0</v>
      </c>
      <c r="H28" s="276">
        <f>'Class-6'!I30</f>
        <v>0</v>
      </c>
      <c r="I28" s="276">
        <f>'Class-6'!J30</f>
        <v>0</v>
      </c>
      <c r="J28" s="277">
        <f>'Class-6'!K30</f>
        <v>0</v>
      </c>
      <c r="K28" s="357">
        <f>'Class-6'!L30</f>
        <v>0</v>
      </c>
      <c r="L28" s="358">
        <f>'Class-6'!M30</f>
        <v>0</v>
      </c>
      <c r="M28" s="359">
        <f t="shared" si="1"/>
        <v>0</v>
      </c>
      <c r="N28" s="358">
        <f>'Class-6'!O30</f>
        <v>0</v>
      </c>
      <c r="O28" s="358">
        <f>'Class-6'!P30</f>
        <v>0</v>
      </c>
      <c r="P28" s="358">
        <f>'Class-6'!Q30</f>
        <v>0</v>
      </c>
      <c r="Q28" s="359">
        <f t="shared" si="2"/>
        <v>0</v>
      </c>
      <c r="R28" s="358">
        <f>'Class-6'!S30</f>
        <v>0</v>
      </c>
      <c r="S28" s="358">
        <f>'Class-6'!T30</f>
        <v>0</v>
      </c>
      <c r="T28" s="358">
        <f>'Class-6'!U30</f>
        <v>0</v>
      </c>
      <c r="U28" s="359">
        <f t="shared" si="3"/>
        <v>0</v>
      </c>
      <c r="V28" s="832">
        <f t="shared" si="4"/>
        <v>0</v>
      </c>
      <c r="W28" s="833">
        <f>'Class-6'!X30</f>
        <v>0</v>
      </c>
      <c r="X28" s="360">
        <f>'Class-6'!Z30</f>
        <v>0</v>
      </c>
      <c r="Y28" s="357">
        <f>'Class-6'!AA30</f>
        <v>0</v>
      </c>
      <c r="Z28" s="358">
        <f>'Class-6'!AB30</f>
        <v>0</v>
      </c>
      <c r="AA28" s="359">
        <f t="shared" si="5"/>
        <v>0</v>
      </c>
      <c r="AB28" s="358">
        <f>'Class-6'!AD30</f>
        <v>0</v>
      </c>
      <c r="AC28" s="358">
        <f>'Class-6'!AE30</f>
        <v>0</v>
      </c>
      <c r="AD28" s="358">
        <f>'Class-6'!AF30</f>
        <v>0</v>
      </c>
      <c r="AE28" s="359">
        <f t="shared" si="6"/>
        <v>0</v>
      </c>
      <c r="AF28" s="358">
        <f>'Class-6'!AH30</f>
        <v>0</v>
      </c>
      <c r="AG28" s="358">
        <f>'Class-6'!AI30</f>
        <v>0</v>
      </c>
      <c r="AH28" s="358">
        <f>'Class-6'!AJ30</f>
        <v>0</v>
      </c>
      <c r="AI28" s="359">
        <f t="shared" si="7"/>
        <v>0</v>
      </c>
      <c r="AJ28" s="832">
        <f t="shared" si="8"/>
        <v>0</v>
      </c>
      <c r="AK28" s="833">
        <f>'Class-6'!AL30</f>
        <v>0</v>
      </c>
      <c r="AL28" s="360">
        <f>'Class-6'!AO30</f>
        <v>0</v>
      </c>
      <c r="AM28" s="357">
        <f>'Class-6'!AP30</f>
        <v>0</v>
      </c>
      <c r="AN28" s="358">
        <f>'Class-6'!AQ30</f>
        <v>0</v>
      </c>
      <c r="AO28" s="359">
        <f t="shared" si="9"/>
        <v>0</v>
      </c>
      <c r="AP28" s="358">
        <f>'Class-6'!AS30</f>
        <v>0</v>
      </c>
      <c r="AQ28" s="358">
        <f>'Class-6'!AT30</f>
        <v>0</v>
      </c>
      <c r="AR28" s="358">
        <f>'Class-6'!AU30</f>
        <v>0</v>
      </c>
      <c r="AS28" s="359">
        <f t="shared" si="10"/>
        <v>0</v>
      </c>
      <c r="AT28" s="358">
        <f>'Class-6'!AW30</f>
        <v>0</v>
      </c>
      <c r="AU28" s="358">
        <f>'Class-6'!AX30</f>
        <v>0</v>
      </c>
      <c r="AV28" s="358">
        <f>'Class-6'!AY30</f>
        <v>0</v>
      </c>
      <c r="AW28" s="359">
        <f t="shared" si="11"/>
        <v>0</v>
      </c>
      <c r="AX28" s="832">
        <f t="shared" si="12"/>
        <v>0</v>
      </c>
      <c r="AY28" s="833">
        <f>'Class-6'!AZ30</f>
        <v>0</v>
      </c>
      <c r="AZ28" s="360">
        <f>'Class-6'!BD30</f>
        <v>0</v>
      </c>
      <c r="BA28" s="357">
        <f>'Class-6'!BE30</f>
        <v>0</v>
      </c>
      <c r="BB28" s="358">
        <f>'Class-6'!BF30</f>
        <v>0</v>
      </c>
      <c r="BC28" s="359">
        <f t="shared" si="13"/>
        <v>0</v>
      </c>
      <c r="BD28" s="358">
        <f>'Class-6'!BH30</f>
        <v>0</v>
      </c>
      <c r="BE28" s="358">
        <f>'Class-6'!BI30</f>
        <v>0</v>
      </c>
      <c r="BF28" s="358">
        <f>'Class-6'!BJ30</f>
        <v>0</v>
      </c>
      <c r="BG28" s="359">
        <f t="shared" si="14"/>
        <v>0</v>
      </c>
      <c r="BH28" s="358">
        <f>'Class-6'!BL30</f>
        <v>0</v>
      </c>
      <c r="BI28" s="358">
        <f>'Class-6'!BM30</f>
        <v>0</v>
      </c>
      <c r="BJ28" s="358">
        <f>'Class-6'!BN30</f>
        <v>0</v>
      </c>
      <c r="BK28" s="359">
        <f t="shared" si="15"/>
        <v>0</v>
      </c>
      <c r="BL28" s="832">
        <f t="shared" si="16"/>
        <v>0</v>
      </c>
      <c r="BM28" s="833">
        <f>'Class-6'!BN30</f>
        <v>0</v>
      </c>
      <c r="BN28" s="360">
        <f>'Class-6'!BS30</f>
        <v>0</v>
      </c>
      <c r="BO28" s="357">
        <f>'Class-6'!BT30</f>
        <v>0</v>
      </c>
      <c r="BP28" s="358">
        <f>'Class-6'!BU30</f>
        <v>0</v>
      </c>
      <c r="BQ28" s="359">
        <f t="shared" si="17"/>
        <v>0</v>
      </c>
      <c r="BR28" s="358">
        <f>'Class-6'!BW30</f>
        <v>0</v>
      </c>
      <c r="BS28" s="358">
        <f>'Class-6'!BX30</f>
        <v>0</v>
      </c>
      <c r="BT28" s="358">
        <f>'Class-6'!BY30</f>
        <v>0</v>
      </c>
      <c r="BU28" s="359">
        <f t="shared" si="18"/>
        <v>0</v>
      </c>
      <c r="BV28" s="358">
        <f>'Class-6'!CA30</f>
        <v>0</v>
      </c>
      <c r="BW28" s="358">
        <f>'Class-6'!CB30</f>
        <v>0</v>
      </c>
      <c r="BX28" s="358">
        <f>'Class-6'!CC30</f>
        <v>0</v>
      </c>
      <c r="BY28" s="359">
        <f t="shared" si="19"/>
        <v>0</v>
      </c>
      <c r="BZ28" s="832">
        <f t="shared" si="20"/>
        <v>0</v>
      </c>
      <c r="CA28" s="833">
        <f>'Class-6'!CB30</f>
        <v>0</v>
      </c>
      <c r="CB28" s="360">
        <f>'Class-6'!CH30</f>
        <v>0</v>
      </c>
      <c r="CC28" s="357">
        <f>'Class-6'!CI30</f>
        <v>0</v>
      </c>
      <c r="CD28" s="358">
        <f>'Class-6'!CJ30</f>
        <v>0</v>
      </c>
      <c r="CE28" s="359">
        <f t="shared" si="21"/>
        <v>0</v>
      </c>
      <c r="CF28" s="358">
        <f>'Class-6'!CL30</f>
        <v>0</v>
      </c>
      <c r="CG28" s="358">
        <f>'Class-6'!CM30</f>
        <v>0</v>
      </c>
      <c r="CH28" s="358">
        <f>'Class-6'!CN30</f>
        <v>0</v>
      </c>
      <c r="CI28" s="359">
        <f t="shared" si="22"/>
        <v>0</v>
      </c>
      <c r="CJ28" s="358">
        <f>'Class-6'!CP30</f>
        <v>0</v>
      </c>
      <c r="CK28" s="358">
        <f>'Class-6'!CR30</f>
        <v>0</v>
      </c>
      <c r="CL28" s="358">
        <f>'Class-6'!CR30</f>
        <v>0</v>
      </c>
      <c r="CM28" s="359">
        <f t="shared" si="23"/>
        <v>0</v>
      </c>
      <c r="CN28" s="832">
        <f t="shared" si="24"/>
        <v>0</v>
      </c>
      <c r="CO28" s="833">
        <f>'Class-6'!CP30</f>
        <v>0</v>
      </c>
      <c r="CP28" s="360">
        <f>'Class-6'!CW30</f>
        <v>0</v>
      </c>
      <c r="CQ28" s="357">
        <f>'Class-6'!CX30</f>
        <v>0</v>
      </c>
      <c r="CR28" s="358">
        <f>'Class-6'!CY30</f>
        <v>0</v>
      </c>
      <c r="CS28" s="358">
        <f>'Class-6'!CZ30</f>
        <v>0</v>
      </c>
      <c r="CT28" s="358">
        <f>'Class-6'!DA30</f>
        <v>0</v>
      </c>
      <c r="CU28" s="358">
        <f>'Class-6'!DB30</f>
        <v>0</v>
      </c>
      <c r="CV28" s="434">
        <f>'Class-6'!DC30</f>
        <v>0</v>
      </c>
      <c r="CW28" s="361">
        <f>'Class-6'!DF30</f>
        <v>0</v>
      </c>
      <c r="CX28" s="357">
        <f>'Class-6'!DG30</f>
        <v>0</v>
      </c>
      <c r="CY28" s="358">
        <f>'Class-6'!DH30</f>
        <v>0</v>
      </c>
      <c r="CZ28" s="358">
        <f>'Class-6'!DI30</f>
        <v>0</v>
      </c>
      <c r="DA28" s="358">
        <f>'Class-6'!DJ30</f>
        <v>0</v>
      </c>
      <c r="DB28" s="358">
        <f>'Class-6'!DK30</f>
        <v>0</v>
      </c>
      <c r="DC28" s="359">
        <f>'Class-6'!DL30</f>
        <v>0</v>
      </c>
      <c r="DD28" s="361">
        <f>'Class-6'!DO30</f>
        <v>0</v>
      </c>
      <c r="DE28" s="357">
        <f>'Class-6'!DP30</f>
        <v>0</v>
      </c>
      <c r="DF28" s="358">
        <f>'Class-6'!DQ30</f>
        <v>0</v>
      </c>
      <c r="DG28" s="358">
        <f>'Class-6'!DR30</f>
        <v>0</v>
      </c>
      <c r="DH28" s="358">
        <f>'Class-6'!DS30</f>
        <v>0</v>
      </c>
      <c r="DI28" s="358">
        <f>'Class-6'!DT30</f>
        <v>0</v>
      </c>
      <c r="DJ28" s="359">
        <f>'Class-6'!DU30</f>
        <v>0</v>
      </c>
      <c r="DK28" s="361">
        <f>'Class-6'!DX30</f>
        <v>0</v>
      </c>
      <c r="DL28" s="467">
        <f>'Class-6'!DY30</f>
        <v>0</v>
      </c>
      <c r="DM28" s="468">
        <f>'Class-6'!DZ30</f>
        <v>0</v>
      </c>
      <c r="DN28" s="469" t="str">
        <f>'Class-6'!EA30</f>
        <v/>
      </c>
      <c r="DO28" s="467">
        <f>'Class-6'!EB30</f>
        <v>0</v>
      </c>
      <c r="DP28" s="468">
        <f>'Class-6'!EC30</f>
        <v>0</v>
      </c>
      <c r="DQ28" s="470">
        <f>'Class-6'!ED30</f>
        <v>0</v>
      </c>
      <c r="DR28" s="468" t="str">
        <f>'Class-6'!EE30</f>
        <v/>
      </c>
      <c r="DS28" s="276" t="str">
        <f>'Class-6'!EF30</f>
        <v/>
      </c>
      <c r="DT28" s="276" t="str">
        <f>'Class-6'!EG30</f>
        <v/>
      </c>
      <c r="DU28" s="278" t="str">
        <f>'Class-6'!EH30</f>
        <v/>
      </c>
      <c r="DV28" s="279">
        <f>'Class-6'!EJ30</f>
        <v>0</v>
      </c>
    </row>
    <row r="29" spans="1:126" s="280" customFormat="1" ht="17.25" customHeight="1">
      <c r="A29" s="883"/>
      <c r="B29" s="275">
        <f t="shared" si="25"/>
        <v>0</v>
      </c>
      <c r="C29" s="276">
        <f>'Class-6'!D31</f>
        <v>0</v>
      </c>
      <c r="D29" s="276">
        <f>'Class-6'!E31</f>
        <v>0</v>
      </c>
      <c r="E29" s="276">
        <f>'Class-6'!F31</f>
        <v>0</v>
      </c>
      <c r="F29" s="276">
        <f>'Class-6'!G31</f>
        <v>0</v>
      </c>
      <c r="G29" s="276">
        <f>'Class-6'!H31</f>
        <v>0</v>
      </c>
      <c r="H29" s="276">
        <f>'Class-6'!I31</f>
        <v>0</v>
      </c>
      <c r="I29" s="276">
        <f>'Class-6'!J31</f>
        <v>0</v>
      </c>
      <c r="J29" s="277">
        <f>'Class-6'!K31</f>
        <v>0</v>
      </c>
      <c r="K29" s="357">
        <f>'Class-6'!L31</f>
        <v>0</v>
      </c>
      <c r="L29" s="358">
        <f>'Class-6'!M31</f>
        <v>0</v>
      </c>
      <c r="M29" s="359">
        <f t="shared" si="1"/>
        <v>0</v>
      </c>
      <c r="N29" s="358">
        <f>'Class-6'!O31</f>
        <v>0</v>
      </c>
      <c r="O29" s="358">
        <f>'Class-6'!P31</f>
        <v>0</v>
      </c>
      <c r="P29" s="358">
        <f>'Class-6'!Q31</f>
        <v>0</v>
      </c>
      <c r="Q29" s="359">
        <f t="shared" si="2"/>
        <v>0</v>
      </c>
      <c r="R29" s="358">
        <f>'Class-6'!S31</f>
        <v>0</v>
      </c>
      <c r="S29" s="358">
        <f>'Class-6'!T31</f>
        <v>0</v>
      </c>
      <c r="T29" s="358">
        <f>'Class-6'!U31</f>
        <v>0</v>
      </c>
      <c r="U29" s="359">
        <f t="shared" si="3"/>
        <v>0</v>
      </c>
      <c r="V29" s="832">
        <f t="shared" si="4"/>
        <v>0</v>
      </c>
      <c r="W29" s="833">
        <f>'Class-6'!X31</f>
        <v>0</v>
      </c>
      <c r="X29" s="360">
        <f>'Class-6'!Z31</f>
        <v>0</v>
      </c>
      <c r="Y29" s="357">
        <f>'Class-6'!AA31</f>
        <v>0</v>
      </c>
      <c r="Z29" s="358">
        <f>'Class-6'!AB31</f>
        <v>0</v>
      </c>
      <c r="AA29" s="359">
        <f t="shared" si="5"/>
        <v>0</v>
      </c>
      <c r="AB29" s="358">
        <f>'Class-6'!AD31</f>
        <v>0</v>
      </c>
      <c r="AC29" s="358">
        <f>'Class-6'!AE31</f>
        <v>0</v>
      </c>
      <c r="AD29" s="358">
        <f>'Class-6'!AF31</f>
        <v>0</v>
      </c>
      <c r="AE29" s="359">
        <f t="shared" si="6"/>
        <v>0</v>
      </c>
      <c r="AF29" s="358">
        <f>'Class-6'!AH31</f>
        <v>0</v>
      </c>
      <c r="AG29" s="358">
        <f>'Class-6'!AI31</f>
        <v>0</v>
      </c>
      <c r="AH29" s="358">
        <f>'Class-6'!AJ31</f>
        <v>0</v>
      </c>
      <c r="AI29" s="359">
        <f t="shared" si="7"/>
        <v>0</v>
      </c>
      <c r="AJ29" s="832">
        <f t="shared" si="8"/>
        <v>0</v>
      </c>
      <c r="AK29" s="833">
        <f>'Class-6'!AL31</f>
        <v>0</v>
      </c>
      <c r="AL29" s="360">
        <f>'Class-6'!AO31</f>
        <v>0</v>
      </c>
      <c r="AM29" s="357">
        <f>'Class-6'!AP31</f>
        <v>0</v>
      </c>
      <c r="AN29" s="358">
        <f>'Class-6'!AQ31</f>
        <v>0</v>
      </c>
      <c r="AO29" s="359">
        <f t="shared" si="9"/>
        <v>0</v>
      </c>
      <c r="AP29" s="358">
        <f>'Class-6'!AS31</f>
        <v>0</v>
      </c>
      <c r="AQ29" s="358">
        <f>'Class-6'!AT31</f>
        <v>0</v>
      </c>
      <c r="AR29" s="358">
        <f>'Class-6'!AU31</f>
        <v>0</v>
      </c>
      <c r="AS29" s="359">
        <f t="shared" si="10"/>
        <v>0</v>
      </c>
      <c r="AT29" s="358">
        <f>'Class-6'!AW31</f>
        <v>0</v>
      </c>
      <c r="AU29" s="358">
        <f>'Class-6'!AX31</f>
        <v>0</v>
      </c>
      <c r="AV29" s="358">
        <f>'Class-6'!AY31</f>
        <v>0</v>
      </c>
      <c r="AW29" s="359">
        <f t="shared" si="11"/>
        <v>0</v>
      </c>
      <c r="AX29" s="832">
        <f t="shared" si="12"/>
        <v>0</v>
      </c>
      <c r="AY29" s="833">
        <f>'Class-6'!AZ31</f>
        <v>0</v>
      </c>
      <c r="AZ29" s="360">
        <f>'Class-6'!BD31</f>
        <v>0</v>
      </c>
      <c r="BA29" s="357">
        <f>'Class-6'!BE31</f>
        <v>0</v>
      </c>
      <c r="BB29" s="358">
        <f>'Class-6'!BF31</f>
        <v>0</v>
      </c>
      <c r="BC29" s="359">
        <f t="shared" si="13"/>
        <v>0</v>
      </c>
      <c r="BD29" s="358">
        <f>'Class-6'!BH31</f>
        <v>0</v>
      </c>
      <c r="BE29" s="358">
        <f>'Class-6'!BI31</f>
        <v>0</v>
      </c>
      <c r="BF29" s="358">
        <f>'Class-6'!BJ31</f>
        <v>0</v>
      </c>
      <c r="BG29" s="359">
        <f t="shared" si="14"/>
        <v>0</v>
      </c>
      <c r="BH29" s="358">
        <f>'Class-6'!BL31</f>
        <v>0</v>
      </c>
      <c r="BI29" s="358">
        <f>'Class-6'!BM31</f>
        <v>0</v>
      </c>
      <c r="BJ29" s="358">
        <f>'Class-6'!BN31</f>
        <v>0</v>
      </c>
      <c r="BK29" s="359">
        <f t="shared" si="15"/>
        <v>0</v>
      </c>
      <c r="BL29" s="832">
        <f t="shared" si="16"/>
        <v>0</v>
      </c>
      <c r="BM29" s="833">
        <f>'Class-6'!BN31</f>
        <v>0</v>
      </c>
      <c r="BN29" s="360">
        <f>'Class-6'!BS31</f>
        <v>0</v>
      </c>
      <c r="BO29" s="357">
        <f>'Class-6'!BT31</f>
        <v>0</v>
      </c>
      <c r="BP29" s="358">
        <f>'Class-6'!BU31</f>
        <v>0</v>
      </c>
      <c r="BQ29" s="359">
        <f t="shared" si="17"/>
        <v>0</v>
      </c>
      <c r="BR29" s="358">
        <f>'Class-6'!BW31</f>
        <v>0</v>
      </c>
      <c r="BS29" s="358">
        <f>'Class-6'!BX31</f>
        <v>0</v>
      </c>
      <c r="BT29" s="358">
        <f>'Class-6'!BY31</f>
        <v>0</v>
      </c>
      <c r="BU29" s="359">
        <f t="shared" si="18"/>
        <v>0</v>
      </c>
      <c r="BV29" s="358">
        <f>'Class-6'!CA31</f>
        <v>0</v>
      </c>
      <c r="BW29" s="358">
        <f>'Class-6'!CB31</f>
        <v>0</v>
      </c>
      <c r="BX29" s="358">
        <f>'Class-6'!CC31</f>
        <v>0</v>
      </c>
      <c r="BY29" s="359">
        <f t="shared" si="19"/>
        <v>0</v>
      </c>
      <c r="BZ29" s="832">
        <f t="shared" si="20"/>
        <v>0</v>
      </c>
      <c r="CA29" s="833">
        <f>'Class-6'!CB31</f>
        <v>0</v>
      </c>
      <c r="CB29" s="360">
        <f>'Class-6'!CH31</f>
        <v>0</v>
      </c>
      <c r="CC29" s="357">
        <f>'Class-6'!CI31</f>
        <v>0</v>
      </c>
      <c r="CD29" s="358">
        <f>'Class-6'!CJ31</f>
        <v>0</v>
      </c>
      <c r="CE29" s="359">
        <f t="shared" si="21"/>
        <v>0</v>
      </c>
      <c r="CF29" s="358">
        <f>'Class-6'!CL31</f>
        <v>0</v>
      </c>
      <c r="CG29" s="358">
        <f>'Class-6'!CM31</f>
        <v>0</v>
      </c>
      <c r="CH29" s="358">
        <f>'Class-6'!CN31</f>
        <v>0</v>
      </c>
      <c r="CI29" s="359">
        <f t="shared" si="22"/>
        <v>0</v>
      </c>
      <c r="CJ29" s="358">
        <f>'Class-6'!CP31</f>
        <v>0</v>
      </c>
      <c r="CK29" s="358">
        <f>'Class-6'!CR31</f>
        <v>0</v>
      </c>
      <c r="CL29" s="358">
        <f>'Class-6'!CR31</f>
        <v>0</v>
      </c>
      <c r="CM29" s="359">
        <f t="shared" si="23"/>
        <v>0</v>
      </c>
      <c r="CN29" s="832">
        <f t="shared" si="24"/>
        <v>0</v>
      </c>
      <c r="CO29" s="833">
        <f>'Class-6'!CP31</f>
        <v>0</v>
      </c>
      <c r="CP29" s="360">
        <f>'Class-6'!CW31</f>
        <v>0</v>
      </c>
      <c r="CQ29" s="357">
        <f>'Class-6'!CX31</f>
        <v>0</v>
      </c>
      <c r="CR29" s="358">
        <f>'Class-6'!CY31</f>
        <v>0</v>
      </c>
      <c r="CS29" s="358">
        <f>'Class-6'!CZ31</f>
        <v>0</v>
      </c>
      <c r="CT29" s="358">
        <f>'Class-6'!DA31</f>
        <v>0</v>
      </c>
      <c r="CU29" s="358">
        <f>'Class-6'!DB31</f>
        <v>0</v>
      </c>
      <c r="CV29" s="434">
        <f>'Class-6'!DC31</f>
        <v>0</v>
      </c>
      <c r="CW29" s="361">
        <f>'Class-6'!DF31</f>
        <v>0</v>
      </c>
      <c r="CX29" s="357">
        <f>'Class-6'!DG31</f>
        <v>0</v>
      </c>
      <c r="CY29" s="358">
        <f>'Class-6'!DH31</f>
        <v>0</v>
      </c>
      <c r="CZ29" s="358">
        <f>'Class-6'!DI31</f>
        <v>0</v>
      </c>
      <c r="DA29" s="358">
        <f>'Class-6'!DJ31</f>
        <v>0</v>
      </c>
      <c r="DB29" s="358">
        <f>'Class-6'!DK31</f>
        <v>0</v>
      </c>
      <c r="DC29" s="359">
        <f>'Class-6'!DL31</f>
        <v>0</v>
      </c>
      <c r="DD29" s="361">
        <f>'Class-6'!DO31</f>
        <v>0</v>
      </c>
      <c r="DE29" s="357">
        <f>'Class-6'!DP31</f>
        <v>0</v>
      </c>
      <c r="DF29" s="358">
        <f>'Class-6'!DQ31</f>
        <v>0</v>
      </c>
      <c r="DG29" s="358">
        <f>'Class-6'!DR31</f>
        <v>0</v>
      </c>
      <c r="DH29" s="358">
        <f>'Class-6'!DS31</f>
        <v>0</v>
      </c>
      <c r="DI29" s="358">
        <f>'Class-6'!DT31</f>
        <v>0</v>
      </c>
      <c r="DJ29" s="359">
        <f>'Class-6'!DU31</f>
        <v>0</v>
      </c>
      <c r="DK29" s="361">
        <f>'Class-6'!DX31</f>
        <v>0</v>
      </c>
      <c r="DL29" s="467">
        <f>'Class-6'!DY31</f>
        <v>0</v>
      </c>
      <c r="DM29" s="468">
        <f>'Class-6'!DZ31</f>
        <v>0</v>
      </c>
      <c r="DN29" s="469" t="str">
        <f>'Class-6'!EA31</f>
        <v/>
      </c>
      <c r="DO29" s="467">
        <f>'Class-6'!EB31</f>
        <v>0</v>
      </c>
      <c r="DP29" s="468">
        <f>'Class-6'!EC31</f>
        <v>0</v>
      </c>
      <c r="DQ29" s="470">
        <f>'Class-6'!ED31</f>
        <v>0</v>
      </c>
      <c r="DR29" s="468" t="str">
        <f>'Class-6'!EE31</f>
        <v/>
      </c>
      <c r="DS29" s="276" t="str">
        <f>'Class-6'!EF31</f>
        <v/>
      </c>
      <c r="DT29" s="276" t="str">
        <f>'Class-6'!EG31</f>
        <v/>
      </c>
      <c r="DU29" s="278" t="str">
        <f>'Class-6'!EH31</f>
        <v/>
      </c>
      <c r="DV29" s="279">
        <f>'Class-6'!EJ31</f>
        <v>0</v>
      </c>
    </row>
    <row r="30" spans="1:126" s="280" customFormat="1" ht="17.25" customHeight="1">
      <c r="A30" s="883"/>
      <c r="B30" s="275">
        <f t="shared" si="25"/>
        <v>0</v>
      </c>
      <c r="C30" s="276">
        <f>'Class-6'!D32</f>
        <v>0</v>
      </c>
      <c r="D30" s="276">
        <f>'Class-6'!E32</f>
        <v>0</v>
      </c>
      <c r="E30" s="276">
        <f>'Class-6'!F32</f>
        <v>0</v>
      </c>
      <c r="F30" s="276">
        <f>'Class-6'!G32</f>
        <v>0</v>
      </c>
      <c r="G30" s="276">
        <f>'Class-6'!H32</f>
        <v>0</v>
      </c>
      <c r="H30" s="276">
        <f>'Class-6'!I32</f>
        <v>0</v>
      </c>
      <c r="I30" s="276">
        <f>'Class-6'!J32</f>
        <v>0</v>
      </c>
      <c r="J30" s="277">
        <f>'Class-6'!K32</f>
        <v>0</v>
      </c>
      <c r="K30" s="357">
        <f>'Class-6'!L32</f>
        <v>0</v>
      </c>
      <c r="L30" s="358">
        <f>'Class-6'!M32</f>
        <v>0</v>
      </c>
      <c r="M30" s="359">
        <f t="shared" si="1"/>
        <v>0</v>
      </c>
      <c r="N30" s="358">
        <f>'Class-6'!O32</f>
        <v>0</v>
      </c>
      <c r="O30" s="358">
        <f>'Class-6'!P32</f>
        <v>0</v>
      </c>
      <c r="P30" s="358">
        <f>'Class-6'!Q32</f>
        <v>0</v>
      </c>
      <c r="Q30" s="359">
        <f t="shared" si="2"/>
        <v>0</v>
      </c>
      <c r="R30" s="358">
        <f>'Class-6'!S32</f>
        <v>0</v>
      </c>
      <c r="S30" s="358">
        <f>'Class-6'!T32</f>
        <v>0</v>
      </c>
      <c r="T30" s="358">
        <f>'Class-6'!U32</f>
        <v>0</v>
      </c>
      <c r="U30" s="359">
        <f t="shared" si="3"/>
        <v>0</v>
      </c>
      <c r="V30" s="832">
        <f t="shared" si="4"/>
        <v>0</v>
      </c>
      <c r="W30" s="833">
        <f>'Class-6'!X32</f>
        <v>0</v>
      </c>
      <c r="X30" s="360">
        <f>'Class-6'!Z32</f>
        <v>0</v>
      </c>
      <c r="Y30" s="357">
        <f>'Class-6'!AA32</f>
        <v>0</v>
      </c>
      <c r="Z30" s="358">
        <f>'Class-6'!AB32</f>
        <v>0</v>
      </c>
      <c r="AA30" s="359">
        <f t="shared" si="5"/>
        <v>0</v>
      </c>
      <c r="AB30" s="358">
        <f>'Class-6'!AD32</f>
        <v>0</v>
      </c>
      <c r="AC30" s="358">
        <f>'Class-6'!AE32</f>
        <v>0</v>
      </c>
      <c r="AD30" s="358">
        <f>'Class-6'!AF32</f>
        <v>0</v>
      </c>
      <c r="AE30" s="359">
        <f t="shared" si="6"/>
        <v>0</v>
      </c>
      <c r="AF30" s="358">
        <f>'Class-6'!AH32</f>
        <v>0</v>
      </c>
      <c r="AG30" s="358">
        <f>'Class-6'!AI32</f>
        <v>0</v>
      </c>
      <c r="AH30" s="358">
        <f>'Class-6'!AJ32</f>
        <v>0</v>
      </c>
      <c r="AI30" s="359">
        <f t="shared" si="7"/>
        <v>0</v>
      </c>
      <c r="AJ30" s="832">
        <f t="shared" si="8"/>
        <v>0</v>
      </c>
      <c r="AK30" s="833">
        <f>'Class-6'!AL32</f>
        <v>0</v>
      </c>
      <c r="AL30" s="360">
        <f>'Class-6'!AO32</f>
        <v>0</v>
      </c>
      <c r="AM30" s="357">
        <f>'Class-6'!AP32</f>
        <v>0</v>
      </c>
      <c r="AN30" s="358">
        <f>'Class-6'!AQ32</f>
        <v>0</v>
      </c>
      <c r="AO30" s="359">
        <f t="shared" si="9"/>
        <v>0</v>
      </c>
      <c r="AP30" s="358">
        <f>'Class-6'!AS32</f>
        <v>0</v>
      </c>
      <c r="AQ30" s="358">
        <f>'Class-6'!AT32</f>
        <v>0</v>
      </c>
      <c r="AR30" s="358">
        <f>'Class-6'!AU32</f>
        <v>0</v>
      </c>
      <c r="AS30" s="359">
        <f t="shared" si="10"/>
        <v>0</v>
      </c>
      <c r="AT30" s="358">
        <f>'Class-6'!AW32</f>
        <v>0</v>
      </c>
      <c r="AU30" s="358">
        <f>'Class-6'!AX32</f>
        <v>0</v>
      </c>
      <c r="AV30" s="358">
        <f>'Class-6'!AY32</f>
        <v>0</v>
      </c>
      <c r="AW30" s="359">
        <f t="shared" si="11"/>
        <v>0</v>
      </c>
      <c r="AX30" s="832">
        <f t="shared" si="12"/>
        <v>0</v>
      </c>
      <c r="AY30" s="833">
        <f>'Class-6'!AZ32</f>
        <v>0</v>
      </c>
      <c r="AZ30" s="360">
        <f>'Class-6'!BD32</f>
        <v>0</v>
      </c>
      <c r="BA30" s="357">
        <f>'Class-6'!BE32</f>
        <v>0</v>
      </c>
      <c r="BB30" s="358">
        <f>'Class-6'!BF32</f>
        <v>0</v>
      </c>
      <c r="BC30" s="359">
        <f t="shared" si="13"/>
        <v>0</v>
      </c>
      <c r="BD30" s="358">
        <f>'Class-6'!BH32</f>
        <v>0</v>
      </c>
      <c r="BE30" s="358">
        <f>'Class-6'!BI32</f>
        <v>0</v>
      </c>
      <c r="BF30" s="358">
        <f>'Class-6'!BJ32</f>
        <v>0</v>
      </c>
      <c r="BG30" s="359">
        <f t="shared" si="14"/>
        <v>0</v>
      </c>
      <c r="BH30" s="358">
        <f>'Class-6'!BL32</f>
        <v>0</v>
      </c>
      <c r="BI30" s="358">
        <f>'Class-6'!BM32</f>
        <v>0</v>
      </c>
      <c r="BJ30" s="358">
        <f>'Class-6'!BN32</f>
        <v>0</v>
      </c>
      <c r="BK30" s="359">
        <f t="shared" si="15"/>
        <v>0</v>
      </c>
      <c r="BL30" s="832">
        <f t="shared" si="16"/>
        <v>0</v>
      </c>
      <c r="BM30" s="833">
        <f>'Class-6'!BN32</f>
        <v>0</v>
      </c>
      <c r="BN30" s="360">
        <f>'Class-6'!BS32</f>
        <v>0</v>
      </c>
      <c r="BO30" s="357">
        <f>'Class-6'!BT32</f>
        <v>0</v>
      </c>
      <c r="BP30" s="358">
        <f>'Class-6'!BU32</f>
        <v>0</v>
      </c>
      <c r="BQ30" s="359">
        <f t="shared" si="17"/>
        <v>0</v>
      </c>
      <c r="BR30" s="358">
        <f>'Class-6'!BW32</f>
        <v>0</v>
      </c>
      <c r="BS30" s="358">
        <f>'Class-6'!BX32</f>
        <v>0</v>
      </c>
      <c r="BT30" s="358">
        <f>'Class-6'!BY32</f>
        <v>0</v>
      </c>
      <c r="BU30" s="359">
        <f t="shared" si="18"/>
        <v>0</v>
      </c>
      <c r="BV30" s="358">
        <f>'Class-6'!CA32</f>
        <v>0</v>
      </c>
      <c r="BW30" s="358">
        <f>'Class-6'!CB32</f>
        <v>0</v>
      </c>
      <c r="BX30" s="358">
        <f>'Class-6'!CC32</f>
        <v>0</v>
      </c>
      <c r="BY30" s="359">
        <f t="shared" si="19"/>
        <v>0</v>
      </c>
      <c r="BZ30" s="832">
        <f t="shared" si="20"/>
        <v>0</v>
      </c>
      <c r="CA30" s="833">
        <f>'Class-6'!CB32</f>
        <v>0</v>
      </c>
      <c r="CB30" s="360">
        <f>'Class-6'!CH32</f>
        <v>0</v>
      </c>
      <c r="CC30" s="357">
        <f>'Class-6'!CI32</f>
        <v>0</v>
      </c>
      <c r="CD30" s="358">
        <f>'Class-6'!CJ32</f>
        <v>0</v>
      </c>
      <c r="CE30" s="359">
        <f t="shared" si="21"/>
        <v>0</v>
      </c>
      <c r="CF30" s="358">
        <f>'Class-6'!CL32</f>
        <v>0</v>
      </c>
      <c r="CG30" s="358">
        <f>'Class-6'!CM32</f>
        <v>0</v>
      </c>
      <c r="CH30" s="358">
        <f>'Class-6'!CN32</f>
        <v>0</v>
      </c>
      <c r="CI30" s="359">
        <f t="shared" si="22"/>
        <v>0</v>
      </c>
      <c r="CJ30" s="358">
        <f>'Class-6'!CP32</f>
        <v>0</v>
      </c>
      <c r="CK30" s="358">
        <f>'Class-6'!CR32</f>
        <v>0</v>
      </c>
      <c r="CL30" s="358">
        <f>'Class-6'!CR32</f>
        <v>0</v>
      </c>
      <c r="CM30" s="359">
        <f t="shared" si="23"/>
        <v>0</v>
      </c>
      <c r="CN30" s="832">
        <f t="shared" si="24"/>
        <v>0</v>
      </c>
      <c r="CO30" s="833">
        <f>'Class-6'!CP32</f>
        <v>0</v>
      </c>
      <c r="CP30" s="360">
        <f>'Class-6'!CW32</f>
        <v>0</v>
      </c>
      <c r="CQ30" s="357">
        <f>'Class-6'!CX32</f>
        <v>0</v>
      </c>
      <c r="CR30" s="358">
        <f>'Class-6'!CY32</f>
        <v>0</v>
      </c>
      <c r="CS30" s="358">
        <f>'Class-6'!CZ32</f>
        <v>0</v>
      </c>
      <c r="CT30" s="358">
        <f>'Class-6'!DA32</f>
        <v>0</v>
      </c>
      <c r="CU30" s="358">
        <f>'Class-6'!DB32</f>
        <v>0</v>
      </c>
      <c r="CV30" s="434">
        <f>'Class-6'!DC32</f>
        <v>0</v>
      </c>
      <c r="CW30" s="361">
        <f>'Class-6'!DF32</f>
        <v>0</v>
      </c>
      <c r="CX30" s="357">
        <f>'Class-6'!DG32</f>
        <v>0</v>
      </c>
      <c r="CY30" s="358">
        <f>'Class-6'!DH32</f>
        <v>0</v>
      </c>
      <c r="CZ30" s="358">
        <f>'Class-6'!DI32</f>
        <v>0</v>
      </c>
      <c r="DA30" s="358">
        <f>'Class-6'!DJ32</f>
        <v>0</v>
      </c>
      <c r="DB30" s="358">
        <f>'Class-6'!DK32</f>
        <v>0</v>
      </c>
      <c r="DC30" s="359">
        <f>'Class-6'!DL32</f>
        <v>0</v>
      </c>
      <c r="DD30" s="361">
        <f>'Class-6'!DO32</f>
        <v>0</v>
      </c>
      <c r="DE30" s="357">
        <f>'Class-6'!DP32</f>
        <v>0</v>
      </c>
      <c r="DF30" s="358">
        <f>'Class-6'!DQ32</f>
        <v>0</v>
      </c>
      <c r="DG30" s="358">
        <f>'Class-6'!DR32</f>
        <v>0</v>
      </c>
      <c r="DH30" s="358">
        <f>'Class-6'!DS32</f>
        <v>0</v>
      </c>
      <c r="DI30" s="358">
        <f>'Class-6'!DT32</f>
        <v>0</v>
      </c>
      <c r="DJ30" s="359">
        <f>'Class-6'!DU32</f>
        <v>0</v>
      </c>
      <c r="DK30" s="361">
        <f>'Class-6'!DX32</f>
        <v>0</v>
      </c>
      <c r="DL30" s="467">
        <f>'Class-6'!DY32</f>
        <v>0</v>
      </c>
      <c r="DM30" s="468">
        <f>'Class-6'!DZ32</f>
        <v>0</v>
      </c>
      <c r="DN30" s="469" t="str">
        <f>'Class-6'!EA32</f>
        <v/>
      </c>
      <c r="DO30" s="467">
        <f>'Class-6'!EB32</f>
        <v>0</v>
      </c>
      <c r="DP30" s="468">
        <f>'Class-6'!EC32</f>
        <v>0</v>
      </c>
      <c r="DQ30" s="470">
        <f>'Class-6'!ED32</f>
        <v>0</v>
      </c>
      <c r="DR30" s="468" t="str">
        <f>'Class-6'!EE32</f>
        <v/>
      </c>
      <c r="DS30" s="276" t="str">
        <f>'Class-6'!EF32</f>
        <v/>
      </c>
      <c r="DT30" s="276" t="str">
        <f>'Class-6'!EG32</f>
        <v/>
      </c>
      <c r="DU30" s="278" t="str">
        <f>'Class-6'!EH32</f>
        <v/>
      </c>
      <c r="DV30" s="279">
        <f>'Class-6'!EJ32</f>
        <v>0</v>
      </c>
    </row>
    <row r="31" spans="1:126" s="280" customFormat="1" ht="17.25" customHeight="1">
      <c r="A31" s="883"/>
      <c r="B31" s="275">
        <f t="shared" si="25"/>
        <v>0</v>
      </c>
      <c r="C31" s="276">
        <f>'Class-6'!D33</f>
        <v>0</v>
      </c>
      <c r="D31" s="276">
        <f>'Class-6'!E33</f>
        <v>0</v>
      </c>
      <c r="E31" s="276">
        <f>'Class-6'!F33</f>
        <v>0</v>
      </c>
      <c r="F31" s="276">
        <f>'Class-6'!G33</f>
        <v>0</v>
      </c>
      <c r="G31" s="276">
        <f>'Class-6'!H33</f>
        <v>0</v>
      </c>
      <c r="H31" s="276">
        <f>'Class-6'!I33</f>
        <v>0</v>
      </c>
      <c r="I31" s="276">
        <f>'Class-6'!J33</f>
        <v>0</v>
      </c>
      <c r="J31" s="277">
        <f>'Class-6'!K33</f>
        <v>0</v>
      </c>
      <c r="K31" s="357">
        <f>'Class-6'!L33</f>
        <v>0</v>
      </c>
      <c r="L31" s="358">
        <f>'Class-6'!M33</f>
        <v>0</v>
      </c>
      <c r="M31" s="359">
        <f t="shared" si="1"/>
        <v>0</v>
      </c>
      <c r="N31" s="358">
        <f>'Class-6'!O33</f>
        <v>0</v>
      </c>
      <c r="O31" s="358">
        <f>'Class-6'!P33</f>
        <v>0</v>
      </c>
      <c r="P31" s="358">
        <f>'Class-6'!Q33</f>
        <v>0</v>
      </c>
      <c r="Q31" s="359">
        <f t="shared" si="2"/>
        <v>0</v>
      </c>
      <c r="R31" s="358">
        <f>'Class-6'!S33</f>
        <v>0</v>
      </c>
      <c r="S31" s="358">
        <f>'Class-6'!T33</f>
        <v>0</v>
      </c>
      <c r="T31" s="358">
        <f>'Class-6'!U33</f>
        <v>0</v>
      </c>
      <c r="U31" s="359">
        <f t="shared" si="3"/>
        <v>0</v>
      </c>
      <c r="V31" s="832">
        <f t="shared" si="4"/>
        <v>0</v>
      </c>
      <c r="W31" s="833">
        <f>'Class-6'!X33</f>
        <v>0</v>
      </c>
      <c r="X31" s="360">
        <f>'Class-6'!Z33</f>
        <v>0</v>
      </c>
      <c r="Y31" s="357">
        <f>'Class-6'!AA33</f>
        <v>0</v>
      </c>
      <c r="Z31" s="358">
        <f>'Class-6'!AB33</f>
        <v>0</v>
      </c>
      <c r="AA31" s="359">
        <f t="shared" si="5"/>
        <v>0</v>
      </c>
      <c r="AB31" s="358">
        <f>'Class-6'!AD33</f>
        <v>0</v>
      </c>
      <c r="AC31" s="358">
        <f>'Class-6'!AE33</f>
        <v>0</v>
      </c>
      <c r="AD31" s="358">
        <f>'Class-6'!AF33</f>
        <v>0</v>
      </c>
      <c r="AE31" s="359">
        <f t="shared" si="6"/>
        <v>0</v>
      </c>
      <c r="AF31" s="358">
        <f>'Class-6'!AH33</f>
        <v>0</v>
      </c>
      <c r="AG31" s="358">
        <f>'Class-6'!AI33</f>
        <v>0</v>
      </c>
      <c r="AH31" s="358">
        <f>'Class-6'!AJ33</f>
        <v>0</v>
      </c>
      <c r="AI31" s="359">
        <f t="shared" si="7"/>
        <v>0</v>
      </c>
      <c r="AJ31" s="832">
        <f t="shared" si="8"/>
        <v>0</v>
      </c>
      <c r="AK31" s="833">
        <f>'Class-6'!AL33</f>
        <v>0</v>
      </c>
      <c r="AL31" s="360">
        <f>'Class-6'!AO33</f>
        <v>0</v>
      </c>
      <c r="AM31" s="357">
        <f>'Class-6'!AP33</f>
        <v>0</v>
      </c>
      <c r="AN31" s="358">
        <f>'Class-6'!AQ33</f>
        <v>0</v>
      </c>
      <c r="AO31" s="359">
        <f t="shared" si="9"/>
        <v>0</v>
      </c>
      <c r="AP31" s="358">
        <f>'Class-6'!AS33</f>
        <v>0</v>
      </c>
      <c r="AQ31" s="358">
        <f>'Class-6'!AT33</f>
        <v>0</v>
      </c>
      <c r="AR31" s="358">
        <f>'Class-6'!AU33</f>
        <v>0</v>
      </c>
      <c r="AS31" s="359">
        <f t="shared" si="10"/>
        <v>0</v>
      </c>
      <c r="AT31" s="358">
        <f>'Class-6'!AW33</f>
        <v>0</v>
      </c>
      <c r="AU31" s="358">
        <f>'Class-6'!AX33</f>
        <v>0</v>
      </c>
      <c r="AV31" s="358">
        <f>'Class-6'!AY33</f>
        <v>0</v>
      </c>
      <c r="AW31" s="359">
        <f t="shared" si="11"/>
        <v>0</v>
      </c>
      <c r="AX31" s="832">
        <f t="shared" si="12"/>
        <v>0</v>
      </c>
      <c r="AY31" s="833">
        <f>'Class-6'!AZ33</f>
        <v>0</v>
      </c>
      <c r="AZ31" s="360">
        <f>'Class-6'!BD33</f>
        <v>0</v>
      </c>
      <c r="BA31" s="357">
        <f>'Class-6'!BE33</f>
        <v>0</v>
      </c>
      <c r="BB31" s="358">
        <f>'Class-6'!BF33</f>
        <v>0</v>
      </c>
      <c r="BC31" s="359">
        <f t="shared" si="13"/>
        <v>0</v>
      </c>
      <c r="BD31" s="358">
        <f>'Class-6'!BH33</f>
        <v>0</v>
      </c>
      <c r="BE31" s="358">
        <f>'Class-6'!BI33</f>
        <v>0</v>
      </c>
      <c r="BF31" s="358">
        <f>'Class-6'!BJ33</f>
        <v>0</v>
      </c>
      <c r="BG31" s="359">
        <f t="shared" si="14"/>
        <v>0</v>
      </c>
      <c r="BH31" s="358">
        <f>'Class-6'!BL33</f>
        <v>0</v>
      </c>
      <c r="BI31" s="358">
        <f>'Class-6'!BM33</f>
        <v>0</v>
      </c>
      <c r="BJ31" s="358">
        <f>'Class-6'!BN33</f>
        <v>0</v>
      </c>
      <c r="BK31" s="359">
        <f t="shared" si="15"/>
        <v>0</v>
      </c>
      <c r="BL31" s="832">
        <f t="shared" si="16"/>
        <v>0</v>
      </c>
      <c r="BM31" s="833">
        <f>'Class-6'!BN33</f>
        <v>0</v>
      </c>
      <c r="BN31" s="360">
        <f>'Class-6'!BS33</f>
        <v>0</v>
      </c>
      <c r="BO31" s="357">
        <f>'Class-6'!BT33</f>
        <v>0</v>
      </c>
      <c r="BP31" s="358">
        <f>'Class-6'!BU33</f>
        <v>0</v>
      </c>
      <c r="BQ31" s="359">
        <f t="shared" si="17"/>
        <v>0</v>
      </c>
      <c r="BR31" s="358">
        <f>'Class-6'!BW33</f>
        <v>0</v>
      </c>
      <c r="BS31" s="358">
        <f>'Class-6'!BX33</f>
        <v>0</v>
      </c>
      <c r="BT31" s="358">
        <f>'Class-6'!BY33</f>
        <v>0</v>
      </c>
      <c r="BU31" s="359">
        <f t="shared" si="18"/>
        <v>0</v>
      </c>
      <c r="BV31" s="358">
        <f>'Class-6'!CA33</f>
        <v>0</v>
      </c>
      <c r="BW31" s="358">
        <f>'Class-6'!CB33</f>
        <v>0</v>
      </c>
      <c r="BX31" s="358">
        <f>'Class-6'!CC33</f>
        <v>0</v>
      </c>
      <c r="BY31" s="359">
        <f t="shared" si="19"/>
        <v>0</v>
      </c>
      <c r="BZ31" s="832">
        <f t="shared" si="20"/>
        <v>0</v>
      </c>
      <c r="CA31" s="833">
        <f>'Class-6'!CB33</f>
        <v>0</v>
      </c>
      <c r="CB31" s="360">
        <f>'Class-6'!CH33</f>
        <v>0</v>
      </c>
      <c r="CC31" s="357">
        <f>'Class-6'!CI33</f>
        <v>0</v>
      </c>
      <c r="CD31" s="358">
        <f>'Class-6'!CJ33</f>
        <v>0</v>
      </c>
      <c r="CE31" s="359">
        <f t="shared" si="21"/>
        <v>0</v>
      </c>
      <c r="CF31" s="358">
        <f>'Class-6'!CL33</f>
        <v>0</v>
      </c>
      <c r="CG31" s="358">
        <f>'Class-6'!CM33</f>
        <v>0</v>
      </c>
      <c r="CH31" s="358">
        <f>'Class-6'!CN33</f>
        <v>0</v>
      </c>
      <c r="CI31" s="359">
        <f t="shared" si="22"/>
        <v>0</v>
      </c>
      <c r="CJ31" s="358">
        <f>'Class-6'!CP33</f>
        <v>0</v>
      </c>
      <c r="CK31" s="358">
        <f>'Class-6'!CR33</f>
        <v>0</v>
      </c>
      <c r="CL31" s="358">
        <f>'Class-6'!CR33</f>
        <v>0</v>
      </c>
      <c r="CM31" s="359">
        <f t="shared" si="23"/>
        <v>0</v>
      </c>
      <c r="CN31" s="832">
        <f t="shared" si="24"/>
        <v>0</v>
      </c>
      <c r="CO31" s="833">
        <f>'Class-6'!CP33</f>
        <v>0</v>
      </c>
      <c r="CP31" s="360">
        <f>'Class-6'!CW33</f>
        <v>0</v>
      </c>
      <c r="CQ31" s="357">
        <f>'Class-6'!CX33</f>
        <v>0</v>
      </c>
      <c r="CR31" s="358">
        <f>'Class-6'!CY33</f>
        <v>0</v>
      </c>
      <c r="CS31" s="358">
        <f>'Class-6'!CZ33</f>
        <v>0</v>
      </c>
      <c r="CT31" s="358">
        <f>'Class-6'!DA33</f>
        <v>0</v>
      </c>
      <c r="CU31" s="358">
        <f>'Class-6'!DB33</f>
        <v>0</v>
      </c>
      <c r="CV31" s="434">
        <f>'Class-6'!DC33</f>
        <v>0</v>
      </c>
      <c r="CW31" s="361">
        <f>'Class-6'!DF33</f>
        <v>0</v>
      </c>
      <c r="CX31" s="357">
        <f>'Class-6'!DG33</f>
        <v>0</v>
      </c>
      <c r="CY31" s="358">
        <f>'Class-6'!DH33</f>
        <v>0</v>
      </c>
      <c r="CZ31" s="358">
        <f>'Class-6'!DI33</f>
        <v>0</v>
      </c>
      <c r="DA31" s="358">
        <f>'Class-6'!DJ33</f>
        <v>0</v>
      </c>
      <c r="DB31" s="358">
        <f>'Class-6'!DK33</f>
        <v>0</v>
      </c>
      <c r="DC31" s="359">
        <f>'Class-6'!DL33</f>
        <v>0</v>
      </c>
      <c r="DD31" s="361">
        <f>'Class-6'!DO33</f>
        <v>0</v>
      </c>
      <c r="DE31" s="357">
        <f>'Class-6'!DP33</f>
        <v>0</v>
      </c>
      <c r="DF31" s="358">
        <f>'Class-6'!DQ33</f>
        <v>0</v>
      </c>
      <c r="DG31" s="358">
        <f>'Class-6'!DR33</f>
        <v>0</v>
      </c>
      <c r="DH31" s="358">
        <f>'Class-6'!DS33</f>
        <v>0</v>
      </c>
      <c r="DI31" s="358">
        <f>'Class-6'!DT33</f>
        <v>0</v>
      </c>
      <c r="DJ31" s="359">
        <f>'Class-6'!DU33</f>
        <v>0</v>
      </c>
      <c r="DK31" s="361">
        <f>'Class-6'!DX33</f>
        <v>0</v>
      </c>
      <c r="DL31" s="467">
        <f>'Class-6'!DY33</f>
        <v>0</v>
      </c>
      <c r="DM31" s="468">
        <f>'Class-6'!DZ33</f>
        <v>0</v>
      </c>
      <c r="DN31" s="469" t="str">
        <f>'Class-6'!EA33</f>
        <v/>
      </c>
      <c r="DO31" s="467">
        <f>'Class-6'!EB33</f>
        <v>0</v>
      </c>
      <c r="DP31" s="468">
        <f>'Class-6'!EC33</f>
        <v>0</v>
      </c>
      <c r="DQ31" s="470">
        <f>'Class-6'!ED33</f>
        <v>0</v>
      </c>
      <c r="DR31" s="468" t="str">
        <f>'Class-6'!EE33</f>
        <v/>
      </c>
      <c r="DS31" s="276" t="str">
        <f>'Class-6'!EF33</f>
        <v/>
      </c>
      <c r="DT31" s="276" t="str">
        <f>'Class-6'!EG33</f>
        <v/>
      </c>
      <c r="DU31" s="278" t="str">
        <f>'Class-6'!EH33</f>
        <v/>
      </c>
      <c r="DV31" s="279">
        <f>'Class-6'!EJ33</f>
        <v>0</v>
      </c>
    </row>
    <row r="32" spans="1:126" s="280" customFormat="1" ht="17.25" customHeight="1">
      <c r="A32" s="883"/>
      <c r="B32" s="275">
        <f t="shared" si="25"/>
        <v>0</v>
      </c>
      <c r="C32" s="276">
        <f>'Class-6'!D34</f>
        <v>0</v>
      </c>
      <c r="D32" s="276">
        <f>'Class-6'!E34</f>
        <v>0</v>
      </c>
      <c r="E32" s="276">
        <f>'Class-6'!F34</f>
        <v>0</v>
      </c>
      <c r="F32" s="276">
        <f>'Class-6'!G34</f>
        <v>0</v>
      </c>
      <c r="G32" s="276">
        <f>'Class-6'!H34</f>
        <v>0</v>
      </c>
      <c r="H32" s="276">
        <f>'Class-6'!I34</f>
        <v>0</v>
      </c>
      <c r="I32" s="276">
        <f>'Class-6'!J34</f>
        <v>0</v>
      </c>
      <c r="J32" s="277">
        <f>'Class-6'!K34</f>
        <v>0</v>
      </c>
      <c r="K32" s="357">
        <f>'Class-6'!L34</f>
        <v>0</v>
      </c>
      <c r="L32" s="358">
        <f>'Class-6'!M34</f>
        <v>0</v>
      </c>
      <c r="M32" s="359">
        <f t="shared" si="1"/>
        <v>0</v>
      </c>
      <c r="N32" s="358">
        <f>'Class-6'!O34</f>
        <v>0</v>
      </c>
      <c r="O32" s="358">
        <f>'Class-6'!P34</f>
        <v>0</v>
      </c>
      <c r="P32" s="358">
        <f>'Class-6'!Q34</f>
        <v>0</v>
      </c>
      <c r="Q32" s="359">
        <f t="shared" si="2"/>
        <v>0</v>
      </c>
      <c r="R32" s="358">
        <f>'Class-6'!S34</f>
        <v>0</v>
      </c>
      <c r="S32" s="358">
        <f>'Class-6'!T34</f>
        <v>0</v>
      </c>
      <c r="T32" s="358">
        <f>'Class-6'!U34</f>
        <v>0</v>
      </c>
      <c r="U32" s="359">
        <f t="shared" si="3"/>
        <v>0</v>
      </c>
      <c r="V32" s="832">
        <f t="shared" si="4"/>
        <v>0</v>
      </c>
      <c r="W32" s="833">
        <f>'Class-6'!X34</f>
        <v>0</v>
      </c>
      <c r="X32" s="360">
        <f>'Class-6'!Z34</f>
        <v>0</v>
      </c>
      <c r="Y32" s="357">
        <f>'Class-6'!AA34</f>
        <v>0</v>
      </c>
      <c r="Z32" s="358">
        <f>'Class-6'!AB34</f>
        <v>0</v>
      </c>
      <c r="AA32" s="359">
        <f t="shared" si="5"/>
        <v>0</v>
      </c>
      <c r="AB32" s="358">
        <f>'Class-6'!AD34</f>
        <v>0</v>
      </c>
      <c r="AC32" s="358">
        <f>'Class-6'!AE34</f>
        <v>0</v>
      </c>
      <c r="AD32" s="358">
        <f>'Class-6'!AF34</f>
        <v>0</v>
      </c>
      <c r="AE32" s="359">
        <f t="shared" si="6"/>
        <v>0</v>
      </c>
      <c r="AF32" s="358">
        <f>'Class-6'!AH34</f>
        <v>0</v>
      </c>
      <c r="AG32" s="358">
        <f>'Class-6'!AI34</f>
        <v>0</v>
      </c>
      <c r="AH32" s="358">
        <f>'Class-6'!AJ34</f>
        <v>0</v>
      </c>
      <c r="AI32" s="359">
        <f t="shared" si="7"/>
        <v>0</v>
      </c>
      <c r="AJ32" s="832">
        <f t="shared" si="8"/>
        <v>0</v>
      </c>
      <c r="AK32" s="833">
        <f>'Class-6'!AL34</f>
        <v>0</v>
      </c>
      <c r="AL32" s="360">
        <f>'Class-6'!AO34</f>
        <v>0</v>
      </c>
      <c r="AM32" s="357">
        <f>'Class-6'!AP34</f>
        <v>0</v>
      </c>
      <c r="AN32" s="358">
        <f>'Class-6'!AQ34</f>
        <v>0</v>
      </c>
      <c r="AO32" s="359">
        <f t="shared" si="9"/>
        <v>0</v>
      </c>
      <c r="AP32" s="358">
        <f>'Class-6'!AS34</f>
        <v>0</v>
      </c>
      <c r="AQ32" s="358">
        <f>'Class-6'!AT34</f>
        <v>0</v>
      </c>
      <c r="AR32" s="358">
        <f>'Class-6'!AU34</f>
        <v>0</v>
      </c>
      <c r="AS32" s="359">
        <f t="shared" si="10"/>
        <v>0</v>
      </c>
      <c r="AT32" s="358">
        <f>'Class-6'!AW34</f>
        <v>0</v>
      </c>
      <c r="AU32" s="358">
        <f>'Class-6'!AX34</f>
        <v>0</v>
      </c>
      <c r="AV32" s="358">
        <f>'Class-6'!AY34</f>
        <v>0</v>
      </c>
      <c r="AW32" s="359">
        <f t="shared" si="11"/>
        <v>0</v>
      </c>
      <c r="AX32" s="832">
        <f t="shared" si="12"/>
        <v>0</v>
      </c>
      <c r="AY32" s="833">
        <f>'Class-6'!AZ34</f>
        <v>0</v>
      </c>
      <c r="AZ32" s="360">
        <f>'Class-6'!BD34</f>
        <v>0</v>
      </c>
      <c r="BA32" s="357">
        <f>'Class-6'!BE34</f>
        <v>0</v>
      </c>
      <c r="BB32" s="358">
        <f>'Class-6'!BF34</f>
        <v>0</v>
      </c>
      <c r="BC32" s="359">
        <f t="shared" si="13"/>
        <v>0</v>
      </c>
      <c r="BD32" s="358">
        <f>'Class-6'!BH34</f>
        <v>0</v>
      </c>
      <c r="BE32" s="358">
        <f>'Class-6'!BI34</f>
        <v>0</v>
      </c>
      <c r="BF32" s="358">
        <f>'Class-6'!BJ34</f>
        <v>0</v>
      </c>
      <c r="BG32" s="359">
        <f t="shared" si="14"/>
        <v>0</v>
      </c>
      <c r="BH32" s="358">
        <f>'Class-6'!BL34</f>
        <v>0</v>
      </c>
      <c r="BI32" s="358">
        <f>'Class-6'!BM34</f>
        <v>0</v>
      </c>
      <c r="BJ32" s="358">
        <f>'Class-6'!BN34</f>
        <v>0</v>
      </c>
      <c r="BK32" s="359">
        <f t="shared" si="15"/>
        <v>0</v>
      </c>
      <c r="BL32" s="832">
        <f t="shared" si="16"/>
        <v>0</v>
      </c>
      <c r="BM32" s="833">
        <f>'Class-6'!BN34</f>
        <v>0</v>
      </c>
      <c r="BN32" s="360">
        <f>'Class-6'!BS34</f>
        <v>0</v>
      </c>
      <c r="BO32" s="357">
        <f>'Class-6'!BT34</f>
        <v>0</v>
      </c>
      <c r="BP32" s="358">
        <f>'Class-6'!BU34</f>
        <v>0</v>
      </c>
      <c r="BQ32" s="359">
        <f t="shared" si="17"/>
        <v>0</v>
      </c>
      <c r="BR32" s="358">
        <f>'Class-6'!BW34</f>
        <v>0</v>
      </c>
      <c r="BS32" s="358">
        <f>'Class-6'!BX34</f>
        <v>0</v>
      </c>
      <c r="BT32" s="358">
        <f>'Class-6'!BY34</f>
        <v>0</v>
      </c>
      <c r="BU32" s="359">
        <f t="shared" si="18"/>
        <v>0</v>
      </c>
      <c r="BV32" s="358">
        <f>'Class-6'!CA34</f>
        <v>0</v>
      </c>
      <c r="BW32" s="358">
        <f>'Class-6'!CB34</f>
        <v>0</v>
      </c>
      <c r="BX32" s="358">
        <f>'Class-6'!CC34</f>
        <v>0</v>
      </c>
      <c r="BY32" s="359">
        <f t="shared" si="19"/>
        <v>0</v>
      </c>
      <c r="BZ32" s="832">
        <f t="shared" si="20"/>
        <v>0</v>
      </c>
      <c r="CA32" s="833">
        <f>'Class-6'!CB34</f>
        <v>0</v>
      </c>
      <c r="CB32" s="360">
        <f>'Class-6'!CH34</f>
        <v>0</v>
      </c>
      <c r="CC32" s="357">
        <f>'Class-6'!CI34</f>
        <v>0</v>
      </c>
      <c r="CD32" s="358">
        <f>'Class-6'!CJ34</f>
        <v>0</v>
      </c>
      <c r="CE32" s="359">
        <f t="shared" si="21"/>
        <v>0</v>
      </c>
      <c r="CF32" s="358">
        <f>'Class-6'!CL34</f>
        <v>0</v>
      </c>
      <c r="CG32" s="358">
        <f>'Class-6'!CM34</f>
        <v>0</v>
      </c>
      <c r="CH32" s="358">
        <f>'Class-6'!CN34</f>
        <v>0</v>
      </c>
      <c r="CI32" s="359">
        <f t="shared" si="22"/>
        <v>0</v>
      </c>
      <c r="CJ32" s="358">
        <f>'Class-6'!CP34</f>
        <v>0</v>
      </c>
      <c r="CK32" s="358">
        <f>'Class-6'!CR34</f>
        <v>0</v>
      </c>
      <c r="CL32" s="358">
        <f>'Class-6'!CR34</f>
        <v>0</v>
      </c>
      <c r="CM32" s="359">
        <f t="shared" si="23"/>
        <v>0</v>
      </c>
      <c r="CN32" s="832">
        <f t="shared" si="24"/>
        <v>0</v>
      </c>
      <c r="CO32" s="833">
        <f>'Class-6'!CP34</f>
        <v>0</v>
      </c>
      <c r="CP32" s="360">
        <f>'Class-6'!CW34</f>
        <v>0</v>
      </c>
      <c r="CQ32" s="357">
        <f>'Class-6'!CX34</f>
        <v>0</v>
      </c>
      <c r="CR32" s="358">
        <f>'Class-6'!CY34</f>
        <v>0</v>
      </c>
      <c r="CS32" s="358">
        <f>'Class-6'!CZ34</f>
        <v>0</v>
      </c>
      <c r="CT32" s="358">
        <f>'Class-6'!DA34</f>
        <v>0</v>
      </c>
      <c r="CU32" s="358">
        <f>'Class-6'!DB34</f>
        <v>0</v>
      </c>
      <c r="CV32" s="434">
        <f>'Class-6'!DC34</f>
        <v>0</v>
      </c>
      <c r="CW32" s="361">
        <f>'Class-6'!DF34</f>
        <v>0</v>
      </c>
      <c r="CX32" s="357">
        <f>'Class-6'!DG34</f>
        <v>0</v>
      </c>
      <c r="CY32" s="358">
        <f>'Class-6'!DH34</f>
        <v>0</v>
      </c>
      <c r="CZ32" s="358">
        <f>'Class-6'!DI34</f>
        <v>0</v>
      </c>
      <c r="DA32" s="358">
        <f>'Class-6'!DJ34</f>
        <v>0</v>
      </c>
      <c r="DB32" s="358">
        <f>'Class-6'!DK34</f>
        <v>0</v>
      </c>
      <c r="DC32" s="359">
        <f>'Class-6'!DL34</f>
        <v>0</v>
      </c>
      <c r="DD32" s="361">
        <f>'Class-6'!DO34</f>
        <v>0</v>
      </c>
      <c r="DE32" s="357">
        <f>'Class-6'!DP34</f>
        <v>0</v>
      </c>
      <c r="DF32" s="358">
        <f>'Class-6'!DQ34</f>
        <v>0</v>
      </c>
      <c r="DG32" s="358">
        <f>'Class-6'!DR34</f>
        <v>0</v>
      </c>
      <c r="DH32" s="358">
        <f>'Class-6'!DS34</f>
        <v>0</v>
      </c>
      <c r="DI32" s="358">
        <f>'Class-6'!DT34</f>
        <v>0</v>
      </c>
      <c r="DJ32" s="359">
        <f>'Class-6'!DU34</f>
        <v>0</v>
      </c>
      <c r="DK32" s="361">
        <f>'Class-6'!DX34</f>
        <v>0</v>
      </c>
      <c r="DL32" s="467">
        <f>'Class-6'!DY34</f>
        <v>0</v>
      </c>
      <c r="DM32" s="468">
        <f>'Class-6'!DZ34</f>
        <v>0</v>
      </c>
      <c r="DN32" s="469" t="str">
        <f>'Class-6'!EA34</f>
        <v/>
      </c>
      <c r="DO32" s="467">
        <f>'Class-6'!EB34</f>
        <v>0</v>
      </c>
      <c r="DP32" s="468">
        <f>'Class-6'!EC34</f>
        <v>0</v>
      </c>
      <c r="DQ32" s="470">
        <f>'Class-6'!ED34</f>
        <v>0</v>
      </c>
      <c r="DR32" s="468" t="str">
        <f>'Class-6'!EE34</f>
        <v/>
      </c>
      <c r="DS32" s="276" t="str">
        <f>'Class-6'!EF34</f>
        <v/>
      </c>
      <c r="DT32" s="276" t="str">
        <f>'Class-6'!EG34</f>
        <v/>
      </c>
      <c r="DU32" s="278" t="str">
        <f>'Class-6'!EH34</f>
        <v/>
      </c>
      <c r="DV32" s="279">
        <f>'Class-6'!EJ34</f>
        <v>0</v>
      </c>
    </row>
    <row r="33" spans="1:126" s="280" customFormat="1" ht="17.25" customHeight="1">
      <c r="A33" s="883"/>
      <c r="B33" s="275">
        <f t="shared" si="25"/>
        <v>0</v>
      </c>
      <c r="C33" s="276">
        <f>'Class-6'!D35</f>
        <v>0</v>
      </c>
      <c r="D33" s="276">
        <f>'Class-6'!E35</f>
        <v>0</v>
      </c>
      <c r="E33" s="276">
        <f>'Class-6'!F35</f>
        <v>0</v>
      </c>
      <c r="F33" s="276">
        <f>'Class-6'!G35</f>
        <v>0</v>
      </c>
      <c r="G33" s="276">
        <f>'Class-6'!H35</f>
        <v>0</v>
      </c>
      <c r="H33" s="276">
        <f>'Class-6'!I35</f>
        <v>0</v>
      </c>
      <c r="I33" s="276">
        <f>'Class-6'!J35</f>
        <v>0</v>
      </c>
      <c r="J33" s="277">
        <f>'Class-6'!K35</f>
        <v>0</v>
      </c>
      <c r="K33" s="357">
        <f>'Class-6'!L35</f>
        <v>0</v>
      </c>
      <c r="L33" s="358">
        <f>'Class-6'!M35</f>
        <v>0</v>
      </c>
      <c r="M33" s="359">
        <f t="shared" si="1"/>
        <v>0</v>
      </c>
      <c r="N33" s="358">
        <f>'Class-6'!O35</f>
        <v>0</v>
      </c>
      <c r="O33" s="358">
        <f>'Class-6'!P35</f>
        <v>0</v>
      </c>
      <c r="P33" s="358">
        <f>'Class-6'!Q35</f>
        <v>0</v>
      </c>
      <c r="Q33" s="359">
        <f t="shared" si="2"/>
        <v>0</v>
      </c>
      <c r="R33" s="358">
        <f>'Class-6'!S35</f>
        <v>0</v>
      </c>
      <c r="S33" s="358">
        <f>'Class-6'!T35</f>
        <v>0</v>
      </c>
      <c r="T33" s="358">
        <f>'Class-6'!U35</f>
        <v>0</v>
      </c>
      <c r="U33" s="359">
        <f t="shared" si="3"/>
        <v>0</v>
      </c>
      <c r="V33" s="832">
        <f t="shared" si="4"/>
        <v>0</v>
      </c>
      <c r="W33" s="833">
        <f>'Class-6'!X35</f>
        <v>0</v>
      </c>
      <c r="X33" s="360">
        <f>'Class-6'!Z35</f>
        <v>0</v>
      </c>
      <c r="Y33" s="357">
        <f>'Class-6'!AA35</f>
        <v>0</v>
      </c>
      <c r="Z33" s="358">
        <f>'Class-6'!AB35</f>
        <v>0</v>
      </c>
      <c r="AA33" s="359">
        <f t="shared" si="5"/>
        <v>0</v>
      </c>
      <c r="AB33" s="358">
        <f>'Class-6'!AD35</f>
        <v>0</v>
      </c>
      <c r="AC33" s="358">
        <f>'Class-6'!AE35</f>
        <v>0</v>
      </c>
      <c r="AD33" s="358">
        <f>'Class-6'!AF35</f>
        <v>0</v>
      </c>
      <c r="AE33" s="359">
        <f t="shared" si="6"/>
        <v>0</v>
      </c>
      <c r="AF33" s="358">
        <f>'Class-6'!AH35</f>
        <v>0</v>
      </c>
      <c r="AG33" s="358">
        <f>'Class-6'!AI35</f>
        <v>0</v>
      </c>
      <c r="AH33" s="358">
        <f>'Class-6'!AJ35</f>
        <v>0</v>
      </c>
      <c r="AI33" s="359">
        <f t="shared" si="7"/>
        <v>0</v>
      </c>
      <c r="AJ33" s="832">
        <f t="shared" si="8"/>
        <v>0</v>
      </c>
      <c r="AK33" s="833">
        <f>'Class-6'!AL35</f>
        <v>0</v>
      </c>
      <c r="AL33" s="360">
        <f>'Class-6'!AO35</f>
        <v>0</v>
      </c>
      <c r="AM33" s="357">
        <f>'Class-6'!AP35</f>
        <v>0</v>
      </c>
      <c r="AN33" s="358">
        <f>'Class-6'!AQ35</f>
        <v>0</v>
      </c>
      <c r="AO33" s="359">
        <f t="shared" si="9"/>
        <v>0</v>
      </c>
      <c r="AP33" s="358">
        <f>'Class-6'!AS35</f>
        <v>0</v>
      </c>
      <c r="AQ33" s="358">
        <f>'Class-6'!AT35</f>
        <v>0</v>
      </c>
      <c r="AR33" s="358">
        <f>'Class-6'!AU35</f>
        <v>0</v>
      </c>
      <c r="AS33" s="359">
        <f t="shared" si="10"/>
        <v>0</v>
      </c>
      <c r="AT33" s="358">
        <f>'Class-6'!AW35</f>
        <v>0</v>
      </c>
      <c r="AU33" s="358">
        <f>'Class-6'!AX35</f>
        <v>0</v>
      </c>
      <c r="AV33" s="358">
        <f>'Class-6'!AY35</f>
        <v>0</v>
      </c>
      <c r="AW33" s="359">
        <f t="shared" si="11"/>
        <v>0</v>
      </c>
      <c r="AX33" s="832">
        <f t="shared" si="12"/>
        <v>0</v>
      </c>
      <c r="AY33" s="833">
        <f>'Class-6'!AZ35</f>
        <v>0</v>
      </c>
      <c r="AZ33" s="360">
        <f>'Class-6'!BD35</f>
        <v>0</v>
      </c>
      <c r="BA33" s="357">
        <f>'Class-6'!BE35</f>
        <v>0</v>
      </c>
      <c r="BB33" s="358">
        <f>'Class-6'!BF35</f>
        <v>0</v>
      </c>
      <c r="BC33" s="359">
        <f t="shared" si="13"/>
        <v>0</v>
      </c>
      <c r="BD33" s="358">
        <f>'Class-6'!BH35</f>
        <v>0</v>
      </c>
      <c r="BE33" s="358">
        <f>'Class-6'!BI35</f>
        <v>0</v>
      </c>
      <c r="BF33" s="358">
        <f>'Class-6'!BJ35</f>
        <v>0</v>
      </c>
      <c r="BG33" s="359">
        <f t="shared" si="14"/>
        <v>0</v>
      </c>
      <c r="BH33" s="358">
        <f>'Class-6'!BL35</f>
        <v>0</v>
      </c>
      <c r="BI33" s="358">
        <f>'Class-6'!BM35</f>
        <v>0</v>
      </c>
      <c r="BJ33" s="358">
        <f>'Class-6'!BN35</f>
        <v>0</v>
      </c>
      <c r="BK33" s="359">
        <f t="shared" si="15"/>
        <v>0</v>
      </c>
      <c r="BL33" s="832">
        <f t="shared" si="16"/>
        <v>0</v>
      </c>
      <c r="BM33" s="833">
        <f>'Class-6'!BN35</f>
        <v>0</v>
      </c>
      <c r="BN33" s="360">
        <f>'Class-6'!BS35</f>
        <v>0</v>
      </c>
      <c r="BO33" s="357">
        <f>'Class-6'!BT35</f>
        <v>0</v>
      </c>
      <c r="BP33" s="358">
        <f>'Class-6'!BU35</f>
        <v>0</v>
      </c>
      <c r="BQ33" s="359">
        <f t="shared" si="17"/>
        <v>0</v>
      </c>
      <c r="BR33" s="358">
        <f>'Class-6'!BW35</f>
        <v>0</v>
      </c>
      <c r="BS33" s="358">
        <f>'Class-6'!BX35</f>
        <v>0</v>
      </c>
      <c r="BT33" s="358">
        <f>'Class-6'!BY35</f>
        <v>0</v>
      </c>
      <c r="BU33" s="359">
        <f t="shared" si="18"/>
        <v>0</v>
      </c>
      <c r="BV33" s="358">
        <f>'Class-6'!CA35</f>
        <v>0</v>
      </c>
      <c r="BW33" s="358">
        <f>'Class-6'!CB35</f>
        <v>0</v>
      </c>
      <c r="BX33" s="358">
        <f>'Class-6'!CC35</f>
        <v>0</v>
      </c>
      <c r="BY33" s="359">
        <f t="shared" si="19"/>
        <v>0</v>
      </c>
      <c r="BZ33" s="832">
        <f t="shared" si="20"/>
        <v>0</v>
      </c>
      <c r="CA33" s="833">
        <f>'Class-6'!CB35</f>
        <v>0</v>
      </c>
      <c r="CB33" s="360">
        <f>'Class-6'!CH35</f>
        <v>0</v>
      </c>
      <c r="CC33" s="357">
        <f>'Class-6'!CI35</f>
        <v>0</v>
      </c>
      <c r="CD33" s="358">
        <f>'Class-6'!CJ35</f>
        <v>0</v>
      </c>
      <c r="CE33" s="359">
        <f t="shared" si="21"/>
        <v>0</v>
      </c>
      <c r="CF33" s="358">
        <f>'Class-6'!CL35</f>
        <v>0</v>
      </c>
      <c r="CG33" s="358">
        <f>'Class-6'!CM35</f>
        <v>0</v>
      </c>
      <c r="CH33" s="358">
        <f>'Class-6'!CN35</f>
        <v>0</v>
      </c>
      <c r="CI33" s="359">
        <f t="shared" si="22"/>
        <v>0</v>
      </c>
      <c r="CJ33" s="358">
        <f>'Class-6'!CP35</f>
        <v>0</v>
      </c>
      <c r="CK33" s="358">
        <f>'Class-6'!CR35</f>
        <v>0</v>
      </c>
      <c r="CL33" s="358">
        <f>'Class-6'!CR35</f>
        <v>0</v>
      </c>
      <c r="CM33" s="359">
        <f t="shared" si="23"/>
        <v>0</v>
      </c>
      <c r="CN33" s="832">
        <f t="shared" si="24"/>
        <v>0</v>
      </c>
      <c r="CO33" s="833">
        <f>'Class-6'!CP35</f>
        <v>0</v>
      </c>
      <c r="CP33" s="360">
        <f>'Class-6'!CW35</f>
        <v>0</v>
      </c>
      <c r="CQ33" s="357">
        <f>'Class-6'!CX35</f>
        <v>0</v>
      </c>
      <c r="CR33" s="358">
        <f>'Class-6'!CY35</f>
        <v>0</v>
      </c>
      <c r="CS33" s="358">
        <f>'Class-6'!CZ35</f>
        <v>0</v>
      </c>
      <c r="CT33" s="358">
        <f>'Class-6'!DA35</f>
        <v>0</v>
      </c>
      <c r="CU33" s="358">
        <f>'Class-6'!DB35</f>
        <v>0</v>
      </c>
      <c r="CV33" s="434">
        <f>'Class-6'!DC35</f>
        <v>0</v>
      </c>
      <c r="CW33" s="361">
        <f>'Class-6'!DF35</f>
        <v>0</v>
      </c>
      <c r="CX33" s="357">
        <f>'Class-6'!DG35</f>
        <v>0</v>
      </c>
      <c r="CY33" s="358">
        <f>'Class-6'!DH35</f>
        <v>0</v>
      </c>
      <c r="CZ33" s="358">
        <f>'Class-6'!DI35</f>
        <v>0</v>
      </c>
      <c r="DA33" s="358">
        <f>'Class-6'!DJ35</f>
        <v>0</v>
      </c>
      <c r="DB33" s="358">
        <f>'Class-6'!DK35</f>
        <v>0</v>
      </c>
      <c r="DC33" s="359">
        <f>'Class-6'!DL35</f>
        <v>0</v>
      </c>
      <c r="DD33" s="361">
        <f>'Class-6'!DO35</f>
        <v>0</v>
      </c>
      <c r="DE33" s="357">
        <f>'Class-6'!DP35</f>
        <v>0</v>
      </c>
      <c r="DF33" s="358">
        <f>'Class-6'!DQ35</f>
        <v>0</v>
      </c>
      <c r="DG33" s="358">
        <f>'Class-6'!DR35</f>
        <v>0</v>
      </c>
      <c r="DH33" s="358">
        <f>'Class-6'!DS35</f>
        <v>0</v>
      </c>
      <c r="DI33" s="358">
        <f>'Class-6'!DT35</f>
        <v>0</v>
      </c>
      <c r="DJ33" s="359">
        <f>'Class-6'!DU35</f>
        <v>0</v>
      </c>
      <c r="DK33" s="361">
        <f>'Class-6'!DX35</f>
        <v>0</v>
      </c>
      <c r="DL33" s="467">
        <f>'Class-6'!DY35</f>
        <v>0</v>
      </c>
      <c r="DM33" s="468">
        <f>'Class-6'!DZ35</f>
        <v>0</v>
      </c>
      <c r="DN33" s="469" t="str">
        <f>'Class-6'!EA35</f>
        <v/>
      </c>
      <c r="DO33" s="467">
        <f>'Class-6'!EB35</f>
        <v>0</v>
      </c>
      <c r="DP33" s="468">
        <f>'Class-6'!EC35</f>
        <v>0</v>
      </c>
      <c r="DQ33" s="470">
        <f>'Class-6'!ED35</f>
        <v>0</v>
      </c>
      <c r="DR33" s="468" t="str">
        <f>'Class-6'!EE35</f>
        <v/>
      </c>
      <c r="DS33" s="276" t="str">
        <f>'Class-6'!EF35</f>
        <v/>
      </c>
      <c r="DT33" s="276" t="str">
        <f>'Class-6'!EG35</f>
        <v/>
      </c>
      <c r="DU33" s="278" t="str">
        <f>'Class-6'!EH35</f>
        <v/>
      </c>
      <c r="DV33" s="279">
        <f>'Class-6'!EJ35</f>
        <v>0</v>
      </c>
    </row>
    <row r="34" spans="1:126" s="280" customFormat="1" ht="17.25" customHeight="1">
      <c r="A34" s="883"/>
      <c r="B34" s="275">
        <f t="shared" si="25"/>
        <v>0</v>
      </c>
      <c r="C34" s="276">
        <f>'Class-6'!D36</f>
        <v>0</v>
      </c>
      <c r="D34" s="276">
        <f>'Class-6'!E36</f>
        <v>0</v>
      </c>
      <c r="E34" s="276">
        <f>'Class-6'!F36</f>
        <v>0</v>
      </c>
      <c r="F34" s="276">
        <f>'Class-6'!G36</f>
        <v>0</v>
      </c>
      <c r="G34" s="276">
        <f>'Class-6'!H36</f>
        <v>0</v>
      </c>
      <c r="H34" s="276">
        <f>'Class-6'!I36</f>
        <v>0</v>
      </c>
      <c r="I34" s="276">
        <f>'Class-6'!J36</f>
        <v>0</v>
      </c>
      <c r="J34" s="277">
        <f>'Class-6'!K36</f>
        <v>0</v>
      </c>
      <c r="K34" s="357">
        <f>'Class-6'!L36</f>
        <v>0</v>
      </c>
      <c r="L34" s="358">
        <f>'Class-6'!M36</f>
        <v>0</v>
      </c>
      <c r="M34" s="359">
        <f t="shared" si="1"/>
        <v>0</v>
      </c>
      <c r="N34" s="358">
        <f>'Class-6'!O36</f>
        <v>0</v>
      </c>
      <c r="O34" s="358">
        <f>'Class-6'!P36</f>
        <v>0</v>
      </c>
      <c r="P34" s="358">
        <f>'Class-6'!Q36</f>
        <v>0</v>
      </c>
      <c r="Q34" s="359">
        <f t="shared" si="2"/>
        <v>0</v>
      </c>
      <c r="R34" s="358">
        <f>'Class-6'!S36</f>
        <v>0</v>
      </c>
      <c r="S34" s="358">
        <f>'Class-6'!T36</f>
        <v>0</v>
      </c>
      <c r="T34" s="358">
        <f>'Class-6'!U36</f>
        <v>0</v>
      </c>
      <c r="U34" s="359">
        <f t="shared" si="3"/>
        <v>0</v>
      </c>
      <c r="V34" s="832">
        <f t="shared" si="4"/>
        <v>0</v>
      </c>
      <c r="W34" s="833">
        <f>'Class-6'!X36</f>
        <v>0</v>
      </c>
      <c r="X34" s="360">
        <f>'Class-6'!Z36</f>
        <v>0</v>
      </c>
      <c r="Y34" s="357">
        <f>'Class-6'!AA36</f>
        <v>0</v>
      </c>
      <c r="Z34" s="358">
        <f>'Class-6'!AB36</f>
        <v>0</v>
      </c>
      <c r="AA34" s="359">
        <f t="shared" si="5"/>
        <v>0</v>
      </c>
      <c r="AB34" s="358">
        <f>'Class-6'!AD36</f>
        <v>0</v>
      </c>
      <c r="AC34" s="358">
        <f>'Class-6'!AE36</f>
        <v>0</v>
      </c>
      <c r="AD34" s="358">
        <f>'Class-6'!AF36</f>
        <v>0</v>
      </c>
      <c r="AE34" s="359">
        <f t="shared" si="6"/>
        <v>0</v>
      </c>
      <c r="AF34" s="358">
        <f>'Class-6'!AH36</f>
        <v>0</v>
      </c>
      <c r="AG34" s="358">
        <f>'Class-6'!AI36</f>
        <v>0</v>
      </c>
      <c r="AH34" s="358">
        <f>'Class-6'!AJ36</f>
        <v>0</v>
      </c>
      <c r="AI34" s="359">
        <f t="shared" si="7"/>
        <v>0</v>
      </c>
      <c r="AJ34" s="832">
        <f t="shared" si="8"/>
        <v>0</v>
      </c>
      <c r="AK34" s="833">
        <f>'Class-6'!AL36</f>
        <v>0</v>
      </c>
      <c r="AL34" s="360">
        <f>'Class-6'!AO36</f>
        <v>0</v>
      </c>
      <c r="AM34" s="357">
        <f>'Class-6'!AP36</f>
        <v>0</v>
      </c>
      <c r="AN34" s="358">
        <f>'Class-6'!AQ36</f>
        <v>0</v>
      </c>
      <c r="AO34" s="359">
        <f t="shared" si="9"/>
        <v>0</v>
      </c>
      <c r="AP34" s="358">
        <f>'Class-6'!AS36</f>
        <v>0</v>
      </c>
      <c r="AQ34" s="358">
        <f>'Class-6'!AT36</f>
        <v>0</v>
      </c>
      <c r="AR34" s="358">
        <f>'Class-6'!AU36</f>
        <v>0</v>
      </c>
      <c r="AS34" s="359">
        <f t="shared" si="10"/>
        <v>0</v>
      </c>
      <c r="AT34" s="358">
        <f>'Class-6'!AW36</f>
        <v>0</v>
      </c>
      <c r="AU34" s="358">
        <f>'Class-6'!AX36</f>
        <v>0</v>
      </c>
      <c r="AV34" s="358">
        <f>'Class-6'!AY36</f>
        <v>0</v>
      </c>
      <c r="AW34" s="359">
        <f t="shared" si="11"/>
        <v>0</v>
      </c>
      <c r="AX34" s="832">
        <f t="shared" si="12"/>
        <v>0</v>
      </c>
      <c r="AY34" s="833">
        <f>'Class-6'!AZ36</f>
        <v>0</v>
      </c>
      <c r="AZ34" s="360">
        <f>'Class-6'!BD36</f>
        <v>0</v>
      </c>
      <c r="BA34" s="357">
        <f>'Class-6'!BE36</f>
        <v>0</v>
      </c>
      <c r="BB34" s="358">
        <f>'Class-6'!BF36</f>
        <v>0</v>
      </c>
      <c r="BC34" s="359">
        <f t="shared" si="13"/>
        <v>0</v>
      </c>
      <c r="BD34" s="358">
        <f>'Class-6'!BH36</f>
        <v>0</v>
      </c>
      <c r="BE34" s="358">
        <f>'Class-6'!BI36</f>
        <v>0</v>
      </c>
      <c r="BF34" s="358">
        <f>'Class-6'!BJ36</f>
        <v>0</v>
      </c>
      <c r="BG34" s="359">
        <f t="shared" si="14"/>
        <v>0</v>
      </c>
      <c r="BH34" s="358">
        <f>'Class-6'!BL36</f>
        <v>0</v>
      </c>
      <c r="BI34" s="358">
        <f>'Class-6'!BM36</f>
        <v>0</v>
      </c>
      <c r="BJ34" s="358">
        <f>'Class-6'!BN36</f>
        <v>0</v>
      </c>
      <c r="BK34" s="359">
        <f t="shared" si="15"/>
        <v>0</v>
      </c>
      <c r="BL34" s="832">
        <f t="shared" si="16"/>
        <v>0</v>
      </c>
      <c r="BM34" s="833">
        <f>'Class-6'!BN36</f>
        <v>0</v>
      </c>
      <c r="BN34" s="360">
        <f>'Class-6'!BS36</f>
        <v>0</v>
      </c>
      <c r="BO34" s="357">
        <f>'Class-6'!BT36</f>
        <v>0</v>
      </c>
      <c r="BP34" s="358">
        <f>'Class-6'!BU36</f>
        <v>0</v>
      </c>
      <c r="BQ34" s="359">
        <f t="shared" si="17"/>
        <v>0</v>
      </c>
      <c r="BR34" s="358">
        <f>'Class-6'!BW36</f>
        <v>0</v>
      </c>
      <c r="BS34" s="358">
        <f>'Class-6'!BX36</f>
        <v>0</v>
      </c>
      <c r="BT34" s="358">
        <f>'Class-6'!BY36</f>
        <v>0</v>
      </c>
      <c r="BU34" s="359">
        <f t="shared" si="18"/>
        <v>0</v>
      </c>
      <c r="BV34" s="358">
        <f>'Class-6'!CA36</f>
        <v>0</v>
      </c>
      <c r="BW34" s="358">
        <f>'Class-6'!CB36</f>
        <v>0</v>
      </c>
      <c r="BX34" s="358">
        <f>'Class-6'!CC36</f>
        <v>0</v>
      </c>
      <c r="BY34" s="359">
        <f t="shared" si="19"/>
        <v>0</v>
      </c>
      <c r="BZ34" s="832">
        <f t="shared" si="20"/>
        <v>0</v>
      </c>
      <c r="CA34" s="833">
        <f>'Class-6'!CB36</f>
        <v>0</v>
      </c>
      <c r="CB34" s="360">
        <f>'Class-6'!CH36</f>
        <v>0</v>
      </c>
      <c r="CC34" s="357">
        <f>'Class-6'!CI36</f>
        <v>0</v>
      </c>
      <c r="CD34" s="358">
        <f>'Class-6'!CJ36</f>
        <v>0</v>
      </c>
      <c r="CE34" s="359">
        <f t="shared" si="21"/>
        <v>0</v>
      </c>
      <c r="CF34" s="358">
        <f>'Class-6'!CL36</f>
        <v>0</v>
      </c>
      <c r="CG34" s="358">
        <f>'Class-6'!CM36</f>
        <v>0</v>
      </c>
      <c r="CH34" s="358">
        <f>'Class-6'!CN36</f>
        <v>0</v>
      </c>
      <c r="CI34" s="359">
        <f t="shared" si="22"/>
        <v>0</v>
      </c>
      <c r="CJ34" s="358">
        <f>'Class-6'!CP36</f>
        <v>0</v>
      </c>
      <c r="CK34" s="358">
        <f>'Class-6'!CR36</f>
        <v>0</v>
      </c>
      <c r="CL34" s="358">
        <f>'Class-6'!CR36</f>
        <v>0</v>
      </c>
      <c r="CM34" s="359">
        <f t="shared" si="23"/>
        <v>0</v>
      </c>
      <c r="CN34" s="832">
        <f t="shared" si="24"/>
        <v>0</v>
      </c>
      <c r="CO34" s="833">
        <f>'Class-6'!CP36</f>
        <v>0</v>
      </c>
      <c r="CP34" s="360">
        <f>'Class-6'!CW36</f>
        <v>0</v>
      </c>
      <c r="CQ34" s="357">
        <f>'Class-6'!CX36</f>
        <v>0</v>
      </c>
      <c r="CR34" s="358">
        <f>'Class-6'!CY36</f>
        <v>0</v>
      </c>
      <c r="CS34" s="358">
        <f>'Class-6'!CZ36</f>
        <v>0</v>
      </c>
      <c r="CT34" s="358">
        <f>'Class-6'!DA36</f>
        <v>0</v>
      </c>
      <c r="CU34" s="358">
        <f>'Class-6'!DB36</f>
        <v>0</v>
      </c>
      <c r="CV34" s="434">
        <f>'Class-6'!DC36</f>
        <v>0</v>
      </c>
      <c r="CW34" s="361">
        <f>'Class-6'!DF36</f>
        <v>0</v>
      </c>
      <c r="CX34" s="357">
        <f>'Class-6'!DG36</f>
        <v>0</v>
      </c>
      <c r="CY34" s="358">
        <f>'Class-6'!DH36</f>
        <v>0</v>
      </c>
      <c r="CZ34" s="358">
        <f>'Class-6'!DI36</f>
        <v>0</v>
      </c>
      <c r="DA34" s="358">
        <f>'Class-6'!DJ36</f>
        <v>0</v>
      </c>
      <c r="DB34" s="358">
        <f>'Class-6'!DK36</f>
        <v>0</v>
      </c>
      <c r="DC34" s="359">
        <f>'Class-6'!DL36</f>
        <v>0</v>
      </c>
      <c r="DD34" s="361">
        <f>'Class-6'!DO36</f>
        <v>0</v>
      </c>
      <c r="DE34" s="357">
        <f>'Class-6'!DP36</f>
        <v>0</v>
      </c>
      <c r="DF34" s="358">
        <f>'Class-6'!DQ36</f>
        <v>0</v>
      </c>
      <c r="DG34" s="358">
        <f>'Class-6'!DR36</f>
        <v>0</v>
      </c>
      <c r="DH34" s="358">
        <f>'Class-6'!DS36</f>
        <v>0</v>
      </c>
      <c r="DI34" s="358">
        <f>'Class-6'!DT36</f>
        <v>0</v>
      </c>
      <c r="DJ34" s="359">
        <f>'Class-6'!DU36</f>
        <v>0</v>
      </c>
      <c r="DK34" s="361">
        <f>'Class-6'!DX36</f>
        <v>0</v>
      </c>
      <c r="DL34" s="467">
        <f>'Class-6'!DY36</f>
        <v>0</v>
      </c>
      <c r="DM34" s="468">
        <f>'Class-6'!DZ36</f>
        <v>0</v>
      </c>
      <c r="DN34" s="469" t="str">
        <f>'Class-6'!EA36</f>
        <v/>
      </c>
      <c r="DO34" s="467">
        <f>'Class-6'!EB36</f>
        <v>0</v>
      </c>
      <c r="DP34" s="468">
        <f>'Class-6'!EC36</f>
        <v>0</v>
      </c>
      <c r="DQ34" s="470">
        <f>'Class-6'!ED36</f>
        <v>0</v>
      </c>
      <c r="DR34" s="468" t="str">
        <f>'Class-6'!EE36</f>
        <v/>
      </c>
      <c r="DS34" s="276" t="str">
        <f>'Class-6'!EF36</f>
        <v/>
      </c>
      <c r="DT34" s="276" t="str">
        <f>'Class-6'!EG36</f>
        <v/>
      </c>
      <c r="DU34" s="278" t="str">
        <f>'Class-6'!EH36</f>
        <v/>
      </c>
      <c r="DV34" s="279">
        <f>'Class-6'!EJ36</f>
        <v>0</v>
      </c>
    </row>
    <row r="35" spans="1:126" s="280" customFormat="1" ht="17.25" customHeight="1">
      <c r="A35" s="883"/>
      <c r="B35" s="275">
        <f t="shared" si="25"/>
        <v>0</v>
      </c>
      <c r="C35" s="276">
        <f>'Class-6'!D37</f>
        <v>0</v>
      </c>
      <c r="D35" s="276">
        <f>'Class-6'!E37</f>
        <v>0</v>
      </c>
      <c r="E35" s="276">
        <f>'Class-6'!F37</f>
        <v>0</v>
      </c>
      <c r="F35" s="276">
        <f>'Class-6'!G37</f>
        <v>0</v>
      </c>
      <c r="G35" s="276">
        <f>'Class-6'!H37</f>
        <v>0</v>
      </c>
      <c r="H35" s="276">
        <f>'Class-6'!I37</f>
        <v>0</v>
      </c>
      <c r="I35" s="276">
        <f>'Class-6'!J37</f>
        <v>0</v>
      </c>
      <c r="J35" s="277">
        <f>'Class-6'!K37</f>
        <v>0</v>
      </c>
      <c r="K35" s="357">
        <f>'Class-6'!L37</f>
        <v>0</v>
      </c>
      <c r="L35" s="358">
        <f>'Class-6'!M37</f>
        <v>0</v>
      </c>
      <c r="M35" s="359">
        <f t="shared" si="1"/>
        <v>0</v>
      </c>
      <c r="N35" s="358">
        <f>'Class-6'!O37</f>
        <v>0</v>
      </c>
      <c r="O35" s="358">
        <f>'Class-6'!P37</f>
        <v>0</v>
      </c>
      <c r="P35" s="358">
        <f>'Class-6'!Q37</f>
        <v>0</v>
      </c>
      <c r="Q35" s="359">
        <f t="shared" si="2"/>
        <v>0</v>
      </c>
      <c r="R35" s="358">
        <f>'Class-6'!S37</f>
        <v>0</v>
      </c>
      <c r="S35" s="358">
        <f>'Class-6'!T37</f>
        <v>0</v>
      </c>
      <c r="T35" s="358">
        <f>'Class-6'!U37</f>
        <v>0</v>
      </c>
      <c r="U35" s="359">
        <f t="shared" si="3"/>
        <v>0</v>
      </c>
      <c r="V35" s="832">
        <f t="shared" si="4"/>
        <v>0</v>
      </c>
      <c r="W35" s="833">
        <f>'Class-6'!X37</f>
        <v>0</v>
      </c>
      <c r="X35" s="360">
        <f>'Class-6'!Z37</f>
        <v>0</v>
      </c>
      <c r="Y35" s="357">
        <f>'Class-6'!AA37</f>
        <v>0</v>
      </c>
      <c r="Z35" s="358">
        <f>'Class-6'!AB37</f>
        <v>0</v>
      </c>
      <c r="AA35" s="359">
        <f t="shared" si="5"/>
        <v>0</v>
      </c>
      <c r="AB35" s="358">
        <f>'Class-6'!AD37</f>
        <v>0</v>
      </c>
      <c r="AC35" s="358">
        <f>'Class-6'!AE37</f>
        <v>0</v>
      </c>
      <c r="AD35" s="358">
        <f>'Class-6'!AF37</f>
        <v>0</v>
      </c>
      <c r="AE35" s="359">
        <f t="shared" si="6"/>
        <v>0</v>
      </c>
      <c r="AF35" s="358">
        <f>'Class-6'!AH37</f>
        <v>0</v>
      </c>
      <c r="AG35" s="358">
        <f>'Class-6'!AI37</f>
        <v>0</v>
      </c>
      <c r="AH35" s="358">
        <f>'Class-6'!AJ37</f>
        <v>0</v>
      </c>
      <c r="AI35" s="359">
        <f t="shared" si="7"/>
        <v>0</v>
      </c>
      <c r="AJ35" s="832">
        <f t="shared" si="8"/>
        <v>0</v>
      </c>
      <c r="AK35" s="833">
        <f>'Class-6'!AL37</f>
        <v>0</v>
      </c>
      <c r="AL35" s="360">
        <f>'Class-6'!AO37</f>
        <v>0</v>
      </c>
      <c r="AM35" s="357">
        <f>'Class-6'!AP37</f>
        <v>0</v>
      </c>
      <c r="AN35" s="358">
        <f>'Class-6'!AQ37</f>
        <v>0</v>
      </c>
      <c r="AO35" s="359">
        <f t="shared" si="9"/>
        <v>0</v>
      </c>
      <c r="AP35" s="358">
        <f>'Class-6'!AS37</f>
        <v>0</v>
      </c>
      <c r="AQ35" s="358">
        <f>'Class-6'!AT37</f>
        <v>0</v>
      </c>
      <c r="AR35" s="358">
        <f>'Class-6'!AU37</f>
        <v>0</v>
      </c>
      <c r="AS35" s="359">
        <f t="shared" si="10"/>
        <v>0</v>
      </c>
      <c r="AT35" s="358">
        <f>'Class-6'!AW37</f>
        <v>0</v>
      </c>
      <c r="AU35" s="358">
        <f>'Class-6'!AX37</f>
        <v>0</v>
      </c>
      <c r="AV35" s="358">
        <f>'Class-6'!AY37</f>
        <v>0</v>
      </c>
      <c r="AW35" s="359">
        <f t="shared" si="11"/>
        <v>0</v>
      </c>
      <c r="AX35" s="832">
        <f t="shared" si="12"/>
        <v>0</v>
      </c>
      <c r="AY35" s="833">
        <f>'Class-6'!AZ37</f>
        <v>0</v>
      </c>
      <c r="AZ35" s="360">
        <f>'Class-6'!BD37</f>
        <v>0</v>
      </c>
      <c r="BA35" s="357">
        <f>'Class-6'!BE37</f>
        <v>0</v>
      </c>
      <c r="BB35" s="358">
        <f>'Class-6'!BF37</f>
        <v>0</v>
      </c>
      <c r="BC35" s="359">
        <f t="shared" si="13"/>
        <v>0</v>
      </c>
      <c r="BD35" s="358">
        <f>'Class-6'!BH37</f>
        <v>0</v>
      </c>
      <c r="BE35" s="358">
        <f>'Class-6'!BI37</f>
        <v>0</v>
      </c>
      <c r="BF35" s="358">
        <f>'Class-6'!BJ37</f>
        <v>0</v>
      </c>
      <c r="BG35" s="359">
        <f t="shared" si="14"/>
        <v>0</v>
      </c>
      <c r="BH35" s="358">
        <f>'Class-6'!BL37</f>
        <v>0</v>
      </c>
      <c r="BI35" s="358">
        <f>'Class-6'!BM37</f>
        <v>0</v>
      </c>
      <c r="BJ35" s="358">
        <f>'Class-6'!BN37</f>
        <v>0</v>
      </c>
      <c r="BK35" s="359">
        <f t="shared" si="15"/>
        <v>0</v>
      </c>
      <c r="BL35" s="832">
        <f t="shared" si="16"/>
        <v>0</v>
      </c>
      <c r="BM35" s="833">
        <f>'Class-6'!BN37</f>
        <v>0</v>
      </c>
      <c r="BN35" s="360">
        <f>'Class-6'!BS37</f>
        <v>0</v>
      </c>
      <c r="BO35" s="357">
        <f>'Class-6'!BT37</f>
        <v>0</v>
      </c>
      <c r="BP35" s="358">
        <f>'Class-6'!BU37</f>
        <v>0</v>
      </c>
      <c r="BQ35" s="359">
        <f t="shared" si="17"/>
        <v>0</v>
      </c>
      <c r="BR35" s="358">
        <f>'Class-6'!BW37</f>
        <v>0</v>
      </c>
      <c r="BS35" s="358">
        <f>'Class-6'!BX37</f>
        <v>0</v>
      </c>
      <c r="BT35" s="358">
        <f>'Class-6'!BY37</f>
        <v>0</v>
      </c>
      <c r="BU35" s="359">
        <f t="shared" si="18"/>
        <v>0</v>
      </c>
      <c r="BV35" s="358">
        <f>'Class-6'!CA37</f>
        <v>0</v>
      </c>
      <c r="BW35" s="358">
        <f>'Class-6'!CB37</f>
        <v>0</v>
      </c>
      <c r="BX35" s="358">
        <f>'Class-6'!CC37</f>
        <v>0</v>
      </c>
      <c r="BY35" s="359">
        <f t="shared" si="19"/>
        <v>0</v>
      </c>
      <c r="BZ35" s="832">
        <f t="shared" si="20"/>
        <v>0</v>
      </c>
      <c r="CA35" s="833">
        <f>'Class-6'!CB37</f>
        <v>0</v>
      </c>
      <c r="CB35" s="360">
        <f>'Class-6'!CH37</f>
        <v>0</v>
      </c>
      <c r="CC35" s="357">
        <f>'Class-6'!CI37</f>
        <v>0</v>
      </c>
      <c r="CD35" s="358">
        <f>'Class-6'!CJ37</f>
        <v>0</v>
      </c>
      <c r="CE35" s="359">
        <f t="shared" si="21"/>
        <v>0</v>
      </c>
      <c r="CF35" s="358">
        <f>'Class-6'!CL37</f>
        <v>0</v>
      </c>
      <c r="CG35" s="358">
        <f>'Class-6'!CM37</f>
        <v>0</v>
      </c>
      <c r="CH35" s="358">
        <f>'Class-6'!CN37</f>
        <v>0</v>
      </c>
      <c r="CI35" s="359">
        <f t="shared" si="22"/>
        <v>0</v>
      </c>
      <c r="CJ35" s="358">
        <f>'Class-6'!CP37</f>
        <v>0</v>
      </c>
      <c r="CK35" s="358">
        <f>'Class-6'!CR37</f>
        <v>0</v>
      </c>
      <c r="CL35" s="358">
        <f>'Class-6'!CR37</f>
        <v>0</v>
      </c>
      <c r="CM35" s="359">
        <f t="shared" si="23"/>
        <v>0</v>
      </c>
      <c r="CN35" s="832">
        <f t="shared" si="24"/>
        <v>0</v>
      </c>
      <c r="CO35" s="833">
        <f>'Class-6'!CP37</f>
        <v>0</v>
      </c>
      <c r="CP35" s="360">
        <f>'Class-6'!CW37</f>
        <v>0</v>
      </c>
      <c r="CQ35" s="357">
        <f>'Class-6'!CX37</f>
        <v>0</v>
      </c>
      <c r="CR35" s="358">
        <f>'Class-6'!CY37</f>
        <v>0</v>
      </c>
      <c r="CS35" s="358">
        <f>'Class-6'!CZ37</f>
        <v>0</v>
      </c>
      <c r="CT35" s="358">
        <f>'Class-6'!DA37</f>
        <v>0</v>
      </c>
      <c r="CU35" s="358">
        <f>'Class-6'!DB37</f>
        <v>0</v>
      </c>
      <c r="CV35" s="434">
        <f>'Class-6'!DC37</f>
        <v>0</v>
      </c>
      <c r="CW35" s="361">
        <f>'Class-6'!DF37</f>
        <v>0</v>
      </c>
      <c r="CX35" s="357">
        <f>'Class-6'!DG37</f>
        <v>0</v>
      </c>
      <c r="CY35" s="358">
        <f>'Class-6'!DH37</f>
        <v>0</v>
      </c>
      <c r="CZ35" s="358">
        <f>'Class-6'!DI37</f>
        <v>0</v>
      </c>
      <c r="DA35" s="358">
        <f>'Class-6'!DJ37</f>
        <v>0</v>
      </c>
      <c r="DB35" s="358">
        <f>'Class-6'!DK37</f>
        <v>0</v>
      </c>
      <c r="DC35" s="359">
        <f>'Class-6'!DL37</f>
        <v>0</v>
      </c>
      <c r="DD35" s="361">
        <f>'Class-6'!DO37</f>
        <v>0</v>
      </c>
      <c r="DE35" s="357">
        <f>'Class-6'!DP37</f>
        <v>0</v>
      </c>
      <c r="DF35" s="358">
        <f>'Class-6'!DQ37</f>
        <v>0</v>
      </c>
      <c r="DG35" s="358">
        <f>'Class-6'!DR37</f>
        <v>0</v>
      </c>
      <c r="DH35" s="358">
        <f>'Class-6'!DS37</f>
        <v>0</v>
      </c>
      <c r="DI35" s="358">
        <f>'Class-6'!DT37</f>
        <v>0</v>
      </c>
      <c r="DJ35" s="359">
        <f>'Class-6'!DU37</f>
        <v>0</v>
      </c>
      <c r="DK35" s="361">
        <f>'Class-6'!DX37</f>
        <v>0</v>
      </c>
      <c r="DL35" s="467">
        <f>'Class-6'!DY37</f>
        <v>0</v>
      </c>
      <c r="DM35" s="468">
        <f>'Class-6'!DZ37</f>
        <v>0</v>
      </c>
      <c r="DN35" s="469" t="str">
        <f>'Class-6'!EA37</f>
        <v/>
      </c>
      <c r="DO35" s="467">
        <f>'Class-6'!EB37</f>
        <v>0</v>
      </c>
      <c r="DP35" s="468">
        <f>'Class-6'!EC37</f>
        <v>0</v>
      </c>
      <c r="DQ35" s="470">
        <f>'Class-6'!ED37</f>
        <v>0</v>
      </c>
      <c r="DR35" s="468" t="str">
        <f>'Class-6'!EE37</f>
        <v/>
      </c>
      <c r="DS35" s="276" t="str">
        <f>'Class-6'!EF37</f>
        <v/>
      </c>
      <c r="DT35" s="276" t="str">
        <f>'Class-6'!EG37</f>
        <v/>
      </c>
      <c r="DU35" s="278" t="str">
        <f>'Class-6'!EH37</f>
        <v/>
      </c>
      <c r="DV35" s="279">
        <f>'Class-6'!EJ37</f>
        <v>0</v>
      </c>
    </row>
    <row r="36" spans="1:126" s="280" customFormat="1" ht="17.25" customHeight="1">
      <c r="A36" s="883"/>
      <c r="B36" s="275">
        <f t="shared" si="25"/>
        <v>0</v>
      </c>
      <c r="C36" s="276">
        <f>'Class-6'!D38</f>
        <v>0</v>
      </c>
      <c r="D36" s="276">
        <f>'Class-6'!E38</f>
        <v>0</v>
      </c>
      <c r="E36" s="276">
        <f>'Class-6'!F38</f>
        <v>0</v>
      </c>
      <c r="F36" s="276">
        <f>'Class-6'!G38</f>
        <v>0</v>
      </c>
      <c r="G36" s="276">
        <f>'Class-6'!H38</f>
        <v>0</v>
      </c>
      <c r="H36" s="276">
        <f>'Class-6'!I38</f>
        <v>0</v>
      </c>
      <c r="I36" s="276">
        <f>'Class-6'!J38</f>
        <v>0</v>
      </c>
      <c r="J36" s="277">
        <f>'Class-6'!K38</f>
        <v>0</v>
      </c>
      <c r="K36" s="357">
        <f>'Class-6'!L38</f>
        <v>0</v>
      </c>
      <c r="L36" s="358">
        <f>'Class-6'!M38</f>
        <v>0</v>
      </c>
      <c r="M36" s="359">
        <f t="shared" si="1"/>
        <v>0</v>
      </c>
      <c r="N36" s="358">
        <f>'Class-6'!O38</f>
        <v>0</v>
      </c>
      <c r="O36" s="358">
        <f>'Class-6'!P38</f>
        <v>0</v>
      </c>
      <c r="P36" s="358">
        <f>'Class-6'!Q38</f>
        <v>0</v>
      </c>
      <c r="Q36" s="359">
        <f t="shared" si="2"/>
        <v>0</v>
      </c>
      <c r="R36" s="358">
        <f>'Class-6'!S38</f>
        <v>0</v>
      </c>
      <c r="S36" s="358">
        <f>'Class-6'!T38</f>
        <v>0</v>
      </c>
      <c r="T36" s="358">
        <f>'Class-6'!U38</f>
        <v>0</v>
      </c>
      <c r="U36" s="359">
        <f t="shared" si="3"/>
        <v>0</v>
      </c>
      <c r="V36" s="832">
        <f t="shared" si="4"/>
        <v>0</v>
      </c>
      <c r="W36" s="833">
        <f>'Class-6'!X38</f>
        <v>0</v>
      </c>
      <c r="X36" s="360">
        <f>'Class-6'!Z38</f>
        <v>0</v>
      </c>
      <c r="Y36" s="357">
        <f>'Class-6'!AA38</f>
        <v>0</v>
      </c>
      <c r="Z36" s="358">
        <f>'Class-6'!AB38</f>
        <v>0</v>
      </c>
      <c r="AA36" s="359">
        <f t="shared" si="5"/>
        <v>0</v>
      </c>
      <c r="AB36" s="358">
        <f>'Class-6'!AD38</f>
        <v>0</v>
      </c>
      <c r="AC36" s="358">
        <f>'Class-6'!AE38</f>
        <v>0</v>
      </c>
      <c r="AD36" s="358">
        <f>'Class-6'!AF38</f>
        <v>0</v>
      </c>
      <c r="AE36" s="359">
        <f t="shared" si="6"/>
        <v>0</v>
      </c>
      <c r="AF36" s="358">
        <f>'Class-6'!AH38</f>
        <v>0</v>
      </c>
      <c r="AG36" s="358">
        <f>'Class-6'!AI38</f>
        <v>0</v>
      </c>
      <c r="AH36" s="358">
        <f>'Class-6'!AJ38</f>
        <v>0</v>
      </c>
      <c r="AI36" s="359">
        <f t="shared" si="7"/>
        <v>0</v>
      </c>
      <c r="AJ36" s="832">
        <f t="shared" si="8"/>
        <v>0</v>
      </c>
      <c r="AK36" s="833">
        <f>'Class-6'!AL38</f>
        <v>0</v>
      </c>
      <c r="AL36" s="360">
        <f>'Class-6'!AO38</f>
        <v>0</v>
      </c>
      <c r="AM36" s="357">
        <f>'Class-6'!AP38</f>
        <v>0</v>
      </c>
      <c r="AN36" s="358">
        <f>'Class-6'!AQ38</f>
        <v>0</v>
      </c>
      <c r="AO36" s="359">
        <f t="shared" si="9"/>
        <v>0</v>
      </c>
      <c r="AP36" s="358">
        <f>'Class-6'!AS38</f>
        <v>0</v>
      </c>
      <c r="AQ36" s="358">
        <f>'Class-6'!AT38</f>
        <v>0</v>
      </c>
      <c r="AR36" s="358">
        <f>'Class-6'!AU38</f>
        <v>0</v>
      </c>
      <c r="AS36" s="359">
        <f t="shared" si="10"/>
        <v>0</v>
      </c>
      <c r="AT36" s="358">
        <f>'Class-6'!AW38</f>
        <v>0</v>
      </c>
      <c r="AU36" s="358">
        <f>'Class-6'!AX38</f>
        <v>0</v>
      </c>
      <c r="AV36" s="358">
        <f>'Class-6'!AY38</f>
        <v>0</v>
      </c>
      <c r="AW36" s="359">
        <f t="shared" si="11"/>
        <v>0</v>
      </c>
      <c r="AX36" s="832">
        <f t="shared" si="12"/>
        <v>0</v>
      </c>
      <c r="AY36" s="833">
        <f>'Class-6'!AZ38</f>
        <v>0</v>
      </c>
      <c r="AZ36" s="360">
        <f>'Class-6'!BD38</f>
        <v>0</v>
      </c>
      <c r="BA36" s="357">
        <f>'Class-6'!BE38</f>
        <v>0</v>
      </c>
      <c r="BB36" s="358">
        <f>'Class-6'!BF38</f>
        <v>0</v>
      </c>
      <c r="BC36" s="359">
        <f t="shared" si="13"/>
        <v>0</v>
      </c>
      <c r="BD36" s="358">
        <f>'Class-6'!BH38</f>
        <v>0</v>
      </c>
      <c r="BE36" s="358">
        <f>'Class-6'!BI38</f>
        <v>0</v>
      </c>
      <c r="BF36" s="358">
        <f>'Class-6'!BJ38</f>
        <v>0</v>
      </c>
      <c r="BG36" s="359">
        <f t="shared" si="14"/>
        <v>0</v>
      </c>
      <c r="BH36" s="358">
        <f>'Class-6'!BL38</f>
        <v>0</v>
      </c>
      <c r="BI36" s="358">
        <f>'Class-6'!BM38</f>
        <v>0</v>
      </c>
      <c r="BJ36" s="358">
        <f>'Class-6'!BN38</f>
        <v>0</v>
      </c>
      <c r="BK36" s="359">
        <f t="shared" si="15"/>
        <v>0</v>
      </c>
      <c r="BL36" s="832">
        <f t="shared" si="16"/>
        <v>0</v>
      </c>
      <c r="BM36" s="833">
        <f>'Class-6'!BN38</f>
        <v>0</v>
      </c>
      <c r="BN36" s="360">
        <f>'Class-6'!BS38</f>
        <v>0</v>
      </c>
      <c r="BO36" s="357">
        <f>'Class-6'!BT38</f>
        <v>0</v>
      </c>
      <c r="BP36" s="358">
        <f>'Class-6'!BU38</f>
        <v>0</v>
      </c>
      <c r="BQ36" s="359">
        <f t="shared" si="17"/>
        <v>0</v>
      </c>
      <c r="BR36" s="358">
        <f>'Class-6'!BW38</f>
        <v>0</v>
      </c>
      <c r="BS36" s="358">
        <f>'Class-6'!BX38</f>
        <v>0</v>
      </c>
      <c r="BT36" s="358">
        <f>'Class-6'!BY38</f>
        <v>0</v>
      </c>
      <c r="BU36" s="359">
        <f t="shared" si="18"/>
        <v>0</v>
      </c>
      <c r="BV36" s="358">
        <f>'Class-6'!CA38</f>
        <v>0</v>
      </c>
      <c r="BW36" s="358">
        <f>'Class-6'!CB38</f>
        <v>0</v>
      </c>
      <c r="BX36" s="358">
        <f>'Class-6'!CC38</f>
        <v>0</v>
      </c>
      <c r="BY36" s="359">
        <f t="shared" si="19"/>
        <v>0</v>
      </c>
      <c r="BZ36" s="832">
        <f t="shared" si="20"/>
        <v>0</v>
      </c>
      <c r="CA36" s="833">
        <f>'Class-6'!CB38</f>
        <v>0</v>
      </c>
      <c r="CB36" s="360">
        <f>'Class-6'!CH38</f>
        <v>0</v>
      </c>
      <c r="CC36" s="357">
        <f>'Class-6'!CI38</f>
        <v>0</v>
      </c>
      <c r="CD36" s="358">
        <f>'Class-6'!CJ38</f>
        <v>0</v>
      </c>
      <c r="CE36" s="359">
        <f t="shared" si="21"/>
        <v>0</v>
      </c>
      <c r="CF36" s="358">
        <f>'Class-6'!CL38</f>
        <v>0</v>
      </c>
      <c r="CG36" s="358">
        <f>'Class-6'!CM38</f>
        <v>0</v>
      </c>
      <c r="CH36" s="358">
        <f>'Class-6'!CN38</f>
        <v>0</v>
      </c>
      <c r="CI36" s="359">
        <f t="shared" si="22"/>
        <v>0</v>
      </c>
      <c r="CJ36" s="358">
        <f>'Class-6'!CP38</f>
        <v>0</v>
      </c>
      <c r="CK36" s="358">
        <f>'Class-6'!CR38</f>
        <v>0</v>
      </c>
      <c r="CL36" s="358">
        <f>'Class-6'!CR38</f>
        <v>0</v>
      </c>
      <c r="CM36" s="359">
        <f t="shared" si="23"/>
        <v>0</v>
      </c>
      <c r="CN36" s="832">
        <f t="shared" si="24"/>
        <v>0</v>
      </c>
      <c r="CO36" s="833">
        <f>'Class-6'!CP38</f>
        <v>0</v>
      </c>
      <c r="CP36" s="360">
        <f>'Class-6'!CW38</f>
        <v>0</v>
      </c>
      <c r="CQ36" s="357">
        <f>'Class-6'!CX38</f>
        <v>0</v>
      </c>
      <c r="CR36" s="358">
        <f>'Class-6'!CY38</f>
        <v>0</v>
      </c>
      <c r="CS36" s="358">
        <f>'Class-6'!CZ38</f>
        <v>0</v>
      </c>
      <c r="CT36" s="358">
        <f>'Class-6'!DA38</f>
        <v>0</v>
      </c>
      <c r="CU36" s="358">
        <f>'Class-6'!DB38</f>
        <v>0</v>
      </c>
      <c r="CV36" s="434">
        <f>'Class-6'!DC38</f>
        <v>0</v>
      </c>
      <c r="CW36" s="361">
        <f>'Class-6'!DF38</f>
        <v>0</v>
      </c>
      <c r="CX36" s="357">
        <f>'Class-6'!DG38</f>
        <v>0</v>
      </c>
      <c r="CY36" s="358">
        <f>'Class-6'!DH38</f>
        <v>0</v>
      </c>
      <c r="CZ36" s="358">
        <f>'Class-6'!DI38</f>
        <v>0</v>
      </c>
      <c r="DA36" s="358">
        <f>'Class-6'!DJ38</f>
        <v>0</v>
      </c>
      <c r="DB36" s="358">
        <f>'Class-6'!DK38</f>
        <v>0</v>
      </c>
      <c r="DC36" s="359">
        <f>'Class-6'!DL38</f>
        <v>0</v>
      </c>
      <c r="DD36" s="361">
        <f>'Class-6'!DO38</f>
        <v>0</v>
      </c>
      <c r="DE36" s="357">
        <f>'Class-6'!DP38</f>
        <v>0</v>
      </c>
      <c r="DF36" s="358">
        <f>'Class-6'!DQ38</f>
        <v>0</v>
      </c>
      <c r="DG36" s="358">
        <f>'Class-6'!DR38</f>
        <v>0</v>
      </c>
      <c r="DH36" s="358">
        <f>'Class-6'!DS38</f>
        <v>0</v>
      </c>
      <c r="DI36" s="358">
        <f>'Class-6'!DT38</f>
        <v>0</v>
      </c>
      <c r="DJ36" s="359">
        <f>'Class-6'!DU38</f>
        <v>0</v>
      </c>
      <c r="DK36" s="361">
        <f>'Class-6'!DX38</f>
        <v>0</v>
      </c>
      <c r="DL36" s="467">
        <f>'Class-6'!DY38</f>
        <v>0</v>
      </c>
      <c r="DM36" s="468">
        <f>'Class-6'!DZ38</f>
        <v>0</v>
      </c>
      <c r="DN36" s="469" t="str">
        <f>'Class-6'!EA38</f>
        <v/>
      </c>
      <c r="DO36" s="467">
        <f>'Class-6'!EB38</f>
        <v>0</v>
      </c>
      <c r="DP36" s="468">
        <f>'Class-6'!EC38</f>
        <v>0</v>
      </c>
      <c r="DQ36" s="470">
        <f>'Class-6'!ED38</f>
        <v>0</v>
      </c>
      <c r="DR36" s="468" t="str">
        <f>'Class-6'!EE38</f>
        <v/>
      </c>
      <c r="DS36" s="276" t="str">
        <f>'Class-6'!EF38</f>
        <v/>
      </c>
      <c r="DT36" s="276" t="str">
        <f>'Class-6'!EG38</f>
        <v/>
      </c>
      <c r="DU36" s="278" t="str">
        <f>'Class-6'!EH38</f>
        <v/>
      </c>
      <c r="DV36" s="279">
        <f>'Class-6'!EJ38</f>
        <v>0</v>
      </c>
    </row>
    <row r="37" spans="1:126" s="280" customFormat="1" ht="17.25" customHeight="1">
      <c r="A37" s="883"/>
      <c r="B37" s="275">
        <f t="shared" si="25"/>
        <v>0</v>
      </c>
      <c r="C37" s="276">
        <f>'Class-6'!D39</f>
        <v>0</v>
      </c>
      <c r="D37" s="276">
        <f>'Class-6'!E39</f>
        <v>0</v>
      </c>
      <c r="E37" s="276">
        <f>'Class-6'!F39</f>
        <v>0</v>
      </c>
      <c r="F37" s="276">
        <f>'Class-6'!G39</f>
        <v>0</v>
      </c>
      <c r="G37" s="276">
        <f>'Class-6'!H39</f>
        <v>0</v>
      </c>
      <c r="H37" s="276">
        <f>'Class-6'!I39</f>
        <v>0</v>
      </c>
      <c r="I37" s="276">
        <f>'Class-6'!J39</f>
        <v>0</v>
      </c>
      <c r="J37" s="277">
        <f>'Class-6'!K39</f>
        <v>0</v>
      </c>
      <c r="K37" s="357">
        <f>'Class-6'!L39</f>
        <v>0</v>
      </c>
      <c r="L37" s="358">
        <f>'Class-6'!M39</f>
        <v>0</v>
      </c>
      <c r="M37" s="359">
        <f t="shared" si="1"/>
        <v>0</v>
      </c>
      <c r="N37" s="358">
        <f>'Class-6'!O39</f>
        <v>0</v>
      </c>
      <c r="O37" s="358">
        <f>'Class-6'!P39</f>
        <v>0</v>
      </c>
      <c r="P37" s="358">
        <f>'Class-6'!Q39</f>
        <v>0</v>
      </c>
      <c r="Q37" s="359">
        <f t="shared" si="2"/>
        <v>0</v>
      </c>
      <c r="R37" s="358">
        <f>'Class-6'!S39</f>
        <v>0</v>
      </c>
      <c r="S37" s="358">
        <f>'Class-6'!T39</f>
        <v>0</v>
      </c>
      <c r="T37" s="358">
        <f>'Class-6'!U39</f>
        <v>0</v>
      </c>
      <c r="U37" s="359">
        <f t="shared" si="3"/>
        <v>0</v>
      </c>
      <c r="V37" s="832">
        <f t="shared" si="4"/>
        <v>0</v>
      </c>
      <c r="W37" s="833">
        <f>'Class-6'!X39</f>
        <v>0</v>
      </c>
      <c r="X37" s="360">
        <f>'Class-6'!Z39</f>
        <v>0</v>
      </c>
      <c r="Y37" s="357">
        <f>'Class-6'!AA39</f>
        <v>0</v>
      </c>
      <c r="Z37" s="358">
        <f>'Class-6'!AB39</f>
        <v>0</v>
      </c>
      <c r="AA37" s="359">
        <f t="shared" si="5"/>
        <v>0</v>
      </c>
      <c r="AB37" s="358">
        <f>'Class-6'!AD39</f>
        <v>0</v>
      </c>
      <c r="AC37" s="358">
        <f>'Class-6'!AE39</f>
        <v>0</v>
      </c>
      <c r="AD37" s="358">
        <f>'Class-6'!AF39</f>
        <v>0</v>
      </c>
      <c r="AE37" s="359">
        <f t="shared" si="6"/>
        <v>0</v>
      </c>
      <c r="AF37" s="358">
        <f>'Class-6'!AH39</f>
        <v>0</v>
      </c>
      <c r="AG37" s="358">
        <f>'Class-6'!AI39</f>
        <v>0</v>
      </c>
      <c r="AH37" s="358">
        <f>'Class-6'!AJ39</f>
        <v>0</v>
      </c>
      <c r="AI37" s="359">
        <f t="shared" si="7"/>
        <v>0</v>
      </c>
      <c r="AJ37" s="832">
        <f t="shared" si="8"/>
        <v>0</v>
      </c>
      <c r="AK37" s="833">
        <f>'Class-6'!AL39</f>
        <v>0</v>
      </c>
      <c r="AL37" s="360">
        <f>'Class-6'!AO39</f>
        <v>0</v>
      </c>
      <c r="AM37" s="357">
        <f>'Class-6'!AP39</f>
        <v>0</v>
      </c>
      <c r="AN37" s="358">
        <f>'Class-6'!AQ39</f>
        <v>0</v>
      </c>
      <c r="AO37" s="359">
        <f t="shared" si="9"/>
        <v>0</v>
      </c>
      <c r="AP37" s="358">
        <f>'Class-6'!AS39</f>
        <v>0</v>
      </c>
      <c r="AQ37" s="358">
        <f>'Class-6'!AT39</f>
        <v>0</v>
      </c>
      <c r="AR37" s="358">
        <f>'Class-6'!AU39</f>
        <v>0</v>
      </c>
      <c r="AS37" s="359">
        <f t="shared" si="10"/>
        <v>0</v>
      </c>
      <c r="AT37" s="358">
        <f>'Class-6'!AW39</f>
        <v>0</v>
      </c>
      <c r="AU37" s="358">
        <f>'Class-6'!AX39</f>
        <v>0</v>
      </c>
      <c r="AV37" s="358">
        <f>'Class-6'!AY39</f>
        <v>0</v>
      </c>
      <c r="AW37" s="359">
        <f t="shared" si="11"/>
        <v>0</v>
      </c>
      <c r="AX37" s="832">
        <f t="shared" si="12"/>
        <v>0</v>
      </c>
      <c r="AY37" s="833">
        <f>'Class-6'!AZ39</f>
        <v>0</v>
      </c>
      <c r="AZ37" s="360">
        <f>'Class-6'!BD39</f>
        <v>0</v>
      </c>
      <c r="BA37" s="357">
        <f>'Class-6'!BE39</f>
        <v>0</v>
      </c>
      <c r="BB37" s="358">
        <f>'Class-6'!BF39</f>
        <v>0</v>
      </c>
      <c r="BC37" s="359">
        <f t="shared" si="13"/>
        <v>0</v>
      </c>
      <c r="BD37" s="358">
        <f>'Class-6'!BH39</f>
        <v>0</v>
      </c>
      <c r="BE37" s="358">
        <f>'Class-6'!BI39</f>
        <v>0</v>
      </c>
      <c r="BF37" s="358">
        <f>'Class-6'!BJ39</f>
        <v>0</v>
      </c>
      <c r="BG37" s="359">
        <f t="shared" si="14"/>
        <v>0</v>
      </c>
      <c r="BH37" s="358">
        <f>'Class-6'!BL39</f>
        <v>0</v>
      </c>
      <c r="BI37" s="358">
        <f>'Class-6'!BM39</f>
        <v>0</v>
      </c>
      <c r="BJ37" s="358">
        <f>'Class-6'!BN39</f>
        <v>0</v>
      </c>
      <c r="BK37" s="359">
        <f t="shared" si="15"/>
        <v>0</v>
      </c>
      <c r="BL37" s="832">
        <f t="shared" si="16"/>
        <v>0</v>
      </c>
      <c r="BM37" s="833">
        <f>'Class-6'!BN39</f>
        <v>0</v>
      </c>
      <c r="BN37" s="360">
        <f>'Class-6'!BS39</f>
        <v>0</v>
      </c>
      <c r="BO37" s="357">
        <f>'Class-6'!BT39</f>
        <v>0</v>
      </c>
      <c r="BP37" s="358">
        <f>'Class-6'!BU39</f>
        <v>0</v>
      </c>
      <c r="BQ37" s="359">
        <f t="shared" si="17"/>
        <v>0</v>
      </c>
      <c r="BR37" s="358">
        <f>'Class-6'!BW39</f>
        <v>0</v>
      </c>
      <c r="BS37" s="358">
        <f>'Class-6'!BX39</f>
        <v>0</v>
      </c>
      <c r="BT37" s="358">
        <f>'Class-6'!BY39</f>
        <v>0</v>
      </c>
      <c r="BU37" s="359">
        <f t="shared" si="18"/>
        <v>0</v>
      </c>
      <c r="BV37" s="358">
        <f>'Class-6'!CA39</f>
        <v>0</v>
      </c>
      <c r="BW37" s="358">
        <f>'Class-6'!CB39</f>
        <v>0</v>
      </c>
      <c r="BX37" s="358">
        <f>'Class-6'!CC39</f>
        <v>0</v>
      </c>
      <c r="BY37" s="359">
        <f t="shared" si="19"/>
        <v>0</v>
      </c>
      <c r="BZ37" s="832">
        <f t="shared" si="20"/>
        <v>0</v>
      </c>
      <c r="CA37" s="833">
        <f>'Class-6'!CB39</f>
        <v>0</v>
      </c>
      <c r="CB37" s="360">
        <f>'Class-6'!CH39</f>
        <v>0</v>
      </c>
      <c r="CC37" s="357">
        <f>'Class-6'!CI39</f>
        <v>0</v>
      </c>
      <c r="CD37" s="358">
        <f>'Class-6'!CJ39</f>
        <v>0</v>
      </c>
      <c r="CE37" s="359">
        <f t="shared" si="21"/>
        <v>0</v>
      </c>
      <c r="CF37" s="358">
        <f>'Class-6'!CL39</f>
        <v>0</v>
      </c>
      <c r="CG37" s="358">
        <f>'Class-6'!CM39</f>
        <v>0</v>
      </c>
      <c r="CH37" s="358">
        <f>'Class-6'!CN39</f>
        <v>0</v>
      </c>
      <c r="CI37" s="359">
        <f t="shared" si="22"/>
        <v>0</v>
      </c>
      <c r="CJ37" s="358">
        <f>'Class-6'!CP39</f>
        <v>0</v>
      </c>
      <c r="CK37" s="358">
        <f>'Class-6'!CR39</f>
        <v>0</v>
      </c>
      <c r="CL37" s="358">
        <f>'Class-6'!CR39</f>
        <v>0</v>
      </c>
      <c r="CM37" s="359">
        <f t="shared" si="23"/>
        <v>0</v>
      </c>
      <c r="CN37" s="832">
        <f t="shared" si="24"/>
        <v>0</v>
      </c>
      <c r="CO37" s="833">
        <f>'Class-6'!CP39</f>
        <v>0</v>
      </c>
      <c r="CP37" s="360">
        <f>'Class-6'!CW39</f>
        <v>0</v>
      </c>
      <c r="CQ37" s="357">
        <f>'Class-6'!CX39</f>
        <v>0</v>
      </c>
      <c r="CR37" s="358">
        <f>'Class-6'!CY39</f>
        <v>0</v>
      </c>
      <c r="CS37" s="358">
        <f>'Class-6'!CZ39</f>
        <v>0</v>
      </c>
      <c r="CT37" s="358">
        <f>'Class-6'!DA39</f>
        <v>0</v>
      </c>
      <c r="CU37" s="358">
        <f>'Class-6'!DB39</f>
        <v>0</v>
      </c>
      <c r="CV37" s="434">
        <f>'Class-6'!DC39</f>
        <v>0</v>
      </c>
      <c r="CW37" s="361">
        <f>'Class-6'!DF39</f>
        <v>0</v>
      </c>
      <c r="CX37" s="357">
        <f>'Class-6'!DG39</f>
        <v>0</v>
      </c>
      <c r="CY37" s="358">
        <f>'Class-6'!DH39</f>
        <v>0</v>
      </c>
      <c r="CZ37" s="358">
        <f>'Class-6'!DI39</f>
        <v>0</v>
      </c>
      <c r="DA37" s="358">
        <f>'Class-6'!DJ39</f>
        <v>0</v>
      </c>
      <c r="DB37" s="358">
        <f>'Class-6'!DK39</f>
        <v>0</v>
      </c>
      <c r="DC37" s="359">
        <f>'Class-6'!DL39</f>
        <v>0</v>
      </c>
      <c r="DD37" s="361">
        <f>'Class-6'!DO39</f>
        <v>0</v>
      </c>
      <c r="DE37" s="357">
        <f>'Class-6'!DP39</f>
        <v>0</v>
      </c>
      <c r="DF37" s="358">
        <f>'Class-6'!DQ39</f>
        <v>0</v>
      </c>
      <c r="DG37" s="358">
        <f>'Class-6'!DR39</f>
        <v>0</v>
      </c>
      <c r="DH37" s="358">
        <f>'Class-6'!DS39</f>
        <v>0</v>
      </c>
      <c r="DI37" s="358">
        <f>'Class-6'!DT39</f>
        <v>0</v>
      </c>
      <c r="DJ37" s="359">
        <f>'Class-6'!DU39</f>
        <v>0</v>
      </c>
      <c r="DK37" s="361">
        <f>'Class-6'!DX39</f>
        <v>0</v>
      </c>
      <c r="DL37" s="467">
        <f>'Class-6'!DY39</f>
        <v>0</v>
      </c>
      <c r="DM37" s="468">
        <f>'Class-6'!DZ39</f>
        <v>0</v>
      </c>
      <c r="DN37" s="469" t="str">
        <f>'Class-6'!EA39</f>
        <v/>
      </c>
      <c r="DO37" s="467">
        <f>'Class-6'!EB39</f>
        <v>0</v>
      </c>
      <c r="DP37" s="468">
        <f>'Class-6'!EC39</f>
        <v>0</v>
      </c>
      <c r="DQ37" s="470">
        <f>'Class-6'!ED39</f>
        <v>0</v>
      </c>
      <c r="DR37" s="468" t="str">
        <f>'Class-6'!EE39</f>
        <v/>
      </c>
      <c r="DS37" s="276" t="str">
        <f>'Class-6'!EF39</f>
        <v/>
      </c>
      <c r="DT37" s="276" t="str">
        <f>'Class-6'!EG39</f>
        <v/>
      </c>
      <c r="DU37" s="278" t="str">
        <f>'Class-6'!EH39</f>
        <v/>
      </c>
      <c r="DV37" s="279">
        <f>'Class-6'!EJ39</f>
        <v>0</v>
      </c>
    </row>
    <row r="38" spans="1:126" s="280" customFormat="1" ht="17.25" customHeight="1">
      <c r="A38" s="883"/>
      <c r="B38" s="275">
        <f t="shared" si="25"/>
        <v>0</v>
      </c>
      <c r="C38" s="276">
        <f>'Class-6'!D40</f>
        <v>0</v>
      </c>
      <c r="D38" s="276">
        <f>'Class-6'!E40</f>
        <v>0</v>
      </c>
      <c r="E38" s="276">
        <f>'Class-6'!F40</f>
        <v>0</v>
      </c>
      <c r="F38" s="276">
        <f>'Class-6'!G40</f>
        <v>0</v>
      </c>
      <c r="G38" s="276">
        <f>'Class-6'!H40</f>
        <v>0</v>
      </c>
      <c r="H38" s="276">
        <f>'Class-6'!I40</f>
        <v>0</v>
      </c>
      <c r="I38" s="276">
        <f>'Class-6'!J40</f>
        <v>0</v>
      </c>
      <c r="J38" s="277">
        <f>'Class-6'!K40</f>
        <v>0</v>
      </c>
      <c r="K38" s="357">
        <f>'Class-6'!L40</f>
        <v>0</v>
      </c>
      <c r="L38" s="358">
        <f>'Class-6'!M40</f>
        <v>0</v>
      </c>
      <c r="M38" s="359">
        <f t="shared" si="1"/>
        <v>0</v>
      </c>
      <c r="N38" s="358">
        <f>'Class-6'!O40</f>
        <v>0</v>
      </c>
      <c r="O38" s="358">
        <f>'Class-6'!P40</f>
        <v>0</v>
      </c>
      <c r="P38" s="358">
        <f>'Class-6'!Q40</f>
        <v>0</v>
      </c>
      <c r="Q38" s="359">
        <f t="shared" si="2"/>
        <v>0</v>
      </c>
      <c r="R38" s="358">
        <f>'Class-6'!S40</f>
        <v>0</v>
      </c>
      <c r="S38" s="358">
        <f>'Class-6'!T40</f>
        <v>0</v>
      </c>
      <c r="T38" s="358">
        <f>'Class-6'!U40</f>
        <v>0</v>
      </c>
      <c r="U38" s="359">
        <f t="shared" si="3"/>
        <v>0</v>
      </c>
      <c r="V38" s="832">
        <f t="shared" si="4"/>
        <v>0</v>
      </c>
      <c r="W38" s="833">
        <f>'Class-6'!X40</f>
        <v>0</v>
      </c>
      <c r="X38" s="360">
        <f>'Class-6'!Z40</f>
        <v>0</v>
      </c>
      <c r="Y38" s="357">
        <f>'Class-6'!AA40</f>
        <v>0</v>
      </c>
      <c r="Z38" s="358">
        <f>'Class-6'!AB40</f>
        <v>0</v>
      </c>
      <c r="AA38" s="359">
        <f t="shared" si="5"/>
        <v>0</v>
      </c>
      <c r="AB38" s="358">
        <f>'Class-6'!AD40</f>
        <v>0</v>
      </c>
      <c r="AC38" s="358">
        <f>'Class-6'!AE40</f>
        <v>0</v>
      </c>
      <c r="AD38" s="358">
        <f>'Class-6'!AF40</f>
        <v>0</v>
      </c>
      <c r="AE38" s="359">
        <f t="shared" si="6"/>
        <v>0</v>
      </c>
      <c r="AF38" s="358">
        <f>'Class-6'!AH40</f>
        <v>0</v>
      </c>
      <c r="AG38" s="358">
        <f>'Class-6'!AI40</f>
        <v>0</v>
      </c>
      <c r="AH38" s="358">
        <f>'Class-6'!AJ40</f>
        <v>0</v>
      </c>
      <c r="AI38" s="359">
        <f t="shared" si="7"/>
        <v>0</v>
      </c>
      <c r="AJ38" s="832">
        <f t="shared" si="8"/>
        <v>0</v>
      </c>
      <c r="AK38" s="833">
        <f>'Class-6'!AL40</f>
        <v>0</v>
      </c>
      <c r="AL38" s="360">
        <f>'Class-6'!AO40</f>
        <v>0</v>
      </c>
      <c r="AM38" s="357">
        <f>'Class-6'!AP40</f>
        <v>0</v>
      </c>
      <c r="AN38" s="358">
        <f>'Class-6'!AQ40</f>
        <v>0</v>
      </c>
      <c r="AO38" s="359">
        <f t="shared" si="9"/>
        <v>0</v>
      </c>
      <c r="AP38" s="358">
        <f>'Class-6'!AS40</f>
        <v>0</v>
      </c>
      <c r="AQ38" s="358">
        <f>'Class-6'!AT40</f>
        <v>0</v>
      </c>
      <c r="AR38" s="358">
        <f>'Class-6'!AU40</f>
        <v>0</v>
      </c>
      <c r="AS38" s="359">
        <f t="shared" si="10"/>
        <v>0</v>
      </c>
      <c r="AT38" s="358">
        <f>'Class-6'!AW40</f>
        <v>0</v>
      </c>
      <c r="AU38" s="358">
        <f>'Class-6'!AX40</f>
        <v>0</v>
      </c>
      <c r="AV38" s="358">
        <f>'Class-6'!AY40</f>
        <v>0</v>
      </c>
      <c r="AW38" s="359">
        <f t="shared" si="11"/>
        <v>0</v>
      </c>
      <c r="AX38" s="832">
        <f t="shared" si="12"/>
        <v>0</v>
      </c>
      <c r="AY38" s="833">
        <f>'Class-6'!AZ40</f>
        <v>0</v>
      </c>
      <c r="AZ38" s="360">
        <f>'Class-6'!BD40</f>
        <v>0</v>
      </c>
      <c r="BA38" s="357">
        <f>'Class-6'!BE40</f>
        <v>0</v>
      </c>
      <c r="BB38" s="358">
        <f>'Class-6'!BF40</f>
        <v>0</v>
      </c>
      <c r="BC38" s="359">
        <f t="shared" si="13"/>
        <v>0</v>
      </c>
      <c r="BD38" s="358">
        <f>'Class-6'!BH40</f>
        <v>0</v>
      </c>
      <c r="BE38" s="358">
        <f>'Class-6'!BI40</f>
        <v>0</v>
      </c>
      <c r="BF38" s="358">
        <f>'Class-6'!BJ40</f>
        <v>0</v>
      </c>
      <c r="BG38" s="359">
        <f t="shared" si="14"/>
        <v>0</v>
      </c>
      <c r="BH38" s="358">
        <f>'Class-6'!BL40</f>
        <v>0</v>
      </c>
      <c r="BI38" s="358">
        <f>'Class-6'!BM40</f>
        <v>0</v>
      </c>
      <c r="BJ38" s="358">
        <f>'Class-6'!BN40</f>
        <v>0</v>
      </c>
      <c r="BK38" s="359">
        <f t="shared" si="15"/>
        <v>0</v>
      </c>
      <c r="BL38" s="832">
        <f t="shared" si="16"/>
        <v>0</v>
      </c>
      <c r="BM38" s="833">
        <f>'Class-6'!BN40</f>
        <v>0</v>
      </c>
      <c r="BN38" s="360">
        <f>'Class-6'!BS40</f>
        <v>0</v>
      </c>
      <c r="BO38" s="357">
        <f>'Class-6'!BT40</f>
        <v>0</v>
      </c>
      <c r="BP38" s="358">
        <f>'Class-6'!BU40</f>
        <v>0</v>
      </c>
      <c r="BQ38" s="359">
        <f t="shared" si="17"/>
        <v>0</v>
      </c>
      <c r="BR38" s="358">
        <f>'Class-6'!BW40</f>
        <v>0</v>
      </c>
      <c r="BS38" s="358">
        <f>'Class-6'!BX40</f>
        <v>0</v>
      </c>
      <c r="BT38" s="358">
        <f>'Class-6'!BY40</f>
        <v>0</v>
      </c>
      <c r="BU38" s="359">
        <f t="shared" si="18"/>
        <v>0</v>
      </c>
      <c r="BV38" s="358">
        <f>'Class-6'!CA40</f>
        <v>0</v>
      </c>
      <c r="BW38" s="358">
        <f>'Class-6'!CB40</f>
        <v>0</v>
      </c>
      <c r="BX38" s="358">
        <f>'Class-6'!CC40</f>
        <v>0</v>
      </c>
      <c r="BY38" s="359">
        <f t="shared" si="19"/>
        <v>0</v>
      </c>
      <c r="BZ38" s="832">
        <f t="shared" si="20"/>
        <v>0</v>
      </c>
      <c r="CA38" s="833">
        <f>'Class-6'!CB40</f>
        <v>0</v>
      </c>
      <c r="CB38" s="360">
        <f>'Class-6'!CH40</f>
        <v>0</v>
      </c>
      <c r="CC38" s="357">
        <f>'Class-6'!CI40</f>
        <v>0</v>
      </c>
      <c r="CD38" s="358">
        <f>'Class-6'!CJ40</f>
        <v>0</v>
      </c>
      <c r="CE38" s="359">
        <f t="shared" si="21"/>
        <v>0</v>
      </c>
      <c r="CF38" s="358">
        <f>'Class-6'!CL40</f>
        <v>0</v>
      </c>
      <c r="CG38" s="358">
        <f>'Class-6'!CM40</f>
        <v>0</v>
      </c>
      <c r="CH38" s="358">
        <f>'Class-6'!CN40</f>
        <v>0</v>
      </c>
      <c r="CI38" s="359">
        <f t="shared" si="22"/>
        <v>0</v>
      </c>
      <c r="CJ38" s="358">
        <f>'Class-6'!CP40</f>
        <v>0</v>
      </c>
      <c r="CK38" s="358">
        <f>'Class-6'!CR40</f>
        <v>0</v>
      </c>
      <c r="CL38" s="358">
        <f>'Class-6'!CR40</f>
        <v>0</v>
      </c>
      <c r="CM38" s="359">
        <f t="shared" si="23"/>
        <v>0</v>
      </c>
      <c r="CN38" s="832">
        <f t="shared" si="24"/>
        <v>0</v>
      </c>
      <c r="CO38" s="833">
        <f>'Class-6'!CP40</f>
        <v>0</v>
      </c>
      <c r="CP38" s="360">
        <f>'Class-6'!CW40</f>
        <v>0</v>
      </c>
      <c r="CQ38" s="357">
        <f>'Class-6'!CX40</f>
        <v>0</v>
      </c>
      <c r="CR38" s="358">
        <f>'Class-6'!CY40</f>
        <v>0</v>
      </c>
      <c r="CS38" s="358">
        <f>'Class-6'!CZ40</f>
        <v>0</v>
      </c>
      <c r="CT38" s="358">
        <f>'Class-6'!DA40</f>
        <v>0</v>
      </c>
      <c r="CU38" s="358">
        <f>'Class-6'!DB40</f>
        <v>0</v>
      </c>
      <c r="CV38" s="434">
        <f>'Class-6'!DC40</f>
        <v>0</v>
      </c>
      <c r="CW38" s="361">
        <f>'Class-6'!DF40</f>
        <v>0</v>
      </c>
      <c r="CX38" s="357">
        <f>'Class-6'!DG40</f>
        <v>0</v>
      </c>
      <c r="CY38" s="358">
        <f>'Class-6'!DH40</f>
        <v>0</v>
      </c>
      <c r="CZ38" s="358">
        <f>'Class-6'!DI40</f>
        <v>0</v>
      </c>
      <c r="DA38" s="358">
        <f>'Class-6'!DJ40</f>
        <v>0</v>
      </c>
      <c r="DB38" s="358">
        <f>'Class-6'!DK40</f>
        <v>0</v>
      </c>
      <c r="DC38" s="359">
        <f>'Class-6'!DL40</f>
        <v>0</v>
      </c>
      <c r="DD38" s="361">
        <f>'Class-6'!DO40</f>
        <v>0</v>
      </c>
      <c r="DE38" s="357">
        <f>'Class-6'!DP40</f>
        <v>0</v>
      </c>
      <c r="DF38" s="358">
        <f>'Class-6'!DQ40</f>
        <v>0</v>
      </c>
      <c r="DG38" s="358">
        <f>'Class-6'!DR40</f>
        <v>0</v>
      </c>
      <c r="DH38" s="358">
        <f>'Class-6'!DS40</f>
        <v>0</v>
      </c>
      <c r="DI38" s="358">
        <f>'Class-6'!DT40</f>
        <v>0</v>
      </c>
      <c r="DJ38" s="359">
        <f>'Class-6'!DU40</f>
        <v>0</v>
      </c>
      <c r="DK38" s="361">
        <f>'Class-6'!DX40</f>
        <v>0</v>
      </c>
      <c r="DL38" s="467">
        <f>'Class-6'!DY40</f>
        <v>0</v>
      </c>
      <c r="DM38" s="468">
        <f>'Class-6'!DZ40</f>
        <v>0</v>
      </c>
      <c r="DN38" s="469" t="str">
        <f>'Class-6'!EA40</f>
        <v/>
      </c>
      <c r="DO38" s="467">
        <f>'Class-6'!EB40</f>
        <v>0</v>
      </c>
      <c r="DP38" s="468">
        <f>'Class-6'!EC40</f>
        <v>0</v>
      </c>
      <c r="DQ38" s="470">
        <f>'Class-6'!ED40</f>
        <v>0</v>
      </c>
      <c r="DR38" s="468" t="str">
        <f>'Class-6'!EE40</f>
        <v/>
      </c>
      <c r="DS38" s="276" t="str">
        <f>'Class-6'!EF40</f>
        <v/>
      </c>
      <c r="DT38" s="276" t="str">
        <f>'Class-6'!EG40</f>
        <v/>
      </c>
      <c r="DU38" s="278" t="str">
        <f>'Class-6'!EH40</f>
        <v/>
      </c>
      <c r="DV38" s="279">
        <f>'Class-6'!EJ40</f>
        <v>0</v>
      </c>
    </row>
    <row r="39" spans="1:126" s="280" customFormat="1" ht="17.25" customHeight="1">
      <c r="A39" s="883"/>
      <c r="B39" s="275">
        <f t="shared" si="25"/>
        <v>0</v>
      </c>
      <c r="C39" s="276">
        <f>'Class-6'!D41</f>
        <v>0</v>
      </c>
      <c r="D39" s="276">
        <f>'Class-6'!E41</f>
        <v>0</v>
      </c>
      <c r="E39" s="276">
        <f>'Class-6'!F41</f>
        <v>0</v>
      </c>
      <c r="F39" s="276">
        <f>'Class-6'!G41</f>
        <v>0</v>
      </c>
      <c r="G39" s="276">
        <f>'Class-6'!H41</f>
        <v>0</v>
      </c>
      <c r="H39" s="276">
        <f>'Class-6'!I41</f>
        <v>0</v>
      </c>
      <c r="I39" s="276">
        <f>'Class-6'!J41</f>
        <v>0</v>
      </c>
      <c r="J39" s="277">
        <f>'Class-6'!K41</f>
        <v>0</v>
      </c>
      <c r="K39" s="357">
        <f>'Class-6'!L41</f>
        <v>0</v>
      </c>
      <c r="L39" s="358">
        <f>'Class-6'!M41</f>
        <v>0</v>
      </c>
      <c r="M39" s="359">
        <f t="shared" si="1"/>
        <v>0</v>
      </c>
      <c r="N39" s="358">
        <f>'Class-6'!O41</f>
        <v>0</v>
      </c>
      <c r="O39" s="358">
        <f>'Class-6'!P41</f>
        <v>0</v>
      </c>
      <c r="P39" s="358">
        <f>'Class-6'!Q41</f>
        <v>0</v>
      </c>
      <c r="Q39" s="359">
        <f t="shared" si="2"/>
        <v>0</v>
      </c>
      <c r="R39" s="358">
        <f>'Class-6'!S41</f>
        <v>0</v>
      </c>
      <c r="S39" s="358">
        <f>'Class-6'!T41</f>
        <v>0</v>
      </c>
      <c r="T39" s="358">
        <f>'Class-6'!U41</f>
        <v>0</v>
      </c>
      <c r="U39" s="359">
        <f t="shared" si="3"/>
        <v>0</v>
      </c>
      <c r="V39" s="832">
        <f t="shared" si="4"/>
        <v>0</v>
      </c>
      <c r="W39" s="833">
        <f>'Class-6'!X41</f>
        <v>0</v>
      </c>
      <c r="X39" s="360">
        <f>'Class-6'!Z41</f>
        <v>0</v>
      </c>
      <c r="Y39" s="357">
        <f>'Class-6'!AA41</f>
        <v>0</v>
      </c>
      <c r="Z39" s="358">
        <f>'Class-6'!AB41</f>
        <v>0</v>
      </c>
      <c r="AA39" s="359">
        <f t="shared" si="5"/>
        <v>0</v>
      </c>
      <c r="AB39" s="358">
        <f>'Class-6'!AD41</f>
        <v>0</v>
      </c>
      <c r="AC39" s="358">
        <f>'Class-6'!AE41</f>
        <v>0</v>
      </c>
      <c r="AD39" s="358">
        <f>'Class-6'!AF41</f>
        <v>0</v>
      </c>
      <c r="AE39" s="359">
        <f t="shared" si="6"/>
        <v>0</v>
      </c>
      <c r="AF39" s="358">
        <f>'Class-6'!AH41</f>
        <v>0</v>
      </c>
      <c r="AG39" s="358">
        <f>'Class-6'!AI41</f>
        <v>0</v>
      </c>
      <c r="AH39" s="358">
        <f>'Class-6'!AJ41</f>
        <v>0</v>
      </c>
      <c r="AI39" s="359">
        <f t="shared" si="7"/>
        <v>0</v>
      </c>
      <c r="AJ39" s="832">
        <f t="shared" si="8"/>
        <v>0</v>
      </c>
      <c r="AK39" s="833">
        <f>'Class-6'!AL41</f>
        <v>0</v>
      </c>
      <c r="AL39" s="360">
        <f>'Class-6'!AO41</f>
        <v>0</v>
      </c>
      <c r="AM39" s="357">
        <f>'Class-6'!AP41</f>
        <v>0</v>
      </c>
      <c r="AN39" s="358">
        <f>'Class-6'!AQ41</f>
        <v>0</v>
      </c>
      <c r="AO39" s="359">
        <f t="shared" si="9"/>
        <v>0</v>
      </c>
      <c r="AP39" s="358">
        <f>'Class-6'!AS41</f>
        <v>0</v>
      </c>
      <c r="AQ39" s="358">
        <f>'Class-6'!AT41</f>
        <v>0</v>
      </c>
      <c r="AR39" s="358">
        <f>'Class-6'!AU41</f>
        <v>0</v>
      </c>
      <c r="AS39" s="359">
        <f t="shared" si="10"/>
        <v>0</v>
      </c>
      <c r="AT39" s="358">
        <f>'Class-6'!AW41</f>
        <v>0</v>
      </c>
      <c r="AU39" s="358">
        <f>'Class-6'!AX41</f>
        <v>0</v>
      </c>
      <c r="AV39" s="358">
        <f>'Class-6'!AY41</f>
        <v>0</v>
      </c>
      <c r="AW39" s="359">
        <f t="shared" si="11"/>
        <v>0</v>
      </c>
      <c r="AX39" s="832">
        <f t="shared" si="12"/>
        <v>0</v>
      </c>
      <c r="AY39" s="833">
        <f>'Class-6'!AZ41</f>
        <v>0</v>
      </c>
      <c r="AZ39" s="360">
        <f>'Class-6'!BD41</f>
        <v>0</v>
      </c>
      <c r="BA39" s="357">
        <f>'Class-6'!BE41</f>
        <v>0</v>
      </c>
      <c r="BB39" s="358">
        <f>'Class-6'!BF41</f>
        <v>0</v>
      </c>
      <c r="BC39" s="359">
        <f t="shared" si="13"/>
        <v>0</v>
      </c>
      <c r="BD39" s="358">
        <f>'Class-6'!BH41</f>
        <v>0</v>
      </c>
      <c r="BE39" s="358">
        <f>'Class-6'!BI41</f>
        <v>0</v>
      </c>
      <c r="BF39" s="358">
        <f>'Class-6'!BJ41</f>
        <v>0</v>
      </c>
      <c r="BG39" s="359">
        <f t="shared" si="14"/>
        <v>0</v>
      </c>
      <c r="BH39" s="358">
        <f>'Class-6'!BL41</f>
        <v>0</v>
      </c>
      <c r="BI39" s="358">
        <f>'Class-6'!BM41</f>
        <v>0</v>
      </c>
      <c r="BJ39" s="358">
        <f>'Class-6'!BN41</f>
        <v>0</v>
      </c>
      <c r="BK39" s="359">
        <f t="shared" si="15"/>
        <v>0</v>
      </c>
      <c r="BL39" s="832">
        <f t="shared" si="16"/>
        <v>0</v>
      </c>
      <c r="BM39" s="833">
        <f>'Class-6'!BN41</f>
        <v>0</v>
      </c>
      <c r="BN39" s="360">
        <f>'Class-6'!BS41</f>
        <v>0</v>
      </c>
      <c r="BO39" s="357">
        <f>'Class-6'!BT41</f>
        <v>0</v>
      </c>
      <c r="BP39" s="358">
        <f>'Class-6'!BU41</f>
        <v>0</v>
      </c>
      <c r="BQ39" s="359">
        <f t="shared" si="17"/>
        <v>0</v>
      </c>
      <c r="BR39" s="358">
        <f>'Class-6'!BW41</f>
        <v>0</v>
      </c>
      <c r="BS39" s="358">
        <f>'Class-6'!BX41</f>
        <v>0</v>
      </c>
      <c r="BT39" s="358">
        <f>'Class-6'!BY41</f>
        <v>0</v>
      </c>
      <c r="BU39" s="359">
        <f t="shared" si="18"/>
        <v>0</v>
      </c>
      <c r="BV39" s="358">
        <f>'Class-6'!CA41</f>
        <v>0</v>
      </c>
      <c r="BW39" s="358">
        <f>'Class-6'!CB41</f>
        <v>0</v>
      </c>
      <c r="BX39" s="358">
        <f>'Class-6'!CC41</f>
        <v>0</v>
      </c>
      <c r="BY39" s="359">
        <f t="shared" si="19"/>
        <v>0</v>
      </c>
      <c r="BZ39" s="832">
        <f t="shared" si="20"/>
        <v>0</v>
      </c>
      <c r="CA39" s="833">
        <f>'Class-6'!CB41</f>
        <v>0</v>
      </c>
      <c r="CB39" s="360">
        <f>'Class-6'!CH41</f>
        <v>0</v>
      </c>
      <c r="CC39" s="357">
        <f>'Class-6'!CI41</f>
        <v>0</v>
      </c>
      <c r="CD39" s="358">
        <f>'Class-6'!CJ41</f>
        <v>0</v>
      </c>
      <c r="CE39" s="359">
        <f t="shared" si="21"/>
        <v>0</v>
      </c>
      <c r="CF39" s="358">
        <f>'Class-6'!CL41</f>
        <v>0</v>
      </c>
      <c r="CG39" s="358">
        <f>'Class-6'!CM41</f>
        <v>0</v>
      </c>
      <c r="CH39" s="358">
        <f>'Class-6'!CN41</f>
        <v>0</v>
      </c>
      <c r="CI39" s="359">
        <f t="shared" si="22"/>
        <v>0</v>
      </c>
      <c r="CJ39" s="358">
        <f>'Class-6'!CP41</f>
        <v>0</v>
      </c>
      <c r="CK39" s="358">
        <f>'Class-6'!CR41</f>
        <v>0</v>
      </c>
      <c r="CL39" s="358">
        <f>'Class-6'!CR41</f>
        <v>0</v>
      </c>
      <c r="CM39" s="359">
        <f t="shared" si="23"/>
        <v>0</v>
      </c>
      <c r="CN39" s="832">
        <f t="shared" si="24"/>
        <v>0</v>
      </c>
      <c r="CO39" s="833">
        <f>'Class-6'!CP41</f>
        <v>0</v>
      </c>
      <c r="CP39" s="360">
        <f>'Class-6'!CW41</f>
        <v>0</v>
      </c>
      <c r="CQ39" s="357">
        <f>'Class-6'!CX41</f>
        <v>0</v>
      </c>
      <c r="CR39" s="358">
        <f>'Class-6'!CY41</f>
        <v>0</v>
      </c>
      <c r="CS39" s="358">
        <f>'Class-6'!CZ41</f>
        <v>0</v>
      </c>
      <c r="CT39" s="358">
        <f>'Class-6'!DA41</f>
        <v>0</v>
      </c>
      <c r="CU39" s="358">
        <f>'Class-6'!DB41</f>
        <v>0</v>
      </c>
      <c r="CV39" s="434">
        <f>'Class-6'!DC41</f>
        <v>0</v>
      </c>
      <c r="CW39" s="361">
        <f>'Class-6'!DF41</f>
        <v>0</v>
      </c>
      <c r="CX39" s="357">
        <f>'Class-6'!DG41</f>
        <v>0</v>
      </c>
      <c r="CY39" s="358">
        <f>'Class-6'!DH41</f>
        <v>0</v>
      </c>
      <c r="CZ39" s="358">
        <f>'Class-6'!DI41</f>
        <v>0</v>
      </c>
      <c r="DA39" s="358">
        <f>'Class-6'!DJ41</f>
        <v>0</v>
      </c>
      <c r="DB39" s="358">
        <f>'Class-6'!DK41</f>
        <v>0</v>
      </c>
      <c r="DC39" s="359">
        <f>'Class-6'!DL41</f>
        <v>0</v>
      </c>
      <c r="DD39" s="361">
        <f>'Class-6'!DO41</f>
        <v>0</v>
      </c>
      <c r="DE39" s="357">
        <f>'Class-6'!DP41</f>
        <v>0</v>
      </c>
      <c r="DF39" s="358">
        <f>'Class-6'!DQ41</f>
        <v>0</v>
      </c>
      <c r="DG39" s="358">
        <f>'Class-6'!DR41</f>
        <v>0</v>
      </c>
      <c r="DH39" s="358">
        <f>'Class-6'!DS41</f>
        <v>0</v>
      </c>
      <c r="DI39" s="358">
        <f>'Class-6'!DT41</f>
        <v>0</v>
      </c>
      <c r="DJ39" s="359">
        <f>'Class-6'!DU41</f>
        <v>0</v>
      </c>
      <c r="DK39" s="361">
        <f>'Class-6'!DX41</f>
        <v>0</v>
      </c>
      <c r="DL39" s="467">
        <f>'Class-6'!DY41</f>
        <v>0</v>
      </c>
      <c r="DM39" s="468">
        <f>'Class-6'!DZ41</f>
        <v>0</v>
      </c>
      <c r="DN39" s="469" t="str">
        <f>'Class-6'!EA41</f>
        <v/>
      </c>
      <c r="DO39" s="467">
        <f>'Class-6'!EB41</f>
        <v>0</v>
      </c>
      <c r="DP39" s="468">
        <f>'Class-6'!EC41</f>
        <v>0</v>
      </c>
      <c r="DQ39" s="470">
        <f>'Class-6'!ED41</f>
        <v>0</v>
      </c>
      <c r="DR39" s="468" t="str">
        <f>'Class-6'!EE41</f>
        <v/>
      </c>
      <c r="DS39" s="276" t="str">
        <f>'Class-6'!EF41</f>
        <v/>
      </c>
      <c r="DT39" s="276" t="str">
        <f>'Class-6'!EG41</f>
        <v/>
      </c>
      <c r="DU39" s="278" t="str">
        <f>'Class-6'!EH41</f>
        <v/>
      </c>
      <c r="DV39" s="279">
        <f>'Class-6'!EJ41</f>
        <v>0</v>
      </c>
    </row>
    <row r="40" spans="1:126" s="280" customFormat="1" ht="17.25" customHeight="1">
      <c r="A40" s="883"/>
      <c r="B40" s="275">
        <f t="shared" si="25"/>
        <v>0</v>
      </c>
      <c r="C40" s="276">
        <f>'Class-6'!D42</f>
        <v>0</v>
      </c>
      <c r="D40" s="276">
        <f>'Class-6'!E42</f>
        <v>0</v>
      </c>
      <c r="E40" s="276">
        <f>'Class-6'!F42</f>
        <v>0</v>
      </c>
      <c r="F40" s="276">
        <f>'Class-6'!G42</f>
        <v>0</v>
      </c>
      <c r="G40" s="276">
        <f>'Class-6'!H42</f>
        <v>0</v>
      </c>
      <c r="H40" s="276">
        <f>'Class-6'!I42</f>
        <v>0</v>
      </c>
      <c r="I40" s="276">
        <f>'Class-6'!J42</f>
        <v>0</v>
      </c>
      <c r="J40" s="277">
        <f>'Class-6'!K42</f>
        <v>0</v>
      </c>
      <c r="K40" s="357">
        <f>'Class-6'!L42</f>
        <v>0</v>
      </c>
      <c r="L40" s="358">
        <f>'Class-6'!M42</f>
        <v>0</v>
      </c>
      <c r="M40" s="359">
        <f t="shared" si="1"/>
        <v>0</v>
      </c>
      <c r="N40" s="358">
        <f>'Class-6'!O42</f>
        <v>0</v>
      </c>
      <c r="O40" s="358">
        <f>'Class-6'!P42</f>
        <v>0</v>
      </c>
      <c r="P40" s="358">
        <f>'Class-6'!Q42</f>
        <v>0</v>
      </c>
      <c r="Q40" s="359">
        <f t="shared" si="2"/>
        <v>0</v>
      </c>
      <c r="R40" s="358">
        <f>'Class-6'!S42</f>
        <v>0</v>
      </c>
      <c r="S40" s="358">
        <f>'Class-6'!T42</f>
        <v>0</v>
      </c>
      <c r="T40" s="358">
        <f>'Class-6'!U42</f>
        <v>0</v>
      </c>
      <c r="U40" s="359">
        <f t="shared" si="3"/>
        <v>0</v>
      </c>
      <c r="V40" s="832">
        <f t="shared" si="4"/>
        <v>0</v>
      </c>
      <c r="W40" s="833">
        <f>'Class-6'!X42</f>
        <v>0</v>
      </c>
      <c r="X40" s="360">
        <f>'Class-6'!Z42</f>
        <v>0</v>
      </c>
      <c r="Y40" s="357">
        <f>'Class-6'!AA42</f>
        <v>0</v>
      </c>
      <c r="Z40" s="358">
        <f>'Class-6'!AB42</f>
        <v>0</v>
      </c>
      <c r="AA40" s="359">
        <f t="shared" si="5"/>
        <v>0</v>
      </c>
      <c r="AB40" s="358">
        <f>'Class-6'!AD42</f>
        <v>0</v>
      </c>
      <c r="AC40" s="358">
        <f>'Class-6'!AE42</f>
        <v>0</v>
      </c>
      <c r="AD40" s="358">
        <f>'Class-6'!AF42</f>
        <v>0</v>
      </c>
      <c r="AE40" s="359">
        <f t="shared" si="6"/>
        <v>0</v>
      </c>
      <c r="AF40" s="358">
        <f>'Class-6'!AH42</f>
        <v>0</v>
      </c>
      <c r="AG40" s="358">
        <f>'Class-6'!AI42</f>
        <v>0</v>
      </c>
      <c r="AH40" s="358">
        <f>'Class-6'!AJ42</f>
        <v>0</v>
      </c>
      <c r="AI40" s="359">
        <f t="shared" si="7"/>
        <v>0</v>
      </c>
      <c r="AJ40" s="832">
        <f t="shared" si="8"/>
        <v>0</v>
      </c>
      <c r="AK40" s="833">
        <f>'Class-6'!AL42</f>
        <v>0</v>
      </c>
      <c r="AL40" s="360">
        <f>'Class-6'!AO42</f>
        <v>0</v>
      </c>
      <c r="AM40" s="357">
        <f>'Class-6'!AP42</f>
        <v>0</v>
      </c>
      <c r="AN40" s="358">
        <f>'Class-6'!AQ42</f>
        <v>0</v>
      </c>
      <c r="AO40" s="359">
        <f t="shared" si="9"/>
        <v>0</v>
      </c>
      <c r="AP40" s="358">
        <f>'Class-6'!AS42</f>
        <v>0</v>
      </c>
      <c r="AQ40" s="358">
        <f>'Class-6'!AT42</f>
        <v>0</v>
      </c>
      <c r="AR40" s="358">
        <f>'Class-6'!AU42</f>
        <v>0</v>
      </c>
      <c r="AS40" s="359">
        <f t="shared" si="10"/>
        <v>0</v>
      </c>
      <c r="AT40" s="358">
        <f>'Class-6'!AW42</f>
        <v>0</v>
      </c>
      <c r="AU40" s="358">
        <f>'Class-6'!AX42</f>
        <v>0</v>
      </c>
      <c r="AV40" s="358">
        <f>'Class-6'!AY42</f>
        <v>0</v>
      </c>
      <c r="AW40" s="359">
        <f t="shared" si="11"/>
        <v>0</v>
      </c>
      <c r="AX40" s="832">
        <f t="shared" si="12"/>
        <v>0</v>
      </c>
      <c r="AY40" s="833">
        <f>'Class-6'!AZ42</f>
        <v>0</v>
      </c>
      <c r="AZ40" s="360">
        <f>'Class-6'!BD42</f>
        <v>0</v>
      </c>
      <c r="BA40" s="357">
        <f>'Class-6'!BE42</f>
        <v>0</v>
      </c>
      <c r="BB40" s="358">
        <f>'Class-6'!BF42</f>
        <v>0</v>
      </c>
      <c r="BC40" s="359">
        <f t="shared" si="13"/>
        <v>0</v>
      </c>
      <c r="BD40" s="358">
        <f>'Class-6'!BH42</f>
        <v>0</v>
      </c>
      <c r="BE40" s="358">
        <f>'Class-6'!BI42</f>
        <v>0</v>
      </c>
      <c r="BF40" s="358">
        <f>'Class-6'!BJ42</f>
        <v>0</v>
      </c>
      <c r="BG40" s="359">
        <f t="shared" si="14"/>
        <v>0</v>
      </c>
      <c r="BH40" s="358">
        <f>'Class-6'!BL42</f>
        <v>0</v>
      </c>
      <c r="BI40" s="358">
        <f>'Class-6'!BM42</f>
        <v>0</v>
      </c>
      <c r="BJ40" s="358">
        <f>'Class-6'!BN42</f>
        <v>0</v>
      </c>
      <c r="BK40" s="359">
        <f t="shared" si="15"/>
        <v>0</v>
      </c>
      <c r="BL40" s="832">
        <f t="shared" si="16"/>
        <v>0</v>
      </c>
      <c r="BM40" s="833">
        <f>'Class-6'!BN42</f>
        <v>0</v>
      </c>
      <c r="BN40" s="360">
        <f>'Class-6'!BS42</f>
        <v>0</v>
      </c>
      <c r="BO40" s="357">
        <f>'Class-6'!BT42</f>
        <v>0</v>
      </c>
      <c r="BP40" s="358">
        <f>'Class-6'!BU42</f>
        <v>0</v>
      </c>
      <c r="BQ40" s="359">
        <f t="shared" si="17"/>
        <v>0</v>
      </c>
      <c r="BR40" s="358">
        <f>'Class-6'!BW42</f>
        <v>0</v>
      </c>
      <c r="BS40" s="358">
        <f>'Class-6'!BX42</f>
        <v>0</v>
      </c>
      <c r="BT40" s="358">
        <f>'Class-6'!BY42</f>
        <v>0</v>
      </c>
      <c r="BU40" s="359">
        <f t="shared" si="18"/>
        <v>0</v>
      </c>
      <c r="BV40" s="358">
        <f>'Class-6'!CA42</f>
        <v>0</v>
      </c>
      <c r="BW40" s="358">
        <f>'Class-6'!CB42</f>
        <v>0</v>
      </c>
      <c r="BX40" s="358">
        <f>'Class-6'!CC42</f>
        <v>0</v>
      </c>
      <c r="BY40" s="359">
        <f t="shared" si="19"/>
        <v>0</v>
      </c>
      <c r="BZ40" s="832">
        <f t="shared" si="20"/>
        <v>0</v>
      </c>
      <c r="CA40" s="833">
        <f>'Class-6'!CB42</f>
        <v>0</v>
      </c>
      <c r="CB40" s="360">
        <f>'Class-6'!CH42</f>
        <v>0</v>
      </c>
      <c r="CC40" s="357">
        <f>'Class-6'!CI42</f>
        <v>0</v>
      </c>
      <c r="CD40" s="358">
        <f>'Class-6'!CJ42</f>
        <v>0</v>
      </c>
      <c r="CE40" s="359">
        <f t="shared" si="21"/>
        <v>0</v>
      </c>
      <c r="CF40" s="358">
        <f>'Class-6'!CL42</f>
        <v>0</v>
      </c>
      <c r="CG40" s="358">
        <f>'Class-6'!CM42</f>
        <v>0</v>
      </c>
      <c r="CH40" s="358">
        <f>'Class-6'!CN42</f>
        <v>0</v>
      </c>
      <c r="CI40" s="359">
        <f t="shared" si="22"/>
        <v>0</v>
      </c>
      <c r="CJ40" s="358">
        <f>'Class-6'!CP42</f>
        <v>0</v>
      </c>
      <c r="CK40" s="358">
        <f>'Class-6'!CR42</f>
        <v>0</v>
      </c>
      <c r="CL40" s="358">
        <f>'Class-6'!CR42</f>
        <v>0</v>
      </c>
      <c r="CM40" s="359">
        <f t="shared" si="23"/>
        <v>0</v>
      </c>
      <c r="CN40" s="832">
        <f t="shared" si="24"/>
        <v>0</v>
      </c>
      <c r="CO40" s="833">
        <f>'Class-6'!CP42</f>
        <v>0</v>
      </c>
      <c r="CP40" s="360">
        <f>'Class-6'!CW42</f>
        <v>0</v>
      </c>
      <c r="CQ40" s="357">
        <f>'Class-6'!CX42</f>
        <v>0</v>
      </c>
      <c r="CR40" s="358">
        <f>'Class-6'!CY42</f>
        <v>0</v>
      </c>
      <c r="CS40" s="358">
        <f>'Class-6'!CZ42</f>
        <v>0</v>
      </c>
      <c r="CT40" s="358">
        <f>'Class-6'!DA42</f>
        <v>0</v>
      </c>
      <c r="CU40" s="358">
        <f>'Class-6'!DB42</f>
        <v>0</v>
      </c>
      <c r="CV40" s="434">
        <f>'Class-6'!DC42</f>
        <v>0</v>
      </c>
      <c r="CW40" s="361">
        <f>'Class-6'!DF42</f>
        <v>0</v>
      </c>
      <c r="CX40" s="357">
        <f>'Class-6'!DG42</f>
        <v>0</v>
      </c>
      <c r="CY40" s="358">
        <f>'Class-6'!DH42</f>
        <v>0</v>
      </c>
      <c r="CZ40" s="358">
        <f>'Class-6'!DI42</f>
        <v>0</v>
      </c>
      <c r="DA40" s="358">
        <f>'Class-6'!DJ42</f>
        <v>0</v>
      </c>
      <c r="DB40" s="358">
        <f>'Class-6'!DK42</f>
        <v>0</v>
      </c>
      <c r="DC40" s="359">
        <f>'Class-6'!DL42</f>
        <v>0</v>
      </c>
      <c r="DD40" s="361">
        <f>'Class-6'!DO42</f>
        <v>0</v>
      </c>
      <c r="DE40" s="357">
        <f>'Class-6'!DP42</f>
        <v>0</v>
      </c>
      <c r="DF40" s="358">
        <f>'Class-6'!DQ42</f>
        <v>0</v>
      </c>
      <c r="DG40" s="358">
        <f>'Class-6'!DR42</f>
        <v>0</v>
      </c>
      <c r="DH40" s="358">
        <f>'Class-6'!DS42</f>
        <v>0</v>
      </c>
      <c r="DI40" s="358">
        <f>'Class-6'!DT42</f>
        <v>0</v>
      </c>
      <c r="DJ40" s="359">
        <f>'Class-6'!DU42</f>
        <v>0</v>
      </c>
      <c r="DK40" s="361">
        <f>'Class-6'!DX42</f>
        <v>0</v>
      </c>
      <c r="DL40" s="467">
        <f>'Class-6'!DY42</f>
        <v>0</v>
      </c>
      <c r="DM40" s="468">
        <f>'Class-6'!DZ42</f>
        <v>0</v>
      </c>
      <c r="DN40" s="469" t="str">
        <f>'Class-6'!EA42</f>
        <v/>
      </c>
      <c r="DO40" s="467">
        <f>'Class-6'!EB42</f>
        <v>0</v>
      </c>
      <c r="DP40" s="468">
        <f>'Class-6'!EC42</f>
        <v>0</v>
      </c>
      <c r="DQ40" s="470">
        <f>'Class-6'!ED42</f>
        <v>0</v>
      </c>
      <c r="DR40" s="468" t="str">
        <f>'Class-6'!EE42</f>
        <v/>
      </c>
      <c r="DS40" s="276" t="str">
        <f>'Class-6'!EF42</f>
        <v/>
      </c>
      <c r="DT40" s="276" t="str">
        <f>'Class-6'!EG42</f>
        <v/>
      </c>
      <c r="DU40" s="278" t="str">
        <f>'Class-6'!EH42</f>
        <v/>
      </c>
      <c r="DV40" s="279">
        <f>'Class-6'!EJ42</f>
        <v>0</v>
      </c>
    </row>
    <row r="41" spans="1:126" s="280" customFormat="1" ht="17.25" customHeight="1">
      <c r="A41" s="883"/>
      <c r="B41" s="275">
        <f t="shared" si="25"/>
        <v>0</v>
      </c>
      <c r="C41" s="276">
        <f>'Class-6'!D43</f>
        <v>0</v>
      </c>
      <c r="D41" s="276">
        <f>'Class-6'!E43</f>
        <v>0</v>
      </c>
      <c r="E41" s="276">
        <f>'Class-6'!F43</f>
        <v>0</v>
      </c>
      <c r="F41" s="276">
        <f>'Class-6'!G43</f>
        <v>0</v>
      </c>
      <c r="G41" s="276">
        <f>'Class-6'!H43</f>
        <v>0</v>
      </c>
      <c r="H41" s="276">
        <f>'Class-6'!I43</f>
        <v>0</v>
      </c>
      <c r="I41" s="276">
        <f>'Class-6'!J43</f>
        <v>0</v>
      </c>
      <c r="J41" s="277">
        <f>'Class-6'!K43</f>
        <v>0</v>
      </c>
      <c r="K41" s="357">
        <f>'Class-6'!L43</f>
        <v>0</v>
      </c>
      <c r="L41" s="358">
        <f>'Class-6'!M43</f>
        <v>0</v>
      </c>
      <c r="M41" s="359">
        <f t="shared" si="1"/>
        <v>0</v>
      </c>
      <c r="N41" s="358">
        <f>'Class-6'!O43</f>
        <v>0</v>
      </c>
      <c r="O41" s="358">
        <f>'Class-6'!P43</f>
        <v>0</v>
      </c>
      <c r="P41" s="358">
        <f>'Class-6'!Q43</f>
        <v>0</v>
      </c>
      <c r="Q41" s="359">
        <f t="shared" si="2"/>
        <v>0</v>
      </c>
      <c r="R41" s="358">
        <f>'Class-6'!S43</f>
        <v>0</v>
      </c>
      <c r="S41" s="358">
        <f>'Class-6'!T43</f>
        <v>0</v>
      </c>
      <c r="T41" s="358">
        <f>'Class-6'!U43</f>
        <v>0</v>
      </c>
      <c r="U41" s="359">
        <f t="shared" si="3"/>
        <v>0</v>
      </c>
      <c r="V41" s="832">
        <f t="shared" si="4"/>
        <v>0</v>
      </c>
      <c r="W41" s="833">
        <f>'Class-6'!X43</f>
        <v>0</v>
      </c>
      <c r="X41" s="360">
        <f>'Class-6'!Z43</f>
        <v>0</v>
      </c>
      <c r="Y41" s="357">
        <f>'Class-6'!AA43</f>
        <v>0</v>
      </c>
      <c r="Z41" s="358">
        <f>'Class-6'!AB43</f>
        <v>0</v>
      </c>
      <c r="AA41" s="359">
        <f t="shared" si="5"/>
        <v>0</v>
      </c>
      <c r="AB41" s="358">
        <f>'Class-6'!AD43</f>
        <v>0</v>
      </c>
      <c r="AC41" s="358">
        <f>'Class-6'!AE43</f>
        <v>0</v>
      </c>
      <c r="AD41" s="358">
        <f>'Class-6'!AF43</f>
        <v>0</v>
      </c>
      <c r="AE41" s="359">
        <f t="shared" si="6"/>
        <v>0</v>
      </c>
      <c r="AF41" s="358">
        <f>'Class-6'!AH43</f>
        <v>0</v>
      </c>
      <c r="AG41" s="358">
        <f>'Class-6'!AI43</f>
        <v>0</v>
      </c>
      <c r="AH41" s="358">
        <f>'Class-6'!AJ43</f>
        <v>0</v>
      </c>
      <c r="AI41" s="359">
        <f t="shared" si="7"/>
        <v>0</v>
      </c>
      <c r="AJ41" s="832">
        <f t="shared" si="8"/>
        <v>0</v>
      </c>
      <c r="AK41" s="833">
        <f>'Class-6'!AL43</f>
        <v>0</v>
      </c>
      <c r="AL41" s="360">
        <f>'Class-6'!AO43</f>
        <v>0</v>
      </c>
      <c r="AM41" s="357">
        <f>'Class-6'!AP43</f>
        <v>0</v>
      </c>
      <c r="AN41" s="358">
        <f>'Class-6'!AQ43</f>
        <v>0</v>
      </c>
      <c r="AO41" s="359">
        <f t="shared" si="9"/>
        <v>0</v>
      </c>
      <c r="AP41" s="358">
        <f>'Class-6'!AS43</f>
        <v>0</v>
      </c>
      <c r="AQ41" s="358">
        <f>'Class-6'!AT43</f>
        <v>0</v>
      </c>
      <c r="AR41" s="358">
        <f>'Class-6'!AU43</f>
        <v>0</v>
      </c>
      <c r="AS41" s="359">
        <f t="shared" si="10"/>
        <v>0</v>
      </c>
      <c r="AT41" s="358">
        <f>'Class-6'!AW43</f>
        <v>0</v>
      </c>
      <c r="AU41" s="358">
        <f>'Class-6'!AX43</f>
        <v>0</v>
      </c>
      <c r="AV41" s="358">
        <f>'Class-6'!AY43</f>
        <v>0</v>
      </c>
      <c r="AW41" s="359">
        <f t="shared" si="11"/>
        <v>0</v>
      </c>
      <c r="AX41" s="832">
        <f t="shared" si="12"/>
        <v>0</v>
      </c>
      <c r="AY41" s="833">
        <f>'Class-6'!AZ43</f>
        <v>0</v>
      </c>
      <c r="AZ41" s="360">
        <f>'Class-6'!BD43</f>
        <v>0</v>
      </c>
      <c r="BA41" s="357">
        <f>'Class-6'!BE43</f>
        <v>0</v>
      </c>
      <c r="BB41" s="358">
        <f>'Class-6'!BF43</f>
        <v>0</v>
      </c>
      <c r="BC41" s="359">
        <f t="shared" si="13"/>
        <v>0</v>
      </c>
      <c r="BD41" s="358">
        <f>'Class-6'!BH43</f>
        <v>0</v>
      </c>
      <c r="BE41" s="358">
        <f>'Class-6'!BI43</f>
        <v>0</v>
      </c>
      <c r="BF41" s="358">
        <f>'Class-6'!BJ43</f>
        <v>0</v>
      </c>
      <c r="BG41" s="359">
        <f t="shared" si="14"/>
        <v>0</v>
      </c>
      <c r="BH41" s="358">
        <f>'Class-6'!BL43</f>
        <v>0</v>
      </c>
      <c r="BI41" s="358">
        <f>'Class-6'!BM43</f>
        <v>0</v>
      </c>
      <c r="BJ41" s="358">
        <f>'Class-6'!BN43</f>
        <v>0</v>
      </c>
      <c r="BK41" s="359">
        <f t="shared" si="15"/>
        <v>0</v>
      </c>
      <c r="BL41" s="832">
        <f t="shared" si="16"/>
        <v>0</v>
      </c>
      <c r="BM41" s="833">
        <f>'Class-6'!BN43</f>
        <v>0</v>
      </c>
      <c r="BN41" s="360">
        <f>'Class-6'!BS43</f>
        <v>0</v>
      </c>
      <c r="BO41" s="357">
        <f>'Class-6'!BT43</f>
        <v>0</v>
      </c>
      <c r="BP41" s="358">
        <f>'Class-6'!BU43</f>
        <v>0</v>
      </c>
      <c r="BQ41" s="359">
        <f t="shared" si="17"/>
        <v>0</v>
      </c>
      <c r="BR41" s="358">
        <f>'Class-6'!BW43</f>
        <v>0</v>
      </c>
      <c r="BS41" s="358">
        <f>'Class-6'!BX43</f>
        <v>0</v>
      </c>
      <c r="BT41" s="358">
        <f>'Class-6'!BY43</f>
        <v>0</v>
      </c>
      <c r="BU41" s="359">
        <f t="shared" si="18"/>
        <v>0</v>
      </c>
      <c r="BV41" s="358">
        <f>'Class-6'!CA43</f>
        <v>0</v>
      </c>
      <c r="BW41" s="358">
        <f>'Class-6'!CB43</f>
        <v>0</v>
      </c>
      <c r="BX41" s="358">
        <f>'Class-6'!CC43</f>
        <v>0</v>
      </c>
      <c r="BY41" s="359">
        <f t="shared" si="19"/>
        <v>0</v>
      </c>
      <c r="BZ41" s="832">
        <f t="shared" si="20"/>
        <v>0</v>
      </c>
      <c r="CA41" s="833">
        <f>'Class-6'!CB43</f>
        <v>0</v>
      </c>
      <c r="CB41" s="360">
        <f>'Class-6'!CH43</f>
        <v>0</v>
      </c>
      <c r="CC41" s="357">
        <f>'Class-6'!CI43</f>
        <v>0</v>
      </c>
      <c r="CD41" s="358">
        <f>'Class-6'!CJ43</f>
        <v>0</v>
      </c>
      <c r="CE41" s="359">
        <f t="shared" si="21"/>
        <v>0</v>
      </c>
      <c r="CF41" s="358">
        <f>'Class-6'!CL43</f>
        <v>0</v>
      </c>
      <c r="CG41" s="358">
        <f>'Class-6'!CM43</f>
        <v>0</v>
      </c>
      <c r="CH41" s="358">
        <f>'Class-6'!CN43</f>
        <v>0</v>
      </c>
      <c r="CI41" s="359">
        <f t="shared" si="22"/>
        <v>0</v>
      </c>
      <c r="CJ41" s="358">
        <f>'Class-6'!CP43</f>
        <v>0</v>
      </c>
      <c r="CK41" s="358">
        <f>'Class-6'!CR43</f>
        <v>0</v>
      </c>
      <c r="CL41" s="358">
        <f>'Class-6'!CR43</f>
        <v>0</v>
      </c>
      <c r="CM41" s="359">
        <f t="shared" si="23"/>
        <v>0</v>
      </c>
      <c r="CN41" s="832">
        <f t="shared" si="24"/>
        <v>0</v>
      </c>
      <c r="CO41" s="833">
        <f>'Class-6'!CP43</f>
        <v>0</v>
      </c>
      <c r="CP41" s="360">
        <f>'Class-6'!CW43</f>
        <v>0</v>
      </c>
      <c r="CQ41" s="357">
        <f>'Class-6'!CX43</f>
        <v>0</v>
      </c>
      <c r="CR41" s="358">
        <f>'Class-6'!CY43</f>
        <v>0</v>
      </c>
      <c r="CS41" s="358">
        <f>'Class-6'!CZ43</f>
        <v>0</v>
      </c>
      <c r="CT41" s="358">
        <f>'Class-6'!DA43</f>
        <v>0</v>
      </c>
      <c r="CU41" s="358">
        <f>'Class-6'!DB43</f>
        <v>0</v>
      </c>
      <c r="CV41" s="434">
        <f>'Class-6'!DC43</f>
        <v>0</v>
      </c>
      <c r="CW41" s="361">
        <f>'Class-6'!DF43</f>
        <v>0</v>
      </c>
      <c r="CX41" s="357">
        <f>'Class-6'!DG43</f>
        <v>0</v>
      </c>
      <c r="CY41" s="358">
        <f>'Class-6'!DH43</f>
        <v>0</v>
      </c>
      <c r="CZ41" s="358">
        <f>'Class-6'!DI43</f>
        <v>0</v>
      </c>
      <c r="DA41" s="358">
        <f>'Class-6'!DJ43</f>
        <v>0</v>
      </c>
      <c r="DB41" s="358">
        <f>'Class-6'!DK43</f>
        <v>0</v>
      </c>
      <c r="DC41" s="359">
        <f>'Class-6'!DL43</f>
        <v>0</v>
      </c>
      <c r="DD41" s="361">
        <f>'Class-6'!DO43</f>
        <v>0</v>
      </c>
      <c r="DE41" s="357">
        <f>'Class-6'!DP43</f>
        <v>0</v>
      </c>
      <c r="DF41" s="358">
        <f>'Class-6'!DQ43</f>
        <v>0</v>
      </c>
      <c r="DG41" s="358">
        <f>'Class-6'!DR43</f>
        <v>0</v>
      </c>
      <c r="DH41" s="358">
        <f>'Class-6'!DS43</f>
        <v>0</v>
      </c>
      <c r="DI41" s="358">
        <f>'Class-6'!DT43</f>
        <v>0</v>
      </c>
      <c r="DJ41" s="359">
        <f>'Class-6'!DU43</f>
        <v>0</v>
      </c>
      <c r="DK41" s="361">
        <f>'Class-6'!DX43</f>
        <v>0</v>
      </c>
      <c r="DL41" s="467">
        <f>'Class-6'!DY43</f>
        <v>0</v>
      </c>
      <c r="DM41" s="468">
        <f>'Class-6'!DZ43</f>
        <v>0</v>
      </c>
      <c r="DN41" s="469" t="str">
        <f>'Class-6'!EA43</f>
        <v/>
      </c>
      <c r="DO41" s="467">
        <f>'Class-6'!EB43</f>
        <v>0</v>
      </c>
      <c r="DP41" s="468">
        <f>'Class-6'!EC43</f>
        <v>0</v>
      </c>
      <c r="DQ41" s="470">
        <f>'Class-6'!ED43</f>
        <v>0</v>
      </c>
      <c r="DR41" s="468" t="str">
        <f>'Class-6'!EE43</f>
        <v/>
      </c>
      <c r="DS41" s="276" t="str">
        <f>'Class-6'!EF43</f>
        <v/>
      </c>
      <c r="DT41" s="276" t="str">
        <f>'Class-6'!EG43</f>
        <v/>
      </c>
      <c r="DU41" s="278" t="str">
        <f>'Class-6'!EH43</f>
        <v/>
      </c>
      <c r="DV41" s="279">
        <f>'Class-6'!EJ43</f>
        <v>0</v>
      </c>
    </row>
    <row r="42" spans="1:126" s="280" customFormat="1" ht="17.25" customHeight="1">
      <c r="A42" s="883"/>
      <c r="B42" s="275">
        <f t="shared" si="25"/>
        <v>0</v>
      </c>
      <c r="C42" s="276">
        <f>'Class-6'!D44</f>
        <v>0</v>
      </c>
      <c r="D42" s="276">
        <f>'Class-6'!E44</f>
        <v>0</v>
      </c>
      <c r="E42" s="276">
        <f>'Class-6'!F44</f>
        <v>0</v>
      </c>
      <c r="F42" s="276">
        <f>'Class-6'!G44</f>
        <v>0</v>
      </c>
      <c r="G42" s="276">
        <f>'Class-6'!H44</f>
        <v>0</v>
      </c>
      <c r="H42" s="276">
        <f>'Class-6'!I44</f>
        <v>0</v>
      </c>
      <c r="I42" s="276">
        <f>'Class-6'!J44</f>
        <v>0</v>
      </c>
      <c r="J42" s="277">
        <f>'Class-6'!K44</f>
        <v>0</v>
      </c>
      <c r="K42" s="357">
        <f>'Class-6'!L44</f>
        <v>0</v>
      </c>
      <c r="L42" s="358">
        <f>'Class-6'!M44</f>
        <v>0</v>
      </c>
      <c r="M42" s="359">
        <f t="shared" si="1"/>
        <v>0</v>
      </c>
      <c r="N42" s="358">
        <f>'Class-6'!O44</f>
        <v>0</v>
      </c>
      <c r="O42" s="358">
        <f>'Class-6'!P44</f>
        <v>0</v>
      </c>
      <c r="P42" s="358">
        <f>'Class-6'!Q44</f>
        <v>0</v>
      </c>
      <c r="Q42" s="359">
        <f t="shared" si="2"/>
        <v>0</v>
      </c>
      <c r="R42" s="358">
        <f>'Class-6'!S44</f>
        <v>0</v>
      </c>
      <c r="S42" s="358">
        <f>'Class-6'!T44</f>
        <v>0</v>
      </c>
      <c r="T42" s="358">
        <f>'Class-6'!U44</f>
        <v>0</v>
      </c>
      <c r="U42" s="359">
        <f t="shared" si="3"/>
        <v>0</v>
      </c>
      <c r="V42" s="832">
        <f t="shared" si="4"/>
        <v>0</v>
      </c>
      <c r="W42" s="833">
        <f>'Class-6'!X44</f>
        <v>0</v>
      </c>
      <c r="X42" s="360">
        <f>'Class-6'!Z44</f>
        <v>0</v>
      </c>
      <c r="Y42" s="357">
        <f>'Class-6'!AA44</f>
        <v>0</v>
      </c>
      <c r="Z42" s="358">
        <f>'Class-6'!AB44</f>
        <v>0</v>
      </c>
      <c r="AA42" s="359">
        <f t="shared" si="5"/>
        <v>0</v>
      </c>
      <c r="AB42" s="358">
        <f>'Class-6'!AD44</f>
        <v>0</v>
      </c>
      <c r="AC42" s="358">
        <f>'Class-6'!AE44</f>
        <v>0</v>
      </c>
      <c r="AD42" s="358">
        <f>'Class-6'!AF44</f>
        <v>0</v>
      </c>
      <c r="AE42" s="359">
        <f t="shared" si="6"/>
        <v>0</v>
      </c>
      <c r="AF42" s="358">
        <f>'Class-6'!AH44</f>
        <v>0</v>
      </c>
      <c r="AG42" s="358">
        <f>'Class-6'!AI44</f>
        <v>0</v>
      </c>
      <c r="AH42" s="358">
        <f>'Class-6'!AJ44</f>
        <v>0</v>
      </c>
      <c r="AI42" s="359">
        <f t="shared" si="7"/>
        <v>0</v>
      </c>
      <c r="AJ42" s="832">
        <f t="shared" si="8"/>
        <v>0</v>
      </c>
      <c r="AK42" s="833">
        <f>'Class-6'!AL44</f>
        <v>0</v>
      </c>
      <c r="AL42" s="360">
        <f>'Class-6'!AO44</f>
        <v>0</v>
      </c>
      <c r="AM42" s="357">
        <f>'Class-6'!AP44</f>
        <v>0</v>
      </c>
      <c r="AN42" s="358">
        <f>'Class-6'!AQ44</f>
        <v>0</v>
      </c>
      <c r="AO42" s="359">
        <f t="shared" si="9"/>
        <v>0</v>
      </c>
      <c r="AP42" s="358">
        <f>'Class-6'!AS44</f>
        <v>0</v>
      </c>
      <c r="AQ42" s="358">
        <f>'Class-6'!AT44</f>
        <v>0</v>
      </c>
      <c r="AR42" s="358">
        <f>'Class-6'!AU44</f>
        <v>0</v>
      </c>
      <c r="AS42" s="359">
        <f t="shared" si="10"/>
        <v>0</v>
      </c>
      <c r="AT42" s="358">
        <f>'Class-6'!AW44</f>
        <v>0</v>
      </c>
      <c r="AU42" s="358">
        <f>'Class-6'!AX44</f>
        <v>0</v>
      </c>
      <c r="AV42" s="358">
        <f>'Class-6'!AY44</f>
        <v>0</v>
      </c>
      <c r="AW42" s="359">
        <f t="shared" si="11"/>
        <v>0</v>
      </c>
      <c r="AX42" s="832">
        <f t="shared" si="12"/>
        <v>0</v>
      </c>
      <c r="AY42" s="833">
        <f>'Class-6'!AZ44</f>
        <v>0</v>
      </c>
      <c r="AZ42" s="360">
        <f>'Class-6'!BD44</f>
        <v>0</v>
      </c>
      <c r="BA42" s="357">
        <f>'Class-6'!BE44</f>
        <v>0</v>
      </c>
      <c r="BB42" s="358">
        <f>'Class-6'!BF44</f>
        <v>0</v>
      </c>
      <c r="BC42" s="359">
        <f t="shared" si="13"/>
        <v>0</v>
      </c>
      <c r="BD42" s="358">
        <f>'Class-6'!BH44</f>
        <v>0</v>
      </c>
      <c r="BE42" s="358">
        <f>'Class-6'!BI44</f>
        <v>0</v>
      </c>
      <c r="BF42" s="358">
        <f>'Class-6'!BJ44</f>
        <v>0</v>
      </c>
      <c r="BG42" s="359">
        <f t="shared" si="14"/>
        <v>0</v>
      </c>
      <c r="BH42" s="358">
        <f>'Class-6'!BL44</f>
        <v>0</v>
      </c>
      <c r="BI42" s="358">
        <f>'Class-6'!BM44</f>
        <v>0</v>
      </c>
      <c r="BJ42" s="358">
        <f>'Class-6'!BN44</f>
        <v>0</v>
      </c>
      <c r="BK42" s="359">
        <f t="shared" si="15"/>
        <v>0</v>
      </c>
      <c r="BL42" s="832">
        <f t="shared" si="16"/>
        <v>0</v>
      </c>
      <c r="BM42" s="833">
        <f>'Class-6'!BN44</f>
        <v>0</v>
      </c>
      <c r="BN42" s="360">
        <f>'Class-6'!BS44</f>
        <v>0</v>
      </c>
      <c r="BO42" s="357">
        <f>'Class-6'!BT44</f>
        <v>0</v>
      </c>
      <c r="BP42" s="358">
        <f>'Class-6'!BU44</f>
        <v>0</v>
      </c>
      <c r="BQ42" s="359">
        <f t="shared" si="17"/>
        <v>0</v>
      </c>
      <c r="BR42" s="358">
        <f>'Class-6'!BW44</f>
        <v>0</v>
      </c>
      <c r="BS42" s="358">
        <f>'Class-6'!BX44</f>
        <v>0</v>
      </c>
      <c r="BT42" s="358">
        <f>'Class-6'!BY44</f>
        <v>0</v>
      </c>
      <c r="BU42" s="359">
        <f t="shared" si="18"/>
        <v>0</v>
      </c>
      <c r="BV42" s="358">
        <f>'Class-6'!CA44</f>
        <v>0</v>
      </c>
      <c r="BW42" s="358">
        <f>'Class-6'!CB44</f>
        <v>0</v>
      </c>
      <c r="BX42" s="358">
        <f>'Class-6'!CC44</f>
        <v>0</v>
      </c>
      <c r="BY42" s="359">
        <f t="shared" si="19"/>
        <v>0</v>
      </c>
      <c r="BZ42" s="832">
        <f t="shared" si="20"/>
        <v>0</v>
      </c>
      <c r="CA42" s="833">
        <f>'Class-6'!CB44</f>
        <v>0</v>
      </c>
      <c r="CB42" s="360">
        <f>'Class-6'!CH44</f>
        <v>0</v>
      </c>
      <c r="CC42" s="357">
        <f>'Class-6'!CI44</f>
        <v>0</v>
      </c>
      <c r="CD42" s="358">
        <f>'Class-6'!CJ44</f>
        <v>0</v>
      </c>
      <c r="CE42" s="359">
        <f t="shared" si="21"/>
        <v>0</v>
      </c>
      <c r="CF42" s="358">
        <f>'Class-6'!CL44</f>
        <v>0</v>
      </c>
      <c r="CG42" s="358">
        <f>'Class-6'!CM44</f>
        <v>0</v>
      </c>
      <c r="CH42" s="358">
        <f>'Class-6'!CN44</f>
        <v>0</v>
      </c>
      <c r="CI42" s="359">
        <f t="shared" si="22"/>
        <v>0</v>
      </c>
      <c r="CJ42" s="358">
        <f>'Class-6'!CP44</f>
        <v>0</v>
      </c>
      <c r="CK42" s="358">
        <f>'Class-6'!CR44</f>
        <v>0</v>
      </c>
      <c r="CL42" s="358">
        <f>'Class-6'!CR44</f>
        <v>0</v>
      </c>
      <c r="CM42" s="359">
        <f t="shared" si="23"/>
        <v>0</v>
      </c>
      <c r="CN42" s="832">
        <f t="shared" si="24"/>
        <v>0</v>
      </c>
      <c r="CO42" s="833">
        <f>'Class-6'!CP44</f>
        <v>0</v>
      </c>
      <c r="CP42" s="360">
        <f>'Class-6'!CW44</f>
        <v>0</v>
      </c>
      <c r="CQ42" s="357">
        <f>'Class-6'!CX44</f>
        <v>0</v>
      </c>
      <c r="CR42" s="358">
        <f>'Class-6'!CY44</f>
        <v>0</v>
      </c>
      <c r="CS42" s="358">
        <f>'Class-6'!CZ44</f>
        <v>0</v>
      </c>
      <c r="CT42" s="358">
        <f>'Class-6'!DA44</f>
        <v>0</v>
      </c>
      <c r="CU42" s="358">
        <f>'Class-6'!DB44</f>
        <v>0</v>
      </c>
      <c r="CV42" s="434">
        <f>'Class-6'!DC44</f>
        <v>0</v>
      </c>
      <c r="CW42" s="361">
        <f>'Class-6'!DF44</f>
        <v>0</v>
      </c>
      <c r="CX42" s="357">
        <f>'Class-6'!DG44</f>
        <v>0</v>
      </c>
      <c r="CY42" s="358">
        <f>'Class-6'!DH44</f>
        <v>0</v>
      </c>
      <c r="CZ42" s="358">
        <f>'Class-6'!DI44</f>
        <v>0</v>
      </c>
      <c r="DA42" s="358">
        <f>'Class-6'!DJ44</f>
        <v>0</v>
      </c>
      <c r="DB42" s="358">
        <f>'Class-6'!DK44</f>
        <v>0</v>
      </c>
      <c r="DC42" s="359">
        <f>'Class-6'!DL44</f>
        <v>0</v>
      </c>
      <c r="DD42" s="361">
        <f>'Class-6'!DO44</f>
        <v>0</v>
      </c>
      <c r="DE42" s="357">
        <f>'Class-6'!DP44</f>
        <v>0</v>
      </c>
      <c r="DF42" s="358">
        <f>'Class-6'!DQ44</f>
        <v>0</v>
      </c>
      <c r="DG42" s="358">
        <f>'Class-6'!DR44</f>
        <v>0</v>
      </c>
      <c r="DH42" s="358">
        <f>'Class-6'!DS44</f>
        <v>0</v>
      </c>
      <c r="DI42" s="358">
        <f>'Class-6'!DT44</f>
        <v>0</v>
      </c>
      <c r="DJ42" s="359">
        <f>'Class-6'!DU44</f>
        <v>0</v>
      </c>
      <c r="DK42" s="361">
        <f>'Class-6'!DX44</f>
        <v>0</v>
      </c>
      <c r="DL42" s="467">
        <f>'Class-6'!DY44</f>
        <v>0</v>
      </c>
      <c r="DM42" s="468">
        <f>'Class-6'!DZ44</f>
        <v>0</v>
      </c>
      <c r="DN42" s="469" t="str">
        <f>'Class-6'!EA44</f>
        <v/>
      </c>
      <c r="DO42" s="467">
        <f>'Class-6'!EB44</f>
        <v>0</v>
      </c>
      <c r="DP42" s="468">
        <f>'Class-6'!EC44</f>
        <v>0</v>
      </c>
      <c r="DQ42" s="470">
        <f>'Class-6'!ED44</f>
        <v>0</v>
      </c>
      <c r="DR42" s="468" t="str">
        <f>'Class-6'!EE44</f>
        <v/>
      </c>
      <c r="DS42" s="276" t="str">
        <f>'Class-6'!EF44</f>
        <v/>
      </c>
      <c r="DT42" s="276" t="str">
        <f>'Class-6'!EG44</f>
        <v/>
      </c>
      <c r="DU42" s="278" t="str">
        <f>'Class-6'!EH44</f>
        <v/>
      </c>
      <c r="DV42" s="279">
        <f>'Class-6'!EJ44</f>
        <v>0</v>
      </c>
    </row>
    <row r="43" spans="1:126" s="280" customFormat="1" ht="17.25" customHeight="1">
      <c r="A43" s="883"/>
      <c r="B43" s="275">
        <f t="shared" si="25"/>
        <v>0</v>
      </c>
      <c r="C43" s="276">
        <f>'Class-6'!D45</f>
        <v>0</v>
      </c>
      <c r="D43" s="276">
        <f>'Class-6'!E45</f>
        <v>0</v>
      </c>
      <c r="E43" s="276">
        <f>'Class-6'!F45</f>
        <v>0</v>
      </c>
      <c r="F43" s="276">
        <f>'Class-6'!G45</f>
        <v>0</v>
      </c>
      <c r="G43" s="276">
        <f>'Class-6'!H45</f>
        <v>0</v>
      </c>
      <c r="H43" s="276">
        <f>'Class-6'!I45</f>
        <v>0</v>
      </c>
      <c r="I43" s="276">
        <f>'Class-6'!J45</f>
        <v>0</v>
      </c>
      <c r="J43" s="277">
        <f>'Class-6'!K45</f>
        <v>0</v>
      </c>
      <c r="K43" s="357">
        <f>'Class-6'!L45</f>
        <v>0</v>
      </c>
      <c r="L43" s="358">
        <f>'Class-6'!M45</f>
        <v>0</v>
      </c>
      <c r="M43" s="359">
        <f t="shared" si="1"/>
        <v>0</v>
      </c>
      <c r="N43" s="358">
        <f>'Class-6'!O45</f>
        <v>0</v>
      </c>
      <c r="O43" s="358">
        <f>'Class-6'!P45</f>
        <v>0</v>
      </c>
      <c r="P43" s="358">
        <f>'Class-6'!Q45</f>
        <v>0</v>
      </c>
      <c r="Q43" s="359">
        <f t="shared" si="2"/>
        <v>0</v>
      </c>
      <c r="R43" s="358">
        <f>'Class-6'!S45</f>
        <v>0</v>
      </c>
      <c r="S43" s="358">
        <f>'Class-6'!T45</f>
        <v>0</v>
      </c>
      <c r="T43" s="358">
        <f>'Class-6'!U45</f>
        <v>0</v>
      </c>
      <c r="U43" s="359">
        <f t="shared" si="3"/>
        <v>0</v>
      </c>
      <c r="V43" s="832">
        <f t="shared" si="4"/>
        <v>0</v>
      </c>
      <c r="W43" s="833">
        <f>'Class-6'!X45</f>
        <v>0</v>
      </c>
      <c r="X43" s="360">
        <f>'Class-6'!Z45</f>
        <v>0</v>
      </c>
      <c r="Y43" s="357">
        <f>'Class-6'!AA45</f>
        <v>0</v>
      </c>
      <c r="Z43" s="358">
        <f>'Class-6'!AB45</f>
        <v>0</v>
      </c>
      <c r="AA43" s="359">
        <f t="shared" si="5"/>
        <v>0</v>
      </c>
      <c r="AB43" s="358">
        <f>'Class-6'!AD45</f>
        <v>0</v>
      </c>
      <c r="AC43" s="358">
        <f>'Class-6'!AE45</f>
        <v>0</v>
      </c>
      <c r="AD43" s="358">
        <f>'Class-6'!AF45</f>
        <v>0</v>
      </c>
      <c r="AE43" s="359">
        <f t="shared" si="6"/>
        <v>0</v>
      </c>
      <c r="AF43" s="358">
        <f>'Class-6'!AH45</f>
        <v>0</v>
      </c>
      <c r="AG43" s="358">
        <f>'Class-6'!AI45</f>
        <v>0</v>
      </c>
      <c r="AH43" s="358">
        <f>'Class-6'!AJ45</f>
        <v>0</v>
      </c>
      <c r="AI43" s="359">
        <f t="shared" si="7"/>
        <v>0</v>
      </c>
      <c r="AJ43" s="832">
        <f t="shared" si="8"/>
        <v>0</v>
      </c>
      <c r="AK43" s="833">
        <f>'Class-6'!AL45</f>
        <v>0</v>
      </c>
      <c r="AL43" s="360">
        <f>'Class-6'!AO45</f>
        <v>0</v>
      </c>
      <c r="AM43" s="357">
        <f>'Class-6'!AP45</f>
        <v>0</v>
      </c>
      <c r="AN43" s="358">
        <f>'Class-6'!AQ45</f>
        <v>0</v>
      </c>
      <c r="AO43" s="359">
        <f t="shared" si="9"/>
        <v>0</v>
      </c>
      <c r="AP43" s="358">
        <f>'Class-6'!AS45</f>
        <v>0</v>
      </c>
      <c r="AQ43" s="358">
        <f>'Class-6'!AT45</f>
        <v>0</v>
      </c>
      <c r="AR43" s="358">
        <f>'Class-6'!AU45</f>
        <v>0</v>
      </c>
      <c r="AS43" s="359">
        <f t="shared" si="10"/>
        <v>0</v>
      </c>
      <c r="AT43" s="358">
        <f>'Class-6'!AW45</f>
        <v>0</v>
      </c>
      <c r="AU43" s="358">
        <f>'Class-6'!AX45</f>
        <v>0</v>
      </c>
      <c r="AV43" s="358">
        <f>'Class-6'!AY45</f>
        <v>0</v>
      </c>
      <c r="AW43" s="359">
        <f t="shared" si="11"/>
        <v>0</v>
      </c>
      <c r="AX43" s="832">
        <f t="shared" si="12"/>
        <v>0</v>
      </c>
      <c r="AY43" s="833">
        <f>'Class-6'!AZ45</f>
        <v>0</v>
      </c>
      <c r="AZ43" s="360">
        <f>'Class-6'!BD45</f>
        <v>0</v>
      </c>
      <c r="BA43" s="357">
        <f>'Class-6'!BE45</f>
        <v>0</v>
      </c>
      <c r="BB43" s="358">
        <f>'Class-6'!BF45</f>
        <v>0</v>
      </c>
      <c r="BC43" s="359">
        <f t="shared" si="13"/>
        <v>0</v>
      </c>
      <c r="BD43" s="358">
        <f>'Class-6'!BH45</f>
        <v>0</v>
      </c>
      <c r="BE43" s="358">
        <f>'Class-6'!BI45</f>
        <v>0</v>
      </c>
      <c r="BF43" s="358">
        <f>'Class-6'!BJ45</f>
        <v>0</v>
      </c>
      <c r="BG43" s="359">
        <f t="shared" si="14"/>
        <v>0</v>
      </c>
      <c r="BH43" s="358">
        <f>'Class-6'!BL45</f>
        <v>0</v>
      </c>
      <c r="BI43" s="358">
        <f>'Class-6'!BM45</f>
        <v>0</v>
      </c>
      <c r="BJ43" s="358">
        <f>'Class-6'!BN45</f>
        <v>0</v>
      </c>
      <c r="BK43" s="359">
        <f t="shared" si="15"/>
        <v>0</v>
      </c>
      <c r="BL43" s="832">
        <f t="shared" si="16"/>
        <v>0</v>
      </c>
      <c r="BM43" s="833">
        <f>'Class-6'!BN45</f>
        <v>0</v>
      </c>
      <c r="BN43" s="360">
        <f>'Class-6'!BS45</f>
        <v>0</v>
      </c>
      <c r="BO43" s="357">
        <f>'Class-6'!BT45</f>
        <v>0</v>
      </c>
      <c r="BP43" s="358">
        <f>'Class-6'!BU45</f>
        <v>0</v>
      </c>
      <c r="BQ43" s="359">
        <f t="shared" si="17"/>
        <v>0</v>
      </c>
      <c r="BR43" s="358">
        <f>'Class-6'!BW45</f>
        <v>0</v>
      </c>
      <c r="BS43" s="358">
        <f>'Class-6'!BX45</f>
        <v>0</v>
      </c>
      <c r="BT43" s="358">
        <f>'Class-6'!BY45</f>
        <v>0</v>
      </c>
      <c r="BU43" s="359">
        <f t="shared" si="18"/>
        <v>0</v>
      </c>
      <c r="BV43" s="358">
        <f>'Class-6'!CA45</f>
        <v>0</v>
      </c>
      <c r="BW43" s="358">
        <f>'Class-6'!CB45</f>
        <v>0</v>
      </c>
      <c r="BX43" s="358">
        <f>'Class-6'!CC45</f>
        <v>0</v>
      </c>
      <c r="BY43" s="359">
        <f t="shared" si="19"/>
        <v>0</v>
      </c>
      <c r="BZ43" s="832">
        <f t="shared" si="20"/>
        <v>0</v>
      </c>
      <c r="CA43" s="833">
        <f>'Class-6'!CB45</f>
        <v>0</v>
      </c>
      <c r="CB43" s="360">
        <f>'Class-6'!CH45</f>
        <v>0</v>
      </c>
      <c r="CC43" s="357">
        <f>'Class-6'!CI45</f>
        <v>0</v>
      </c>
      <c r="CD43" s="358">
        <f>'Class-6'!CJ45</f>
        <v>0</v>
      </c>
      <c r="CE43" s="359">
        <f t="shared" si="21"/>
        <v>0</v>
      </c>
      <c r="CF43" s="358">
        <f>'Class-6'!CL45</f>
        <v>0</v>
      </c>
      <c r="CG43" s="358">
        <f>'Class-6'!CM45</f>
        <v>0</v>
      </c>
      <c r="CH43" s="358">
        <f>'Class-6'!CN45</f>
        <v>0</v>
      </c>
      <c r="CI43" s="359">
        <f t="shared" si="22"/>
        <v>0</v>
      </c>
      <c r="CJ43" s="358">
        <f>'Class-6'!CP45</f>
        <v>0</v>
      </c>
      <c r="CK43" s="358">
        <f>'Class-6'!CR45</f>
        <v>0</v>
      </c>
      <c r="CL43" s="358">
        <f>'Class-6'!CR45</f>
        <v>0</v>
      </c>
      <c r="CM43" s="359">
        <f t="shared" si="23"/>
        <v>0</v>
      </c>
      <c r="CN43" s="832">
        <f t="shared" si="24"/>
        <v>0</v>
      </c>
      <c r="CO43" s="833">
        <f>'Class-6'!CP45</f>
        <v>0</v>
      </c>
      <c r="CP43" s="360">
        <f>'Class-6'!CW45</f>
        <v>0</v>
      </c>
      <c r="CQ43" s="357">
        <f>'Class-6'!CX45</f>
        <v>0</v>
      </c>
      <c r="CR43" s="358">
        <f>'Class-6'!CY45</f>
        <v>0</v>
      </c>
      <c r="CS43" s="358">
        <f>'Class-6'!CZ45</f>
        <v>0</v>
      </c>
      <c r="CT43" s="358">
        <f>'Class-6'!DA45</f>
        <v>0</v>
      </c>
      <c r="CU43" s="358">
        <f>'Class-6'!DB45</f>
        <v>0</v>
      </c>
      <c r="CV43" s="434">
        <f>'Class-6'!DC45</f>
        <v>0</v>
      </c>
      <c r="CW43" s="361">
        <f>'Class-6'!DF45</f>
        <v>0</v>
      </c>
      <c r="CX43" s="357">
        <f>'Class-6'!DG45</f>
        <v>0</v>
      </c>
      <c r="CY43" s="358">
        <f>'Class-6'!DH45</f>
        <v>0</v>
      </c>
      <c r="CZ43" s="358">
        <f>'Class-6'!DI45</f>
        <v>0</v>
      </c>
      <c r="DA43" s="358">
        <f>'Class-6'!DJ45</f>
        <v>0</v>
      </c>
      <c r="DB43" s="358">
        <f>'Class-6'!DK45</f>
        <v>0</v>
      </c>
      <c r="DC43" s="359">
        <f>'Class-6'!DL45</f>
        <v>0</v>
      </c>
      <c r="DD43" s="361">
        <f>'Class-6'!DO45</f>
        <v>0</v>
      </c>
      <c r="DE43" s="357">
        <f>'Class-6'!DP45</f>
        <v>0</v>
      </c>
      <c r="DF43" s="358">
        <f>'Class-6'!DQ45</f>
        <v>0</v>
      </c>
      <c r="DG43" s="358">
        <f>'Class-6'!DR45</f>
        <v>0</v>
      </c>
      <c r="DH43" s="358">
        <f>'Class-6'!DS45</f>
        <v>0</v>
      </c>
      <c r="DI43" s="358">
        <f>'Class-6'!DT45</f>
        <v>0</v>
      </c>
      <c r="DJ43" s="359">
        <f>'Class-6'!DU45</f>
        <v>0</v>
      </c>
      <c r="DK43" s="361">
        <f>'Class-6'!DX45</f>
        <v>0</v>
      </c>
      <c r="DL43" s="467">
        <f>'Class-6'!DY45</f>
        <v>0</v>
      </c>
      <c r="DM43" s="468">
        <f>'Class-6'!DZ45</f>
        <v>0</v>
      </c>
      <c r="DN43" s="469" t="str">
        <f>'Class-6'!EA45</f>
        <v/>
      </c>
      <c r="DO43" s="467">
        <f>'Class-6'!EB45</f>
        <v>0</v>
      </c>
      <c r="DP43" s="468">
        <f>'Class-6'!EC45</f>
        <v>0</v>
      </c>
      <c r="DQ43" s="470">
        <f>'Class-6'!ED45</f>
        <v>0</v>
      </c>
      <c r="DR43" s="468" t="str">
        <f>'Class-6'!EE45</f>
        <v/>
      </c>
      <c r="DS43" s="276" t="str">
        <f>'Class-6'!EF45</f>
        <v/>
      </c>
      <c r="DT43" s="276" t="str">
        <f>'Class-6'!EG45</f>
        <v/>
      </c>
      <c r="DU43" s="278" t="str">
        <f>'Class-6'!EH45</f>
        <v/>
      </c>
      <c r="DV43" s="279">
        <f>'Class-6'!EJ45</f>
        <v>0</v>
      </c>
    </row>
    <row r="44" spans="1:126" s="280" customFormat="1" ht="17.25" customHeight="1">
      <c r="A44" s="883"/>
      <c r="B44" s="275">
        <f t="shared" si="25"/>
        <v>0</v>
      </c>
      <c r="C44" s="276">
        <f>'Class-6'!D46</f>
        <v>0</v>
      </c>
      <c r="D44" s="276">
        <f>'Class-6'!E46</f>
        <v>0</v>
      </c>
      <c r="E44" s="276">
        <f>'Class-6'!F46</f>
        <v>0</v>
      </c>
      <c r="F44" s="276">
        <f>'Class-6'!G46</f>
        <v>0</v>
      </c>
      <c r="G44" s="276">
        <f>'Class-6'!H46</f>
        <v>0</v>
      </c>
      <c r="H44" s="276">
        <f>'Class-6'!I46</f>
        <v>0</v>
      </c>
      <c r="I44" s="276">
        <f>'Class-6'!J46</f>
        <v>0</v>
      </c>
      <c r="J44" s="277">
        <f>'Class-6'!K46</f>
        <v>0</v>
      </c>
      <c r="K44" s="357">
        <f>'Class-6'!L46</f>
        <v>0</v>
      </c>
      <c r="L44" s="358">
        <f>'Class-6'!M46</f>
        <v>0</v>
      </c>
      <c r="M44" s="359">
        <f t="shared" si="1"/>
        <v>0</v>
      </c>
      <c r="N44" s="358">
        <f>'Class-6'!O46</f>
        <v>0</v>
      </c>
      <c r="O44" s="358">
        <f>'Class-6'!P46</f>
        <v>0</v>
      </c>
      <c r="P44" s="358">
        <f>'Class-6'!Q46</f>
        <v>0</v>
      </c>
      <c r="Q44" s="359">
        <f t="shared" si="2"/>
        <v>0</v>
      </c>
      <c r="R44" s="358">
        <f>'Class-6'!S46</f>
        <v>0</v>
      </c>
      <c r="S44" s="358">
        <f>'Class-6'!T46</f>
        <v>0</v>
      </c>
      <c r="T44" s="358">
        <f>'Class-6'!U46</f>
        <v>0</v>
      </c>
      <c r="U44" s="359">
        <f t="shared" si="3"/>
        <v>0</v>
      </c>
      <c r="V44" s="832">
        <f t="shared" si="4"/>
        <v>0</v>
      </c>
      <c r="W44" s="833">
        <f>'Class-6'!X46</f>
        <v>0</v>
      </c>
      <c r="X44" s="360">
        <f>'Class-6'!Z46</f>
        <v>0</v>
      </c>
      <c r="Y44" s="357">
        <f>'Class-6'!AA46</f>
        <v>0</v>
      </c>
      <c r="Z44" s="358">
        <f>'Class-6'!AB46</f>
        <v>0</v>
      </c>
      <c r="AA44" s="359">
        <f t="shared" si="5"/>
        <v>0</v>
      </c>
      <c r="AB44" s="358">
        <f>'Class-6'!AD46</f>
        <v>0</v>
      </c>
      <c r="AC44" s="358">
        <f>'Class-6'!AE46</f>
        <v>0</v>
      </c>
      <c r="AD44" s="358">
        <f>'Class-6'!AF46</f>
        <v>0</v>
      </c>
      <c r="AE44" s="359">
        <f t="shared" si="6"/>
        <v>0</v>
      </c>
      <c r="AF44" s="358">
        <f>'Class-6'!AH46</f>
        <v>0</v>
      </c>
      <c r="AG44" s="358">
        <f>'Class-6'!AI46</f>
        <v>0</v>
      </c>
      <c r="AH44" s="358">
        <f>'Class-6'!AJ46</f>
        <v>0</v>
      </c>
      <c r="AI44" s="359">
        <f t="shared" si="7"/>
        <v>0</v>
      </c>
      <c r="AJ44" s="832">
        <f t="shared" si="8"/>
        <v>0</v>
      </c>
      <c r="AK44" s="833">
        <f>'Class-6'!AL46</f>
        <v>0</v>
      </c>
      <c r="AL44" s="360">
        <f>'Class-6'!AO46</f>
        <v>0</v>
      </c>
      <c r="AM44" s="357">
        <f>'Class-6'!AP46</f>
        <v>0</v>
      </c>
      <c r="AN44" s="358">
        <f>'Class-6'!AQ46</f>
        <v>0</v>
      </c>
      <c r="AO44" s="359">
        <f t="shared" si="9"/>
        <v>0</v>
      </c>
      <c r="AP44" s="358">
        <f>'Class-6'!AS46</f>
        <v>0</v>
      </c>
      <c r="AQ44" s="358">
        <f>'Class-6'!AT46</f>
        <v>0</v>
      </c>
      <c r="AR44" s="358">
        <f>'Class-6'!AU46</f>
        <v>0</v>
      </c>
      <c r="AS44" s="359">
        <f t="shared" si="10"/>
        <v>0</v>
      </c>
      <c r="AT44" s="358">
        <f>'Class-6'!AW46</f>
        <v>0</v>
      </c>
      <c r="AU44" s="358">
        <f>'Class-6'!AX46</f>
        <v>0</v>
      </c>
      <c r="AV44" s="358">
        <f>'Class-6'!AY46</f>
        <v>0</v>
      </c>
      <c r="AW44" s="359">
        <f t="shared" si="11"/>
        <v>0</v>
      </c>
      <c r="AX44" s="832">
        <f t="shared" si="12"/>
        <v>0</v>
      </c>
      <c r="AY44" s="833">
        <f>'Class-6'!AZ46</f>
        <v>0</v>
      </c>
      <c r="AZ44" s="360">
        <f>'Class-6'!BD46</f>
        <v>0</v>
      </c>
      <c r="BA44" s="357">
        <f>'Class-6'!BE46</f>
        <v>0</v>
      </c>
      <c r="BB44" s="358">
        <f>'Class-6'!BF46</f>
        <v>0</v>
      </c>
      <c r="BC44" s="359">
        <f t="shared" si="13"/>
        <v>0</v>
      </c>
      <c r="BD44" s="358">
        <f>'Class-6'!BH46</f>
        <v>0</v>
      </c>
      <c r="BE44" s="358">
        <f>'Class-6'!BI46</f>
        <v>0</v>
      </c>
      <c r="BF44" s="358">
        <f>'Class-6'!BJ46</f>
        <v>0</v>
      </c>
      <c r="BG44" s="359">
        <f t="shared" si="14"/>
        <v>0</v>
      </c>
      <c r="BH44" s="358">
        <f>'Class-6'!BL46</f>
        <v>0</v>
      </c>
      <c r="BI44" s="358">
        <f>'Class-6'!BM46</f>
        <v>0</v>
      </c>
      <c r="BJ44" s="358">
        <f>'Class-6'!BN46</f>
        <v>0</v>
      </c>
      <c r="BK44" s="359">
        <f t="shared" si="15"/>
        <v>0</v>
      </c>
      <c r="BL44" s="832">
        <f t="shared" si="16"/>
        <v>0</v>
      </c>
      <c r="BM44" s="833">
        <f>'Class-6'!BN46</f>
        <v>0</v>
      </c>
      <c r="BN44" s="360">
        <f>'Class-6'!BS46</f>
        <v>0</v>
      </c>
      <c r="BO44" s="357">
        <f>'Class-6'!BT46</f>
        <v>0</v>
      </c>
      <c r="BP44" s="358">
        <f>'Class-6'!BU46</f>
        <v>0</v>
      </c>
      <c r="BQ44" s="359">
        <f t="shared" si="17"/>
        <v>0</v>
      </c>
      <c r="BR44" s="358">
        <f>'Class-6'!BW46</f>
        <v>0</v>
      </c>
      <c r="BS44" s="358">
        <f>'Class-6'!BX46</f>
        <v>0</v>
      </c>
      <c r="BT44" s="358">
        <f>'Class-6'!BY46</f>
        <v>0</v>
      </c>
      <c r="BU44" s="359">
        <f t="shared" si="18"/>
        <v>0</v>
      </c>
      <c r="BV44" s="358">
        <f>'Class-6'!CA46</f>
        <v>0</v>
      </c>
      <c r="BW44" s="358">
        <f>'Class-6'!CB46</f>
        <v>0</v>
      </c>
      <c r="BX44" s="358">
        <f>'Class-6'!CC46</f>
        <v>0</v>
      </c>
      <c r="BY44" s="359">
        <f t="shared" si="19"/>
        <v>0</v>
      </c>
      <c r="BZ44" s="832">
        <f t="shared" si="20"/>
        <v>0</v>
      </c>
      <c r="CA44" s="833">
        <f>'Class-6'!CB46</f>
        <v>0</v>
      </c>
      <c r="CB44" s="360">
        <f>'Class-6'!CH46</f>
        <v>0</v>
      </c>
      <c r="CC44" s="357">
        <f>'Class-6'!CI46</f>
        <v>0</v>
      </c>
      <c r="CD44" s="358">
        <f>'Class-6'!CJ46</f>
        <v>0</v>
      </c>
      <c r="CE44" s="359">
        <f t="shared" si="21"/>
        <v>0</v>
      </c>
      <c r="CF44" s="358">
        <f>'Class-6'!CL46</f>
        <v>0</v>
      </c>
      <c r="CG44" s="358">
        <f>'Class-6'!CM46</f>
        <v>0</v>
      </c>
      <c r="CH44" s="358">
        <f>'Class-6'!CN46</f>
        <v>0</v>
      </c>
      <c r="CI44" s="359">
        <f t="shared" si="22"/>
        <v>0</v>
      </c>
      <c r="CJ44" s="358">
        <f>'Class-6'!CP46</f>
        <v>0</v>
      </c>
      <c r="CK44" s="358">
        <f>'Class-6'!CR46</f>
        <v>0</v>
      </c>
      <c r="CL44" s="358">
        <f>'Class-6'!CR46</f>
        <v>0</v>
      </c>
      <c r="CM44" s="359">
        <f t="shared" si="23"/>
        <v>0</v>
      </c>
      <c r="CN44" s="832">
        <f t="shared" si="24"/>
        <v>0</v>
      </c>
      <c r="CO44" s="833">
        <f>'Class-6'!CP46</f>
        <v>0</v>
      </c>
      <c r="CP44" s="360">
        <f>'Class-6'!CW46</f>
        <v>0</v>
      </c>
      <c r="CQ44" s="357">
        <f>'Class-6'!CX46</f>
        <v>0</v>
      </c>
      <c r="CR44" s="358">
        <f>'Class-6'!CY46</f>
        <v>0</v>
      </c>
      <c r="CS44" s="358">
        <f>'Class-6'!CZ46</f>
        <v>0</v>
      </c>
      <c r="CT44" s="358">
        <f>'Class-6'!DA46</f>
        <v>0</v>
      </c>
      <c r="CU44" s="358">
        <f>'Class-6'!DB46</f>
        <v>0</v>
      </c>
      <c r="CV44" s="434">
        <f>'Class-6'!DC46</f>
        <v>0</v>
      </c>
      <c r="CW44" s="361">
        <f>'Class-6'!DF46</f>
        <v>0</v>
      </c>
      <c r="CX44" s="357">
        <f>'Class-6'!DG46</f>
        <v>0</v>
      </c>
      <c r="CY44" s="358">
        <f>'Class-6'!DH46</f>
        <v>0</v>
      </c>
      <c r="CZ44" s="358">
        <f>'Class-6'!DI46</f>
        <v>0</v>
      </c>
      <c r="DA44" s="358">
        <f>'Class-6'!DJ46</f>
        <v>0</v>
      </c>
      <c r="DB44" s="358">
        <f>'Class-6'!DK46</f>
        <v>0</v>
      </c>
      <c r="DC44" s="359">
        <f>'Class-6'!DL46</f>
        <v>0</v>
      </c>
      <c r="DD44" s="361">
        <f>'Class-6'!DO46</f>
        <v>0</v>
      </c>
      <c r="DE44" s="357">
        <f>'Class-6'!DP46</f>
        <v>0</v>
      </c>
      <c r="DF44" s="358">
        <f>'Class-6'!DQ46</f>
        <v>0</v>
      </c>
      <c r="DG44" s="358">
        <f>'Class-6'!DR46</f>
        <v>0</v>
      </c>
      <c r="DH44" s="358">
        <f>'Class-6'!DS46</f>
        <v>0</v>
      </c>
      <c r="DI44" s="358">
        <f>'Class-6'!DT46</f>
        <v>0</v>
      </c>
      <c r="DJ44" s="359">
        <f>'Class-6'!DU46</f>
        <v>0</v>
      </c>
      <c r="DK44" s="361">
        <f>'Class-6'!DX46</f>
        <v>0</v>
      </c>
      <c r="DL44" s="467">
        <f>'Class-6'!DY46</f>
        <v>0</v>
      </c>
      <c r="DM44" s="468">
        <f>'Class-6'!DZ46</f>
        <v>0</v>
      </c>
      <c r="DN44" s="469" t="str">
        <f>'Class-6'!EA46</f>
        <v/>
      </c>
      <c r="DO44" s="467">
        <f>'Class-6'!EB46</f>
        <v>0</v>
      </c>
      <c r="DP44" s="468">
        <f>'Class-6'!EC46</f>
        <v>0</v>
      </c>
      <c r="DQ44" s="470">
        <f>'Class-6'!ED46</f>
        <v>0</v>
      </c>
      <c r="DR44" s="468" t="str">
        <f>'Class-6'!EE46</f>
        <v/>
      </c>
      <c r="DS44" s="276" t="str">
        <f>'Class-6'!EF46</f>
        <v/>
      </c>
      <c r="DT44" s="276" t="str">
        <f>'Class-6'!EG46</f>
        <v/>
      </c>
      <c r="DU44" s="278" t="str">
        <f>'Class-6'!EH46</f>
        <v/>
      </c>
      <c r="DV44" s="279">
        <f>'Class-6'!EJ46</f>
        <v>0</v>
      </c>
    </row>
    <row r="45" spans="1:126" s="280" customFormat="1" ht="17.25" customHeight="1">
      <c r="A45" s="883"/>
      <c r="B45" s="275">
        <f t="shared" si="25"/>
        <v>0</v>
      </c>
      <c r="C45" s="276">
        <f>'Class-6'!D47</f>
        <v>0</v>
      </c>
      <c r="D45" s="276">
        <f>'Class-6'!E47</f>
        <v>0</v>
      </c>
      <c r="E45" s="276">
        <f>'Class-6'!F47</f>
        <v>0</v>
      </c>
      <c r="F45" s="276">
        <f>'Class-6'!G47</f>
        <v>0</v>
      </c>
      <c r="G45" s="276">
        <f>'Class-6'!H47</f>
        <v>0</v>
      </c>
      <c r="H45" s="276">
        <f>'Class-6'!I47</f>
        <v>0</v>
      </c>
      <c r="I45" s="276">
        <f>'Class-6'!J47</f>
        <v>0</v>
      </c>
      <c r="J45" s="277">
        <f>'Class-6'!K47</f>
        <v>0</v>
      </c>
      <c r="K45" s="357">
        <f>'Class-6'!L47</f>
        <v>0</v>
      </c>
      <c r="L45" s="358">
        <f>'Class-6'!M47</f>
        <v>0</v>
      </c>
      <c r="M45" s="359">
        <f t="shared" si="1"/>
        <v>0</v>
      </c>
      <c r="N45" s="358">
        <f>'Class-6'!O47</f>
        <v>0</v>
      </c>
      <c r="O45" s="358">
        <f>'Class-6'!P47</f>
        <v>0</v>
      </c>
      <c r="P45" s="358">
        <f>'Class-6'!Q47</f>
        <v>0</v>
      </c>
      <c r="Q45" s="359">
        <f t="shared" si="2"/>
        <v>0</v>
      </c>
      <c r="R45" s="358">
        <f>'Class-6'!S47</f>
        <v>0</v>
      </c>
      <c r="S45" s="358">
        <f>'Class-6'!T47</f>
        <v>0</v>
      </c>
      <c r="T45" s="358">
        <f>'Class-6'!U47</f>
        <v>0</v>
      </c>
      <c r="U45" s="359">
        <f t="shared" si="3"/>
        <v>0</v>
      </c>
      <c r="V45" s="832">
        <f t="shared" si="4"/>
        <v>0</v>
      </c>
      <c r="W45" s="833">
        <f>'Class-6'!X47</f>
        <v>0</v>
      </c>
      <c r="X45" s="360">
        <f>'Class-6'!Z47</f>
        <v>0</v>
      </c>
      <c r="Y45" s="357">
        <f>'Class-6'!AA47</f>
        <v>0</v>
      </c>
      <c r="Z45" s="358">
        <f>'Class-6'!AB47</f>
        <v>0</v>
      </c>
      <c r="AA45" s="359">
        <f t="shared" si="5"/>
        <v>0</v>
      </c>
      <c r="AB45" s="358">
        <f>'Class-6'!AD47</f>
        <v>0</v>
      </c>
      <c r="AC45" s="358">
        <f>'Class-6'!AE47</f>
        <v>0</v>
      </c>
      <c r="AD45" s="358">
        <f>'Class-6'!AF47</f>
        <v>0</v>
      </c>
      <c r="AE45" s="359">
        <f t="shared" si="6"/>
        <v>0</v>
      </c>
      <c r="AF45" s="358">
        <f>'Class-6'!AH47</f>
        <v>0</v>
      </c>
      <c r="AG45" s="358">
        <f>'Class-6'!AI47</f>
        <v>0</v>
      </c>
      <c r="AH45" s="358">
        <f>'Class-6'!AJ47</f>
        <v>0</v>
      </c>
      <c r="AI45" s="359">
        <f t="shared" si="7"/>
        <v>0</v>
      </c>
      <c r="AJ45" s="832">
        <f t="shared" si="8"/>
        <v>0</v>
      </c>
      <c r="AK45" s="833">
        <f>'Class-6'!AL47</f>
        <v>0</v>
      </c>
      <c r="AL45" s="360">
        <f>'Class-6'!AO47</f>
        <v>0</v>
      </c>
      <c r="AM45" s="357">
        <f>'Class-6'!AP47</f>
        <v>0</v>
      </c>
      <c r="AN45" s="358">
        <f>'Class-6'!AQ47</f>
        <v>0</v>
      </c>
      <c r="AO45" s="359">
        <f t="shared" si="9"/>
        <v>0</v>
      </c>
      <c r="AP45" s="358">
        <f>'Class-6'!AS47</f>
        <v>0</v>
      </c>
      <c r="AQ45" s="358">
        <f>'Class-6'!AT47</f>
        <v>0</v>
      </c>
      <c r="AR45" s="358">
        <f>'Class-6'!AU47</f>
        <v>0</v>
      </c>
      <c r="AS45" s="359">
        <f t="shared" si="10"/>
        <v>0</v>
      </c>
      <c r="AT45" s="358">
        <f>'Class-6'!AW47</f>
        <v>0</v>
      </c>
      <c r="AU45" s="358">
        <f>'Class-6'!AX47</f>
        <v>0</v>
      </c>
      <c r="AV45" s="358">
        <f>'Class-6'!AY47</f>
        <v>0</v>
      </c>
      <c r="AW45" s="359">
        <f t="shared" si="11"/>
        <v>0</v>
      </c>
      <c r="AX45" s="832">
        <f t="shared" si="12"/>
        <v>0</v>
      </c>
      <c r="AY45" s="833">
        <f>'Class-6'!AZ47</f>
        <v>0</v>
      </c>
      <c r="AZ45" s="360">
        <f>'Class-6'!BD47</f>
        <v>0</v>
      </c>
      <c r="BA45" s="357">
        <f>'Class-6'!BE47</f>
        <v>0</v>
      </c>
      <c r="BB45" s="358">
        <f>'Class-6'!BF47</f>
        <v>0</v>
      </c>
      <c r="BC45" s="359">
        <f t="shared" si="13"/>
        <v>0</v>
      </c>
      <c r="BD45" s="358">
        <f>'Class-6'!BH47</f>
        <v>0</v>
      </c>
      <c r="BE45" s="358">
        <f>'Class-6'!BI47</f>
        <v>0</v>
      </c>
      <c r="BF45" s="358">
        <f>'Class-6'!BJ47</f>
        <v>0</v>
      </c>
      <c r="BG45" s="359">
        <f t="shared" si="14"/>
        <v>0</v>
      </c>
      <c r="BH45" s="358">
        <f>'Class-6'!BL47</f>
        <v>0</v>
      </c>
      <c r="BI45" s="358">
        <f>'Class-6'!BM47</f>
        <v>0</v>
      </c>
      <c r="BJ45" s="358">
        <f>'Class-6'!BN47</f>
        <v>0</v>
      </c>
      <c r="BK45" s="359">
        <f t="shared" si="15"/>
        <v>0</v>
      </c>
      <c r="BL45" s="832">
        <f t="shared" si="16"/>
        <v>0</v>
      </c>
      <c r="BM45" s="833">
        <f>'Class-6'!BN47</f>
        <v>0</v>
      </c>
      <c r="BN45" s="360">
        <f>'Class-6'!BS47</f>
        <v>0</v>
      </c>
      <c r="BO45" s="357">
        <f>'Class-6'!BT47</f>
        <v>0</v>
      </c>
      <c r="BP45" s="358">
        <f>'Class-6'!BU47</f>
        <v>0</v>
      </c>
      <c r="BQ45" s="359">
        <f t="shared" si="17"/>
        <v>0</v>
      </c>
      <c r="BR45" s="358">
        <f>'Class-6'!BW47</f>
        <v>0</v>
      </c>
      <c r="BS45" s="358">
        <f>'Class-6'!BX47</f>
        <v>0</v>
      </c>
      <c r="BT45" s="358">
        <f>'Class-6'!BY47</f>
        <v>0</v>
      </c>
      <c r="BU45" s="359">
        <f t="shared" si="18"/>
        <v>0</v>
      </c>
      <c r="BV45" s="358">
        <f>'Class-6'!CA47</f>
        <v>0</v>
      </c>
      <c r="BW45" s="358">
        <f>'Class-6'!CB47</f>
        <v>0</v>
      </c>
      <c r="BX45" s="358">
        <f>'Class-6'!CC47</f>
        <v>0</v>
      </c>
      <c r="BY45" s="359">
        <f t="shared" si="19"/>
        <v>0</v>
      </c>
      <c r="BZ45" s="832">
        <f t="shared" si="20"/>
        <v>0</v>
      </c>
      <c r="CA45" s="833">
        <f>'Class-6'!CB47</f>
        <v>0</v>
      </c>
      <c r="CB45" s="360">
        <f>'Class-6'!CH47</f>
        <v>0</v>
      </c>
      <c r="CC45" s="357">
        <f>'Class-6'!CI47</f>
        <v>0</v>
      </c>
      <c r="CD45" s="358">
        <f>'Class-6'!CJ47</f>
        <v>0</v>
      </c>
      <c r="CE45" s="359">
        <f t="shared" si="21"/>
        <v>0</v>
      </c>
      <c r="CF45" s="358">
        <f>'Class-6'!CL47</f>
        <v>0</v>
      </c>
      <c r="CG45" s="358">
        <f>'Class-6'!CM47</f>
        <v>0</v>
      </c>
      <c r="CH45" s="358">
        <f>'Class-6'!CN47</f>
        <v>0</v>
      </c>
      <c r="CI45" s="359">
        <f t="shared" si="22"/>
        <v>0</v>
      </c>
      <c r="CJ45" s="358">
        <f>'Class-6'!CP47</f>
        <v>0</v>
      </c>
      <c r="CK45" s="358">
        <f>'Class-6'!CR47</f>
        <v>0</v>
      </c>
      <c r="CL45" s="358">
        <f>'Class-6'!CR47</f>
        <v>0</v>
      </c>
      <c r="CM45" s="359">
        <f t="shared" si="23"/>
        <v>0</v>
      </c>
      <c r="CN45" s="832">
        <f t="shared" si="24"/>
        <v>0</v>
      </c>
      <c r="CO45" s="833">
        <f>'Class-6'!CP47</f>
        <v>0</v>
      </c>
      <c r="CP45" s="360">
        <f>'Class-6'!CW47</f>
        <v>0</v>
      </c>
      <c r="CQ45" s="357">
        <f>'Class-6'!CX47</f>
        <v>0</v>
      </c>
      <c r="CR45" s="358">
        <f>'Class-6'!CY47</f>
        <v>0</v>
      </c>
      <c r="CS45" s="358">
        <f>'Class-6'!CZ47</f>
        <v>0</v>
      </c>
      <c r="CT45" s="358">
        <f>'Class-6'!DA47</f>
        <v>0</v>
      </c>
      <c r="CU45" s="358">
        <f>'Class-6'!DB47</f>
        <v>0</v>
      </c>
      <c r="CV45" s="434">
        <f>'Class-6'!DC47</f>
        <v>0</v>
      </c>
      <c r="CW45" s="361">
        <f>'Class-6'!DF47</f>
        <v>0</v>
      </c>
      <c r="CX45" s="357">
        <f>'Class-6'!DG47</f>
        <v>0</v>
      </c>
      <c r="CY45" s="358">
        <f>'Class-6'!DH47</f>
        <v>0</v>
      </c>
      <c r="CZ45" s="358">
        <f>'Class-6'!DI47</f>
        <v>0</v>
      </c>
      <c r="DA45" s="358">
        <f>'Class-6'!DJ47</f>
        <v>0</v>
      </c>
      <c r="DB45" s="358">
        <f>'Class-6'!DK47</f>
        <v>0</v>
      </c>
      <c r="DC45" s="359">
        <f>'Class-6'!DL47</f>
        <v>0</v>
      </c>
      <c r="DD45" s="361">
        <f>'Class-6'!DO47</f>
        <v>0</v>
      </c>
      <c r="DE45" s="357">
        <f>'Class-6'!DP47</f>
        <v>0</v>
      </c>
      <c r="DF45" s="358">
        <f>'Class-6'!DQ47</f>
        <v>0</v>
      </c>
      <c r="DG45" s="358">
        <f>'Class-6'!DR47</f>
        <v>0</v>
      </c>
      <c r="DH45" s="358">
        <f>'Class-6'!DS47</f>
        <v>0</v>
      </c>
      <c r="DI45" s="358">
        <f>'Class-6'!DT47</f>
        <v>0</v>
      </c>
      <c r="DJ45" s="359">
        <f>'Class-6'!DU47</f>
        <v>0</v>
      </c>
      <c r="DK45" s="361">
        <f>'Class-6'!DX47</f>
        <v>0</v>
      </c>
      <c r="DL45" s="467">
        <f>'Class-6'!DY47</f>
        <v>0</v>
      </c>
      <c r="DM45" s="468">
        <f>'Class-6'!DZ47</f>
        <v>0</v>
      </c>
      <c r="DN45" s="469" t="str">
        <f>'Class-6'!EA47</f>
        <v/>
      </c>
      <c r="DO45" s="467">
        <f>'Class-6'!EB47</f>
        <v>0</v>
      </c>
      <c r="DP45" s="468">
        <f>'Class-6'!EC47</f>
        <v>0</v>
      </c>
      <c r="DQ45" s="470">
        <f>'Class-6'!ED47</f>
        <v>0</v>
      </c>
      <c r="DR45" s="468" t="str">
        <f>'Class-6'!EE47</f>
        <v/>
      </c>
      <c r="DS45" s="276" t="str">
        <f>'Class-6'!EF47</f>
        <v/>
      </c>
      <c r="DT45" s="276" t="str">
        <f>'Class-6'!EG47</f>
        <v/>
      </c>
      <c r="DU45" s="278" t="str">
        <f>'Class-6'!EH47</f>
        <v/>
      </c>
      <c r="DV45" s="279">
        <f>'Class-6'!EJ47</f>
        <v>0</v>
      </c>
    </row>
    <row r="46" spans="1:126" s="280" customFormat="1" ht="17.25" customHeight="1">
      <c r="A46" s="883"/>
      <c r="B46" s="275">
        <f t="shared" si="25"/>
        <v>0</v>
      </c>
      <c r="C46" s="276">
        <f>'Class-6'!D48</f>
        <v>0</v>
      </c>
      <c r="D46" s="276">
        <f>'Class-6'!E48</f>
        <v>0</v>
      </c>
      <c r="E46" s="276">
        <f>'Class-6'!F48</f>
        <v>0</v>
      </c>
      <c r="F46" s="276">
        <f>'Class-6'!G48</f>
        <v>0</v>
      </c>
      <c r="G46" s="276">
        <f>'Class-6'!H48</f>
        <v>0</v>
      </c>
      <c r="H46" s="276">
        <f>'Class-6'!I48</f>
        <v>0</v>
      </c>
      <c r="I46" s="276">
        <f>'Class-6'!J48</f>
        <v>0</v>
      </c>
      <c r="J46" s="277">
        <f>'Class-6'!K48</f>
        <v>0</v>
      </c>
      <c r="K46" s="357">
        <f>'Class-6'!L48</f>
        <v>0</v>
      </c>
      <c r="L46" s="358">
        <f>'Class-6'!M48</f>
        <v>0</v>
      </c>
      <c r="M46" s="359">
        <f t="shared" si="1"/>
        <v>0</v>
      </c>
      <c r="N46" s="358">
        <f>'Class-6'!O48</f>
        <v>0</v>
      </c>
      <c r="O46" s="358">
        <f>'Class-6'!P48</f>
        <v>0</v>
      </c>
      <c r="P46" s="358">
        <f>'Class-6'!Q48</f>
        <v>0</v>
      </c>
      <c r="Q46" s="359">
        <f t="shared" si="2"/>
        <v>0</v>
      </c>
      <c r="R46" s="358">
        <f>'Class-6'!S48</f>
        <v>0</v>
      </c>
      <c r="S46" s="358">
        <f>'Class-6'!T48</f>
        <v>0</v>
      </c>
      <c r="T46" s="358">
        <f>'Class-6'!U48</f>
        <v>0</v>
      </c>
      <c r="U46" s="359">
        <f t="shared" si="3"/>
        <v>0</v>
      </c>
      <c r="V46" s="832">
        <f t="shared" si="4"/>
        <v>0</v>
      </c>
      <c r="W46" s="833">
        <f>'Class-6'!X48</f>
        <v>0</v>
      </c>
      <c r="X46" s="360">
        <f>'Class-6'!Z48</f>
        <v>0</v>
      </c>
      <c r="Y46" s="357">
        <f>'Class-6'!AA48</f>
        <v>0</v>
      </c>
      <c r="Z46" s="358">
        <f>'Class-6'!AB48</f>
        <v>0</v>
      </c>
      <c r="AA46" s="359">
        <f t="shared" si="5"/>
        <v>0</v>
      </c>
      <c r="AB46" s="358">
        <f>'Class-6'!AD48</f>
        <v>0</v>
      </c>
      <c r="AC46" s="358">
        <f>'Class-6'!AE48</f>
        <v>0</v>
      </c>
      <c r="AD46" s="358">
        <f>'Class-6'!AF48</f>
        <v>0</v>
      </c>
      <c r="AE46" s="359">
        <f t="shared" si="6"/>
        <v>0</v>
      </c>
      <c r="AF46" s="358">
        <f>'Class-6'!AH48</f>
        <v>0</v>
      </c>
      <c r="AG46" s="358">
        <f>'Class-6'!AI48</f>
        <v>0</v>
      </c>
      <c r="AH46" s="358">
        <f>'Class-6'!AJ48</f>
        <v>0</v>
      </c>
      <c r="AI46" s="359">
        <f t="shared" si="7"/>
        <v>0</v>
      </c>
      <c r="AJ46" s="832">
        <f t="shared" si="8"/>
        <v>0</v>
      </c>
      <c r="AK46" s="833">
        <f>'Class-6'!AL48</f>
        <v>0</v>
      </c>
      <c r="AL46" s="360">
        <f>'Class-6'!AO48</f>
        <v>0</v>
      </c>
      <c r="AM46" s="357">
        <f>'Class-6'!AP48</f>
        <v>0</v>
      </c>
      <c r="AN46" s="358">
        <f>'Class-6'!AQ48</f>
        <v>0</v>
      </c>
      <c r="AO46" s="359">
        <f t="shared" si="9"/>
        <v>0</v>
      </c>
      <c r="AP46" s="358">
        <f>'Class-6'!AS48</f>
        <v>0</v>
      </c>
      <c r="AQ46" s="358">
        <f>'Class-6'!AT48</f>
        <v>0</v>
      </c>
      <c r="AR46" s="358">
        <f>'Class-6'!AU48</f>
        <v>0</v>
      </c>
      <c r="AS46" s="359">
        <f t="shared" si="10"/>
        <v>0</v>
      </c>
      <c r="AT46" s="358">
        <f>'Class-6'!AW48</f>
        <v>0</v>
      </c>
      <c r="AU46" s="358">
        <f>'Class-6'!AX48</f>
        <v>0</v>
      </c>
      <c r="AV46" s="358">
        <f>'Class-6'!AY48</f>
        <v>0</v>
      </c>
      <c r="AW46" s="359">
        <f t="shared" si="11"/>
        <v>0</v>
      </c>
      <c r="AX46" s="832">
        <f t="shared" si="12"/>
        <v>0</v>
      </c>
      <c r="AY46" s="833">
        <f>'Class-6'!AZ48</f>
        <v>0</v>
      </c>
      <c r="AZ46" s="360">
        <f>'Class-6'!BD48</f>
        <v>0</v>
      </c>
      <c r="BA46" s="357">
        <f>'Class-6'!BE48</f>
        <v>0</v>
      </c>
      <c r="BB46" s="358">
        <f>'Class-6'!BF48</f>
        <v>0</v>
      </c>
      <c r="BC46" s="359">
        <f t="shared" si="13"/>
        <v>0</v>
      </c>
      <c r="BD46" s="358">
        <f>'Class-6'!BH48</f>
        <v>0</v>
      </c>
      <c r="BE46" s="358">
        <f>'Class-6'!BI48</f>
        <v>0</v>
      </c>
      <c r="BF46" s="358">
        <f>'Class-6'!BJ48</f>
        <v>0</v>
      </c>
      <c r="BG46" s="359">
        <f t="shared" si="14"/>
        <v>0</v>
      </c>
      <c r="BH46" s="358">
        <f>'Class-6'!BL48</f>
        <v>0</v>
      </c>
      <c r="BI46" s="358">
        <f>'Class-6'!BM48</f>
        <v>0</v>
      </c>
      <c r="BJ46" s="358">
        <f>'Class-6'!BN48</f>
        <v>0</v>
      </c>
      <c r="BK46" s="359">
        <f t="shared" si="15"/>
        <v>0</v>
      </c>
      <c r="BL46" s="832">
        <f t="shared" si="16"/>
        <v>0</v>
      </c>
      <c r="BM46" s="833">
        <f>'Class-6'!BN48</f>
        <v>0</v>
      </c>
      <c r="BN46" s="360">
        <f>'Class-6'!BS48</f>
        <v>0</v>
      </c>
      <c r="BO46" s="357">
        <f>'Class-6'!BT48</f>
        <v>0</v>
      </c>
      <c r="BP46" s="358">
        <f>'Class-6'!BU48</f>
        <v>0</v>
      </c>
      <c r="BQ46" s="359">
        <f t="shared" si="17"/>
        <v>0</v>
      </c>
      <c r="BR46" s="358">
        <f>'Class-6'!BW48</f>
        <v>0</v>
      </c>
      <c r="BS46" s="358">
        <f>'Class-6'!BX48</f>
        <v>0</v>
      </c>
      <c r="BT46" s="358">
        <f>'Class-6'!BY48</f>
        <v>0</v>
      </c>
      <c r="BU46" s="359">
        <f t="shared" si="18"/>
        <v>0</v>
      </c>
      <c r="BV46" s="358">
        <f>'Class-6'!CA48</f>
        <v>0</v>
      </c>
      <c r="BW46" s="358">
        <f>'Class-6'!CB48</f>
        <v>0</v>
      </c>
      <c r="BX46" s="358">
        <f>'Class-6'!CC48</f>
        <v>0</v>
      </c>
      <c r="BY46" s="359">
        <f t="shared" si="19"/>
        <v>0</v>
      </c>
      <c r="BZ46" s="832">
        <f t="shared" si="20"/>
        <v>0</v>
      </c>
      <c r="CA46" s="833">
        <f>'Class-6'!CB48</f>
        <v>0</v>
      </c>
      <c r="CB46" s="360">
        <f>'Class-6'!CH48</f>
        <v>0</v>
      </c>
      <c r="CC46" s="357">
        <f>'Class-6'!CI48</f>
        <v>0</v>
      </c>
      <c r="CD46" s="358">
        <f>'Class-6'!CJ48</f>
        <v>0</v>
      </c>
      <c r="CE46" s="359">
        <f t="shared" si="21"/>
        <v>0</v>
      </c>
      <c r="CF46" s="358">
        <f>'Class-6'!CL48</f>
        <v>0</v>
      </c>
      <c r="CG46" s="358">
        <f>'Class-6'!CM48</f>
        <v>0</v>
      </c>
      <c r="CH46" s="358">
        <f>'Class-6'!CN48</f>
        <v>0</v>
      </c>
      <c r="CI46" s="359">
        <f t="shared" si="22"/>
        <v>0</v>
      </c>
      <c r="CJ46" s="358">
        <f>'Class-6'!CP48</f>
        <v>0</v>
      </c>
      <c r="CK46" s="358">
        <f>'Class-6'!CR48</f>
        <v>0</v>
      </c>
      <c r="CL46" s="358">
        <f>'Class-6'!CR48</f>
        <v>0</v>
      </c>
      <c r="CM46" s="359">
        <f t="shared" si="23"/>
        <v>0</v>
      </c>
      <c r="CN46" s="832">
        <f t="shared" si="24"/>
        <v>0</v>
      </c>
      <c r="CO46" s="833">
        <f>'Class-6'!CP48</f>
        <v>0</v>
      </c>
      <c r="CP46" s="360">
        <f>'Class-6'!CW48</f>
        <v>0</v>
      </c>
      <c r="CQ46" s="357">
        <f>'Class-6'!CX48</f>
        <v>0</v>
      </c>
      <c r="CR46" s="358">
        <f>'Class-6'!CY48</f>
        <v>0</v>
      </c>
      <c r="CS46" s="358">
        <f>'Class-6'!CZ48</f>
        <v>0</v>
      </c>
      <c r="CT46" s="358">
        <f>'Class-6'!DA48</f>
        <v>0</v>
      </c>
      <c r="CU46" s="358">
        <f>'Class-6'!DB48</f>
        <v>0</v>
      </c>
      <c r="CV46" s="434">
        <f>'Class-6'!DC48</f>
        <v>0</v>
      </c>
      <c r="CW46" s="361">
        <f>'Class-6'!DF48</f>
        <v>0</v>
      </c>
      <c r="CX46" s="357">
        <f>'Class-6'!DG48</f>
        <v>0</v>
      </c>
      <c r="CY46" s="358">
        <f>'Class-6'!DH48</f>
        <v>0</v>
      </c>
      <c r="CZ46" s="358">
        <f>'Class-6'!DI48</f>
        <v>0</v>
      </c>
      <c r="DA46" s="358">
        <f>'Class-6'!DJ48</f>
        <v>0</v>
      </c>
      <c r="DB46" s="358">
        <f>'Class-6'!DK48</f>
        <v>0</v>
      </c>
      <c r="DC46" s="359">
        <f>'Class-6'!DL48</f>
        <v>0</v>
      </c>
      <c r="DD46" s="361">
        <f>'Class-6'!DO48</f>
        <v>0</v>
      </c>
      <c r="DE46" s="357">
        <f>'Class-6'!DP48</f>
        <v>0</v>
      </c>
      <c r="DF46" s="358">
        <f>'Class-6'!DQ48</f>
        <v>0</v>
      </c>
      <c r="DG46" s="358">
        <f>'Class-6'!DR48</f>
        <v>0</v>
      </c>
      <c r="DH46" s="358">
        <f>'Class-6'!DS48</f>
        <v>0</v>
      </c>
      <c r="DI46" s="358">
        <f>'Class-6'!DT48</f>
        <v>0</v>
      </c>
      <c r="DJ46" s="359">
        <f>'Class-6'!DU48</f>
        <v>0</v>
      </c>
      <c r="DK46" s="361">
        <f>'Class-6'!DX48</f>
        <v>0</v>
      </c>
      <c r="DL46" s="467">
        <f>'Class-6'!DY48</f>
        <v>0</v>
      </c>
      <c r="DM46" s="468">
        <f>'Class-6'!DZ48</f>
        <v>0</v>
      </c>
      <c r="DN46" s="469" t="str">
        <f>'Class-6'!EA48</f>
        <v/>
      </c>
      <c r="DO46" s="467">
        <f>'Class-6'!EB48</f>
        <v>0</v>
      </c>
      <c r="DP46" s="468">
        <f>'Class-6'!EC48</f>
        <v>0</v>
      </c>
      <c r="DQ46" s="470">
        <f>'Class-6'!ED48</f>
        <v>0</v>
      </c>
      <c r="DR46" s="468" t="str">
        <f>'Class-6'!EE48</f>
        <v/>
      </c>
      <c r="DS46" s="276" t="str">
        <f>'Class-6'!EF48</f>
        <v/>
      </c>
      <c r="DT46" s="276" t="str">
        <f>'Class-6'!EG48</f>
        <v/>
      </c>
      <c r="DU46" s="278" t="str">
        <f>'Class-6'!EH48</f>
        <v/>
      </c>
      <c r="DV46" s="279">
        <f>'Class-6'!EJ48</f>
        <v>0</v>
      </c>
    </row>
    <row r="47" spans="1:126" s="280" customFormat="1" ht="17.25" customHeight="1">
      <c r="A47" s="883"/>
      <c r="B47" s="275">
        <f t="shared" si="25"/>
        <v>0</v>
      </c>
      <c r="C47" s="276">
        <f>'Class-6'!D49</f>
        <v>0</v>
      </c>
      <c r="D47" s="276">
        <f>'Class-6'!E49</f>
        <v>0</v>
      </c>
      <c r="E47" s="276">
        <f>'Class-6'!F49</f>
        <v>0</v>
      </c>
      <c r="F47" s="276">
        <f>'Class-6'!G49</f>
        <v>0</v>
      </c>
      <c r="G47" s="276">
        <f>'Class-6'!H49</f>
        <v>0</v>
      </c>
      <c r="H47" s="276">
        <f>'Class-6'!I49</f>
        <v>0</v>
      </c>
      <c r="I47" s="276">
        <f>'Class-6'!J49</f>
        <v>0</v>
      </c>
      <c r="J47" s="277">
        <f>'Class-6'!K49</f>
        <v>0</v>
      </c>
      <c r="K47" s="357">
        <f>'Class-6'!L49</f>
        <v>0</v>
      </c>
      <c r="L47" s="358">
        <f>'Class-6'!M49</f>
        <v>0</v>
      </c>
      <c r="M47" s="359">
        <f t="shared" si="1"/>
        <v>0</v>
      </c>
      <c r="N47" s="358">
        <f>'Class-6'!O49</f>
        <v>0</v>
      </c>
      <c r="O47" s="358">
        <f>'Class-6'!P49</f>
        <v>0</v>
      </c>
      <c r="P47" s="358">
        <f>'Class-6'!Q49</f>
        <v>0</v>
      </c>
      <c r="Q47" s="359">
        <f t="shared" si="2"/>
        <v>0</v>
      </c>
      <c r="R47" s="358">
        <f>'Class-6'!S49</f>
        <v>0</v>
      </c>
      <c r="S47" s="358">
        <f>'Class-6'!T49</f>
        <v>0</v>
      </c>
      <c r="T47" s="358">
        <f>'Class-6'!U49</f>
        <v>0</v>
      </c>
      <c r="U47" s="359">
        <f t="shared" si="3"/>
        <v>0</v>
      </c>
      <c r="V47" s="832">
        <f t="shared" si="4"/>
        <v>0</v>
      </c>
      <c r="W47" s="833">
        <f>'Class-6'!X49</f>
        <v>0</v>
      </c>
      <c r="X47" s="360">
        <f>'Class-6'!Z49</f>
        <v>0</v>
      </c>
      <c r="Y47" s="357">
        <f>'Class-6'!AA49</f>
        <v>0</v>
      </c>
      <c r="Z47" s="358">
        <f>'Class-6'!AB49</f>
        <v>0</v>
      </c>
      <c r="AA47" s="359">
        <f t="shared" si="5"/>
        <v>0</v>
      </c>
      <c r="AB47" s="358">
        <f>'Class-6'!AD49</f>
        <v>0</v>
      </c>
      <c r="AC47" s="358">
        <f>'Class-6'!AE49</f>
        <v>0</v>
      </c>
      <c r="AD47" s="358">
        <f>'Class-6'!AF49</f>
        <v>0</v>
      </c>
      <c r="AE47" s="359">
        <f t="shared" si="6"/>
        <v>0</v>
      </c>
      <c r="AF47" s="358">
        <f>'Class-6'!AH49</f>
        <v>0</v>
      </c>
      <c r="AG47" s="358">
        <f>'Class-6'!AI49</f>
        <v>0</v>
      </c>
      <c r="AH47" s="358">
        <f>'Class-6'!AJ49</f>
        <v>0</v>
      </c>
      <c r="AI47" s="359">
        <f t="shared" si="7"/>
        <v>0</v>
      </c>
      <c r="AJ47" s="832">
        <f t="shared" si="8"/>
        <v>0</v>
      </c>
      <c r="AK47" s="833">
        <f>'Class-6'!AL49</f>
        <v>0</v>
      </c>
      <c r="AL47" s="360">
        <f>'Class-6'!AO49</f>
        <v>0</v>
      </c>
      <c r="AM47" s="357">
        <f>'Class-6'!AP49</f>
        <v>0</v>
      </c>
      <c r="AN47" s="358">
        <f>'Class-6'!AQ49</f>
        <v>0</v>
      </c>
      <c r="AO47" s="359">
        <f t="shared" si="9"/>
        <v>0</v>
      </c>
      <c r="AP47" s="358">
        <f>'Class-6'!AS49</f>
        <v>0</v>
      </c>
      <c r="AQ47" s="358">
        <f>'Class-6'!AT49</f>
        <v>0</v>
      </c>
      <c r="AR47" s="358">
        <f>'Class-6'!AU49</f>
        <v>0</v>
      </c>
      <c r="AS47" s="359">
        <f t="shared" si="10"/>
        <v>0</v>
      </c>
      <c r="AT47" s="358">
        <f>'Class-6'!AW49</f>
        <v>0</v>
      </c>
      <c r="AU47" s="358">
        <f>'Class-6'!AX49</f>
        <v>0</v>
      </c>
      <c r="AV47" s="358">
        <f>'Class-6'!AY49</f>
        <v>0</v>
      </c>
      <c r="AW47" s="359">
        <f t="shared" si="11"/>
        <v>0</v>
      </c>
      <c r="AX47" s="832">
        <f t="shared" si="12"/>
        <v>0</v>
      </c>
      <c r="AY47" s="833">
        <f>'Class-6'!AZ49</f>
        <v>0</v>
      </c>
      <c r="AZ47" s="360">
        <f>'Class-6'!BD49</f>
        <v>0</v>
      </c>
      <c r="BA47" s="357">
        <f>'Class-6'!BE49</f>
        <v>0</v>
      </c>
      <c r="BB47" s="358">
        <f>'Class-6'!BF49</f>
        <v>0</v>
      </c>
      <c r="BC47" s="359">
        <f t="shared" si="13"/>
        <v>0</v>
      </c>
      <c r="BD47" s="358">
        <f>'Class-6'!BH49</f>
        <v>0</v>
      </c>
      <c r="BE47" s="358">
        <f>'Class-6'!BI49</f>
        <v>0</v>
      </c>
      <c r="BF47" s="358">
        <f>'Class-6'!BJ49</f>
        <v>0</v>
      </c>
      <c r="BG47" s="359">
        <f t="shared" si="14"/>
        <v>0</v>
      </c>
      <c r="BH47" s="358">
        <f>'Class-6'!BL49</f>
        <v>0</v>
      </c>
      <c r="BI47" s="358">
        <f>'Class-6'!BM49</f>
        <v>0</v>
      </c>
      <c r="BJ47" s="358">
        <f>'Class-6'!BN49</f>
        <v>0</v>
      </c>
      <c r="BK47" s="359">
        <f t="shared" si="15"/>
        <v>0</v>
      </c>
      <c r="BL47" s="832">
        <f t="shared" si="16"/>
        <v>0</v>
      </c>
      <c r="BM47" s="833">
        <f>'Class-6'!BN49</f>
        <v>0</v>
      </c>
      <c r="BN47" s="360">
        <f>'Class-6'!BS49</f>
        <v>0</v>
      </c>
      <c r="BO47" s="357">
        <f>'Class-6'!BT49</f>
        <v>0</v>
      </c>
      <c r="BP47" s="358">
        <f>'Class-6'!BU49</f>
        <v>0</v>
      </c>
      <c r="BQ47" s="359">
        <f t="shared" si="17"/>
        <v>0</v>
      </c>
      <c r="BR47" s="358">
        <f>'Class-6'!BW49</f>
        <v>0</v>
      </c>
      <c r="BS47" s="358">
        <f>'Class-6'!BX49</f>
        <v>0</v>
      </c>
      <c r="BT47" s="358">
        <f>'Class-6'!BY49</f>
        <v>0</v>
      </c>
      <c r="BU47" s="359">
        <f t="shared" si="18"/>
        <v>0</v>
      </c>
      <c r="BV47" s="358">
        <f>'Class-6'!CA49</f>
        <v>0</v>
      </c>
      <c r="BW47" s="358">
        <f>'Class-6'!CB49</f>
        <v>0</v>
      </c>
      <c r="BX47" s="358">
        <f>'Class-6'!CC49</f>
        <v>0</v>
      </c>
      <c r="BY47" s="359">
        <f t="shared" si="19"/>
        <v>0</v>
      </c>
      <c r="BZ47" s="832">
        <f t="shared" si="20"/>
        <v>0</v>
      </c>
      <c r="CA47" s="833">
        <f>'Class-6'!CB49</f>
        <v>0</v>
      </c>
      <c r="CB47" s="360">
        <f>'Class-6'!CH49</f>
        <v>0</v>
      </c>
      <c r="CC47" s="357">
        <f>'Class-6'!CI49</f>
        <v>0</v>
      </c>
      <c r="CD47" s="358">
        <f>'Class-6'!CJ49</f>
        <v>0</v>
      </c>
      <c r="CE47" s="359">
        <f t="shared" si="21"/>
        <v>0</v>
      </c>
      <c r="CF47" s="358">
        <f>'Class-6'!CL49</f>
        <v>0</v>
      </c>
      <c r="CG47" s="358">
        <f>'Class-6'!CM49</f>
        <v>0</v>
      </c>
      <c r="CH47" s="358">
        <f>'Class-6'!CN49</f>
        <v>0</v>
      </c>
      <c r="CI47" s="359">
        <f t="shared" si="22"/>
        <v>0</v>
      </c>
      <c r="CJ47" s="358">
        <f>'Class-6'!CP49</f>
        <v>0</v>
      </c>
      <c r="CK47" s="358">
        <f>'Class-6'!CR49</f>
        <v>0</v>
      </c>
      <c r="CL47" s="358">
        <f>'Class-6'!CR49</f>
        <v>0</v>
      </c>
      <c r="CM47" s="359">
        <f t="shared" si="23"/>
        <v>0</v>
      </c>
      <c r="CN47" s="832">
        <f t="shared" si="24"/>
        <v>0</v>
      </c>
      <c r="CO47" s="833">
        <f>'Class-6'!CP49</f>
        <v>0</v>
      </c>
      <c r="CP47" s="360">
        <f>'Class-6'!CW49</f>
        <v>0</v>
      </c>
      <c r="CQ47" s="357">
        <f>'Class-6'!CX49</f>
        <v>0</v>
      </c>
      <c r="CR47" s="358">
        <f>'Class-6'!CY49</f>
        <v>0</v>
      </c>
      <c r="CS47" s="358">
        <f>'Class-6'!CZ49</f>
        <v>0</v>
      </c>
      <c r="CT47" s="358">
        <f>'Class-6'!DA49</f>
        <v>0</v>
      </c>
      <c r="CU47" s="358">
        <f>'Class-6'!DB49</f>
        <v>0</v>
      </c>
      <c r="CV47" s="434">
        <f>'Class-6'!DC49</f>
        <v>0</v>
      </c>
      <c r="CW47" s="361">
        <f>'Class-6'!DF49</f>
        <v>0</v>
      </c>
      <c r="CX47" s="357">
        <f>'Class-6'!DG49</f>
        <v>0</v>
      </c>
      <c r="CY47" s="358">
        <f>'Class-6'!DH49</f>
        <v>0</v>
      </c>
      <c r="CZ47" s="358">
        <f>'Class-6'!DI49</f>
        <v>0</v>
      </c>
      <c r="DA47" s="358">
        <f>'Class-6'!DJ49</f>
        <v>0</v>
      </c>
      <c r="DB47" s="358">
        <f>'Class-6'!DK49</f>
        <v>0</v>
      </c>
      <c r="DC47" s="359">
        <f>'Class-6'!DL49</f>
        <v>0</v>
      </c>
      <c r="DD47" s="361">
        <f>'Class-6'!DO49</f>
        <v>0</v>
      </c>
      <c r="DE47" s="357">
        <f>'Class-6'!DP49</f>
        <v>0</v>
      </c>
      <c r="DF47" s="358">
        <f>'Class-6'!DQ49</f>
        <v>0</v>
      </c>
      <c r="DG47" s="358">
        <f>'Class-6'!DR49</f>
        <v>0</v>
      </c>
      <c r="DH47" s="358">
        <f>'Class-6'!DS49</f>
        <v>0</v>
      </c>
      <c r="DI47" s="358">
        <f>'Class-6'!DT49</f>
        <v>0</v>
      </c>
      <c r="DJ47" s="359">
        <f>'Class-6'!DU49</f>
        <v>0</v>
      </c>
      <c r="DK47" s="361">
        <f>'Class-6'!DX49</f>
        <v>0</v>
      </c>
      <c r="DL47" s="467">
        <f>'Class-6'!DY49</f>
        <v>0</v>
      </c>
      <c r="DM47" s="468">
        <f>'Class-6'!DZ49</f>
        <v>0</v>
      </c>
      <c r="DN47" s="469" t="str">
        <f>'Class-6'!EA49</f>
        <v/>
      </c>
      <c r="DO47" s="467">
        <f>'Class-6'!EB49</f>
        <v>0</v>
      </c>
      <c r="DP47" s="468">
        <f>'Class-6'!EC49</f>
        <v>0</v>
      </c>
      <c r="DQ47" s="470">
        <f>'Class-6'!ED49</f>
        <v>0</v>
      </c>
      <c r="DR47" s="468" t="str">
        <f>'Class-6'!EE49</f>
        <v/>
      </c>
      <c r="DS47" s="276" t="str">
        <f>'Class-6'!EF49</f>
        <v/>
      </c>
      <c r="DT47" s="276" t="str">
        <f>'Class-6'!EG49</f>
        <v/>
      </c>
      <c r="DU47" s="278" t="str">
        <f>'Class-6'!EH49</f>
        <v/>
      </c>
      <c r="DV47" s="279">
        <f>'Class-6'!EJ49</f>
        <v>0</v>
      </c>
    </row>
    <row r="48" spans="1:126" s="280" customFormat="1" ht="17.25" customHeight="1">
      <c r="A48" s="883"/>
      <c r="B48" s="275">
        <f t="shared" si="25"/>
        <v>0</v>
      </c>
      <c r="C48" s="276">
        <f>'Class-6'!D50</f>
        <v>0</v>
      </c>
      <c r="D48" s="276">
        <f>'Class-6'!E50</f>
        <v>0</v>
      </c>
      <c r="E48" s="276">
        <f>'Class-6'!F50</f>
        <v>0</v>
      </c>
      <c r="F48" s="276">
        <f>'Class-6'!G50</f>
        <v>0</v>
      </c>
      <c r="G48" s="276">
        <f>'Class-6'!H50</f>
        <v>0</v>
      </c>
      <c r="H48" s="276">
        <f>'Class-6'!I50</f>
        <v>0</v>
      </c>
      <c r="I48" s="276">
        <f>'Class-6'!J50</f>
        <v>0</v>
      </c>
      <c r="J48" s="277">
        <f>'Class-6'!K50</f>
        <v>0</v>
      </c>
      <c r="K48" s="357">
        <f>'Class-6'!L50</f>
        <v>0</v>
      </c>
      <c r="L48" s="358">
        <f>'Class-6'!M50</f>
        <v>0</v>
      </c>
      <c r="M48" s="359">
        <f t="shared" si="1"/>
        <v>0</v>
      </c>
      <c r="N48" s="358">
        <f>'Class-6'!O50</f>
        <v>0</v>
      </c>
      <c r="O48" s="358">
        <f>'Class-6'!P50</f>
        <v>0</v>
      </c>
      <c r="P48" s="358">
        <f>'Class-6'!Q50</f>
        <v>0</v>
      </c>
      <c r="Q48" s="359">
        <f t="shared" si="2"/>
        <v>0</v>
      </c>
      <c r="R48" s="358">
        <f>'Class-6'!S50</f>
        <v>0</v>
      </c>
      <c r="S48" s="358">
        <f>'Class-6'!T50</f>
        <v>0</v>
      </c>
      <c r="T48" s="358">
        <f>'Class-6'!U50</f>
        <v>0</v>
      </c>
      <c r="U48" s="359">
        <f t="shared" si="3"/>
        <v>0</v>
      </c>
      <c r="V48" s="832">
        <f t="shared" si="4"/>
        <v>0</v>
      </c>
      <c r="W48" s="833">
        <f>'Class-6'!X50</f>
        <v>0</v>
      </c>
      <c r="X48" s="360">
        <f>'Class-6'!Z50</f>
        <v>0</v>
      </c>
      <c r="Y48" s="357">
        <f>'Class-6'!AA50</f>
        <v>0</v>
      </c>
      <c r="Z48" s="358">
        <f>'Class-6'!AB50</f>
        <v>0</v>
      </c>
      <c r="AA48" s="359">
        <f t="shared" si="5"/>
        <v>0</v>
      </c>
      <c r="AB48" s="358">
        <f>'Class-6'!AD50</f>
        <v>0</v>
      </c>
      <c r="AC48" s="358">
        <f>'Class-6'!AE50</f>
        <v>0</v>
      </c>
      <c r="AD48" s="358">
        <f>'Class-6'!AF50</f>
        <v>0</v>
      </c>
      <c r="AE48" s="359">
        <f t="shared" si="6"/>
        <v>0</v>
      </c>
      <c r="AF48" s="358">
        <f>'Class-6'!AH50</f>
        <v>0</v>
      </c>
      <c r="AG48" s="358">
        <f>'Class-6'!AI50</f>
        <v>0</v>
      </c>
      <c r="AH48" s="358">
        <f>'Class-6'!AJ50</f>
        <v>0</v>
      </c>
      <c r="AI48" s="359">
        <f t="shared" si="7"/>
        <v>0</v>
      </c>
      <c r="AJ48" s="832">
        <f t="shared" si="8"/>
        <v>0</v>
      </c>
      <c r="AK48" s="833">
        <f>'Class-6'!AL50</f>
        <v>0</v>
      </c>
      <c r="AL48" s="360">
        <f>'Class-6'!AO50</f>
        <v>0</v>
      </c>
      <c r="AM48" s="357">
        <f>'Class-6'!AP50</f>
        <v>0</v>
      </c>
      <c r="AN48" s="358">
        <f>'Class-6'!AQ50</f>
        <v>0</v>
      </c>
      <c r="AO48" s="359">
        <f t="shared" si="9"/>
        <v>0</v>
      </c>
      <c r="AP48" s="358">
        <f>'Class-6'!AS50</f>
        <v>0</v>
      </c>
      <c r="AQ48" s="358">
        <f>'Class-6'!AT50</f>
        <v>0</v>
      </c>
      <c r="AR48" s="358">
        <f>'Class-6'!AU50</f>
        <v>0</v>
      </c>
      <c r="AS48" s="359">
        <f t="shared" si="10"/>
        <v>0</v>
      </c>
      <c r="AT48" s="358">
        <f>'Class-6'!AW50</f>
        <v>0</v>
      </c>
      <c r="AU48" s="358">
        <f>'Class-6'!AX50</f>
        <v>0</v>
      </c>
      <c r="AV48" s="358">
        <f>'Class-6'!AY50</f>
        <v>0</v>
      </c>
      <c r="AW48" s="359">
        <f t="shared" si="11"/>
        <v>0</v>
      </c>
      <c r="AX48" s="832">
        <f t="shared" si="12"/>
        <v>0</v>
      </c>
      <c r="AY48" s="833">
        <f>'Class-6'!AZ50</f>
        <v>0</v>
      </c>
      <c r="AZ48" s="360">
        <f>'Class-6'!BD50</f>
        <v>0</v>
      </c>
      <c r="BA48" s="357">
        <f>'Class-6'!BE50</f>
        <v>0</v>
      </c>
      <c r="BB48" s="358">
        <f>'Class-6'!BF50</f>
        <v>0</v>
      </c>
      <c r="BC48" s="359">
        <f t="shared" si="13"/>
        <v>0</v>
      </c>
      <c r="BD48" s="358">
        <f>'Class-6'!BH50</f>
        <v>0</v>
      </c>
      <c r="BE48" s="358">
        <f>'Class-6'!BI50</f>
        <v>0</v>
      </c>
      <c r="BF48" s="358">
        <f>'Class-6'!BJ50</f>
        <v>0</v>
      </c>
      <c r="BG48" s="359">
        <f t="shared" si="14"/>
        <v>0</v>
      </c>
      <c r="BH48" s="358">
        <f>'Class-6'!BL50</f>
        <v>0</v>
      </c>
      <c r="BI48" s="358">
        <f>'Class-6'!BM50</f>
        <v>0</v>
      </c>
      <c r="BJ48" s="358">
        <f>'Class-6'!BN50</f>
        <v>0</v>
      </c>
      <c r="BK48" s="359">
        <f t="shared" si="15"/>
        <v>0</v>
      </c>
      <c r="BL48" s="832">
        <f t="shared" si="16"/>
        <v>0</v>
      </c>
      <c r="BM48" s="833">
        <f>'Class-6'!BN50</f>
        <v>0</v>
      </c>
      <c r="BN48" s="360">
        <f>'Class-6'!BS50</f>
        <v>0</v>
      </c>
      <c r="BO48" s="357">
        <f>'Class-6'!BT50</f>
        <v>0</v>
      </c>
      <c r="BP48" s="358">
        <f>'Class-6'!BU50</f>
        <v>0</v>
      </c>
      <c r="BQ48" s="359">
        <f t="shared" si="17"/>
        <v>0</v>
      </c>
      <c r="BR48" s="358">
        <f>'Class-6'!BW50</f>
        <v>0</v>
      </c>
      <c r="BS48" s="358">
        <f>'Class-6'!BX50</f>
        <v>0</v>
      </c>
      <c r="BT48" s="358">
        <f>'Class-6'!BY50</f>
        <v>0</v>
      </c>
      <c r="BU48" s="359">
        <f t="shared" si="18"/>
        <v>0</v>
      </c>
      <c r="BV48" s="358">
        <f>'Class-6'!CA50</f>
        <v>0</v>
      </c>
      <c r="BW48" s="358">
        <f>'Class-6'!CB50</f>
        <v>0</v>
      </c>
      <c r="BX48" s="358">
        <f>'Class-6'!CC50</f>
        <v>0</v>
      </c>
      <c r="BY48" s="359">
        <f t="shared" si="19"/>
        <v>0</v>
      </c>
      <c r="BZ48" s="832">
        <f t="shared" si="20"/>
        <v>0</v>
      </c>
      <c r="CA48" s="833">
        <f>'Class-6'!CB50</f>
        <v>0</v>
      </c>
      <c r="CB48" s="360">
        <f>'Class-6'!CH50</f>
        <v>0</v>
      </c>
      <c r="CC48" s="357">
        <f>'Class-6'!CI50</f>
        <v>0</v>
      </c>
      <c r="CD48" s="358">
        <f>'Class-6'!CJ50</f>
        <v>0</v>
      </c>
      <c r="CE48" s="359">
        <f t="shared" si="21"/>
        <v>0</v>
      </c>
      <c r="CF48" s="358">
        <f>'Class-6'!CL50</f>
        <v>0</v>
      </c>
      <c r="CG48" s="358">
        <f>'Class-6'!CM50</f>
        <v>0</v>
      </c>
      <c r="CH48" s="358">
        <f>'Class-6'!CN50</f>
        <v>0</v>
      </c>
      <c r="CI48" s="359">
        <f t="shared" si="22"/>
        <v>0</v>
      </c>
      <c r="CJ48" s="358">
        <f>'Class-6'!CP50</f>
        <v>0</v>
      </c>
      <c r="CK48" s="358">
        <f>'Class-6'!CR50</f>
        <v>0</v>
      </c>
      <c r="CL48" s="358">
        <f>'Class-6'!CR50</f>
        <v>0</v>
      </c>
      <c r="CM48" s="359">
        <f t="shared" si="23"/>
        <v>0</v>
      </c>
      <c r="CN48" s="832">
        <f t="shared" si="24"/>
        <v>0</v>
      </c>
      <c r="CO48" s="833">
        <f>'Class-6'!CP50</f>
        <v>0</v>
      </c>
      <c r="CP48" s="360">
        <f>'Class-6'!CW50</f>
        <v>0</v>
      </c>
      <c r="CQ48" s="357">
        <f>'Class-6'!CX50</f>
        <v>0</v>
      </c>
      <c r="CR48" s="358">
        <f>'Class-6'!CY50</f>
        <v>0</v>
      </c>
      <c r="CS48" s="358">
        <f>'Class-6'!CZ50</f>
        <v>0</v>
      </c>
      <c r="CT48" s="358">
        <f>'Class-6'!DA50</f>
        <v>0</v>
      </c>
      <c r="CU48" s="358">
        <f>'Class-6'!DB50</f>
        <v>0</v>
      </c>
      <c r="CV48" s="434">
        <f>'Class-6'!DC50</f>
        <v>0</v>
      </c>
      <c r="CW48" s="361">
        <f>'Class-6'!DF50</f>
        <v>0</v>
      </c>
      <c r="CX48" s="357">
        <f>'Class-6'!DG50</f>
        <v>0</v>
      </c>
      <c r="CY48" s="358">
        <f>'Class-6'!DH50</f>
        <v>0</v>
      </c>
      <c r="CZ48" s="358">
        <f>'Class-6'!DI50</f>
        <v>0</v>
      </c>
      <c r="DA48" s="358">
        <f>'Class-6'!DJ50</f>
        <v>0</v>
      </c>
      <c r="DB48" s="358">
        <f>'Class-6'!DK50</f>
        <v>0</v>
      </c>
      <c r="DC48" s="359">
        <f>'Class-6'!DL50</f>
        <v>0</v>
      </c>
      <c r="DD48" s="361">
        <f>'Class-6'!DO50</f>
        <v>0</v>
      </c>
      <c r="DE48" s="357">
        <f>'Class-6'!DP50</f>
        <v>0</v>
      </c>
      <c r="DF48" s="358">
        <f>'Class-6'!DQ50</f>
        <v>0</v>
      </c>
      <c r="DG48" s="358">
        <f>'Class-6'!DR50</f>
        <v>0</v>
      </c>
      <c r="DH48" s="358">
        <f>'Class-6'!DS50</f>
        <v>0</v>
      </c>
      <c r="DI48" s="358">
        <f>'Class-6'!DT50</f>
        <v>0</v>
      </c>
      <c r="DJ48" s="359">
        <f>'Class-6'!DU50</f>
        <v>0</v>
      </c>
      <c r="DK48" s="361">
        <f>'Class-6'!DX50</f>
        <v>0</v>
      </c>
      <c r="DL48" s="467">
        <f>'Class-6'!DY50</f>
        <v>0</v>
      </c>
      <c r="DM48" s="468">
        <f>'Class-6'!DZ50</f>
        <v>0</v>
      </c>
      <c r="DN48" s="469" t="str">
        <f>'Class-6'!EA50</f>
        <v/>
      </c>
      <c r="DO48" s="467">
        <f>'Class-6'!EB50</f>
        <v>0</v>
      </c>
      <c r="DP48" s="468">
        <f>'Class-6'!EC50</f>
        <v>0</v>
      </c>
      <c r="DQ48" s="470">
        <f>'Class-6'!ED50</f>
        <v>0</v>
      </c>
      <c r="DR48" s="468" t="str">
        <f>'Class-6'!EE50</f>
        <v/>
      </c>
      <c r="DS48" s="276" t="str">
        <f>'Class-6'!EF50</f>
        <v/>
      </c>
      <c r="DT48" s="276" t="str">
        <f>'Class-6'!EG50</f>
        <v/>
      </c>
      <c r="DU48" s="278" t="str">
        <f>'Class-6'!EH50</f>
        <v/>
      </c>
      <c r="DV48" s="279">
        <f>'Class-6'!EJ50</f>
        <v>0</v>
      </c>
    </row>
    <row r="49" spans="1:126" s="280" customFormat="1" ht="17.25" customHeight="1">
      <c r="A49" s="883"/>
      <c r="B49" s="275">
        <f t="shared" si="25"/>
        <v>0</v>
      </c>
      <c r="C49" s="276">
        <f>'Class-6'!D51</f>
        <v>0</v>
      </c>
      <c r="D49" s="276">
        <f>'Class-6'!E51</f>
        <v>0</v>
      </c>
      <c r="E49" s="276">
        <f>'Class-6'!F51</f>
        <v>0</v>
      </c>
      <c r="F49" s="276">
        <f>'Class-6'!G51</f>
        <v>0</v>
      </c>
      <c r="G49" s="276">
        <f>'Class-6'!H51</f>
        <v>0</v>
      </c>
      <c r="H49" s="276">
        <f>'Class-6'!I51</f>
        <v>0</v>
      </c>
      <c r="I49" s="276">
        <f>'Class-6'!J51</f>
        <v>0</v>
      </c>
      <c r="J49" s="277">
        <f>'Class-6'!K51</f>
        <v>0</v>
      </c>
      <c r="K49" s="357">
        <f>'Class-6'!L51</f>
        <v>0</v>
      </c>
      <c r="L49" s="358">
        <f>'Class-6'!M51</f>
        <v>0</v>
      </c>
      <c r="M49" s="359">
        <f t="shared" si="1"/>
        <v>0</v>
      </c>
      <c r="N49" s="358">
        <f>'Class-6'!O51</f>
        <v>0</v>
      </c>
      <c r="O49" s="358">
        <f>'Class-6'!P51</f>
        <v>0</v>
      </c>
      <c r="P49" s="358">
        <f>'Class-6'!Q51</f>
        <v>0</v>
      </c>
      <c r="Q49" s="359">
        <f t="shared" si="2"/>
        <v>0</v>
      </c>
      <c r="R49" s="358">
        <f>'Class-6'!S51</f>
        <v>0</v>
      </c>
      <c r="S49" s="358">
        <f>'Class-6'!T51</f>
        <v>0</v>
      </c>
      <c r="T49" s="358">
        <f>'Class-6'!U51</f>
        <v>0</v>
      </c>
      <c r="U49" s="359">
        <f t="shared" si="3"/>
        <v>0</v>
      </c>
      <c r="V49" s="832">
        <f t="shared" si="4"/>
        <v>0</v>
      </c>
      <c r="W49" s="833">
        <f>'Class-6'!X51</f>
        <v>0</v>
      </c>
      <c r="X49" s="360">
        <f>'Class-6'!Z51</f>
        <v>0</v>
      </c>
      <c r="Y49" s="357">
        <f>'Class-6'!AA51</f>
        <v>0</v>
      </c>
      <c r="Z49" s="358">
        <f>'Class-6'!AB51</f>
        <v>0</v>
      </c>
      <c r="AA49" s="359">
        <f t="shared" si="5"/>
        <v>0</v>
      </c>
      <c r="AB49" s="358">
        <f>'Class-6'!AD51</f>
        <v>0</v>
      </c>
      <c r="AC49" s="358">
        <f>'Class-6'!AE51</f>
        <v>0</v>
      </c>
      <c r="AD49" s="358">
        <f>'Class-6'!AF51</f>
        <v>0</v>
      </c>
      <c r="AE49" s="359">
        <f t="shared" si="6"/>
        <v>0</v>
      </c>
      <c r="AF49" s="358">
        <f>'Class-6'!AH51</f>
        <v>0</v>
      </c>
      <c r="AG49" s="358">
        <f>'Class-6'!AI51</f>
        <v>0</v>
      </c>
      <c r="AH49" s="358">
        <f>'Class-6'!AJ51</f>
        <v>0</v>
      </c>
      <c r="AI49" s="359">
        <f t="shared" si="7"/>
        <v>0</v>
      </c>
      <c r="AJ49" s="832">
        <f t="shared" si="8"/>
        <v>0</v>
      </c>
      <c r="AK49" s="833">
        <f>'Class-6'!AL51</f>
        <v>0</v>
      </c>
      <c r="AL49" s="360">
        <f>'Class-6'!AO51</f>
        <v>0</v>
      </c>
      <c r="AM49" s="357">
        <f>'Class-6'!AP51</f>
        <v>0</v>
      </c>
      <c r="AN49" s="358">
        <f>'Class-6'!AQ51</f>
        <v>0</v>
      </c>
      <c r="AO49" s="359">
        <f t="shared" si="9"/>
        <v>0</v>
      </c>
      <c r="AP49" s="358">
        <f>'Class-6'!AS51</f>
        <v>0</v>
      </c>
      <c r="AQ49" s="358">
        <f>'Class-6'!AT51</f>
        <v>0</v>
      </c>
      <c r="AR49" s="358">
        <f>'Class-6'!AU51</f>
        <v>0</v>
      </c>
      <c r="AS49" s="359">
        <f t="shared" si="10"/>
        <v>0</v>
      </c>
      <c r="AT49" s="358">
        <f>'Class-6'!AW51</f>
        <v>0</v>
      </c>
      <c r="AU49" s="358">
        <f>'Class-6'!AX51</f>
        <v>0</v>
      </c>
      <c r="AV49" s="358">
        <f>'Class-6'!AY51</f>
        <v>0</v>
      </c>
      <c r="AW49" s="359">
        <f t="shared" si="11"/>
        <v>0</v>
      </c>
      <c r="AX49" s="832">
        <f t="shared" si="12"/>
        <v>0</v>
      </c>
      <c r="AY49" s="833">
        <f>'Class-6'!AZ51</f>
        <v>0</v>
      </c>
      <c r="AZ49" s="360">
        <f>'Class-6'!BD51</f>
        <v>0</v>
      </c>
      <c r="BA49" s="357">
        <f>'Class-6'!BE51</f>
        <v>0</v>
      </c>
      <c r="BB49" s="358">
        <f>'Class-6'!BF51</f>
        <v>0</v>
      </c>
      <c r="BC49" s="359">
        <f t="shared" si="13"/>
        <v>0</v>
      </c>
      <c r="BD49" s="358">
        <f>'Class-6'!BH51</f>
        <v>0</v>
      </c>
      <c r="BE49" s="358">
        <f>'Class-6'!BI51</f>
        <v>0</v>
      </c>
      <c r="BF49" s="358">
        <f>'Class-6'!BJ51</f>
        <v>0</v>
      </c>
      <c r="BG49" s="359">
        <f t="shared" si="14"/>
        <v>0</v>
      </c>
      <c r="BH49" s="358">
        <f>'Class-6'!BL51</f>
        <v>0</v>
      </c>
      <c r="BI49" s="358">
        <f>'Class-6'!BM51</f>
        <v>0</v>
      </c>
      <c r="BJ49" s="358">
        <f>'Class-6'!BN51</f>
        <v>0</v>
      </c>
      <c r="BK49" s="359">
        <f t="shared" si="15"/>
        <v>0</v>
      </c>
      <c r="BL49" s="832">
        <f t="shared" si="16"/>
        <v>0</v>
      </c>
      <c r="BM49" s="833">
        <f>'Class-6'!BN51</f>
        <v>0</v>
      </c>
      <c r="BN49" s="360">
        <f>'Class-6'!BS51</f>
        <v>0</v>
      </c>
      <c r="BO49" s="357">
        <f>'Class-6'!BT51</f>
        <v>0</v>
      </c>
      <c r="BP49" s="358">
        <f>'Class-6'!BU51</f>
        <v>0</v>
      </c>
      <c r="BQ49" s="359">
        <f t="shared" si="17"/>
        <v>0</v>
      </c>
      <c r="BR49" s="358">
        <f>'Class-6'!BW51</f>
        <v>0</v>
      </c>
      <c r="BS49" s="358">
        <f>'Class-6'!BX51</f>
        <v>0</v>
      </c>
      <c r="BT49" s="358">
        <f>'Class-6'!BY51</f>
        <v>0</v>
      </c>
      <c r="BU49" s="359">
        <f t="shared" si="18"/>
        <v>0</v>
      </c>
      <c r="BV49" s="358">
        <f>'Class-6'!CA51</f>
        <v>0</v>
      </c>
      <c r="BW49" s="358">
        <f>'Class-6'!CB51</f>
        <v>0</v>
      </c>
      <c r="BX49" s="358">
        <f>'Class-6'!CC51</f>
        <v>0</v>
      </c>
      <c r="BY49" s="359">
        <f t="shared" si="19"/>
        <v>0</v>
      </c>
      <c r="BZ49" s="832">
        <f t="shared" si="20"/>
        <v>0</v>
      </c>
      <c r="CA49" s="833">
        <f>'Class-6'!CB51</f>
        <v>0</v>
      </c>
      <c r="CB49" s="360">
        <f>'Class-6'!CH51</f>
        <v>0</v>
      </c>
      <c r="CC49" s="357">
        <f>'Class-6'!CI51</f>
        <v>0</v>
      </c>
      <c r="CD49" s="358">
        <f>'Class-6'!CJ51</f>
        <v>0</v>
      </c>
      <c r="CE49" s="359">
        <f t="shared" si="21"/>
        <v>0</v>
      </c>
      <c r="CF49" s="358">
        <f>'Class-6'!CL51</f>
        <v>0</v>
      </c>
      <c r="CG49" s="358">
        <f>'Class-6'!CM51</f>
        <v>0</v>
      </c>
      <c r="CH49" s="358">
        <f>'Class-6'!CN51</f>
        <v>0</v>
      </c>
      <c r="CI49" s="359">
        <f t="shared" si="22"/>
        <v>0</v>
      </c>
      <c r="CJ49" s="358">
        <f>'Class-6'!CP51</f>
        <v>0</v>
      </c>
      <c r="CK49" s="358">
        <f>'Class-6'!CR51</f>
        <v>0</v>
      </c>
      <c r="CL49" s="358">
        <f>'Class-6'!CR51</f>
        <v>0</v>
      </c>
      <c r="CM49" s="359">
        <f t="shared" si="23"/>
        <v>0</v>
      </c>
      <c r="CN49" s="832">
        <f t="shared" si="24"/>
        <v>0</v>
      </c>
      <c r="CO49" s="833">
        <f>'Class-6'!CP51</f>
        <v>0</v>
      </c>
      <c r="CP49" s="360">
        <f>'Class-6'!CW51</f>
        <v>0</v>
      </c>
      <c r="CQ49" s="357">
        <f>'Class-6'!CX51</f>
        <v>0</v>
      </c>
      <c r="CR49" s="358">
        <f>'Class-6'!CY51</f>
        <v>0</v>
      </c>
      <c r="CS49" s="358">
        <f>'Class-6'!CZ51</f>
        <v>0</v>
      </c>
      <c r="CT49" s="358">
        <f>'Class-6'!DA51</f>
        <v>0</v>
      </c>
      <c r="CU49" s="358">
        <f>'Class-6'!DB51</f>
        <v>0</v>
      </c>
      <c r="CV49" s="434">
        <f>'Class-6'!DC51</f>
        <v>0</v>
      </c>
      <c r="CW49" s="361">
        <f>'Class-6'!DF51</f>
        <v>0</v>
      </c>
      <c r="CX49" s="357">
        <f>'Class-6'!DG51</f>
        <v>0</v>
      </c>
      <c r="CY49" s="358">
        <f>'Class-6'!DH51</f>
        <v>0</v>
      </c>
      <c r="CZ49" s="358">
        <f>'Class-6'!DI51</f>
        <v>0</v>
      </c>
      <c r="DA49" s="358">
        <f>'Class-6'!DJ51</f>
        <v>0</v>
      </c>
      <c r="DB49" s="358">
        <f>'Class-6'!DK51</f>
        <v>0</v>
      </c>
      <c r="DC49" s="359">
        <f>'Class-6'!DL51</f>
        <v>0</v>
      </c>
      <c r="DD49" s="361">
        <f>'Class-6'!DO51</f>
        <v>0</v>
      </c>
      <c r="DE49" s="357">
        <f>'Class-6'!DP51</f>
        <v>0</v>
      </c>
      <c r="DF49" s="358">
        <f>'Class-6'!DQ51</f>
        <v>0</v>
      </c>
      <c r="DG49" s="358">
        <f>'Class-6'!DR51</f>
        <v>0</v>
      </c>
      <c r="DH49" s="358">
        <f>'Class-6'!DS51</f>
        <v>0</v>
      </c>
      <c r="DI49" s="358">
        <f>'Class-6'!DT51</f>
        <v>0</v>
      </c>
      <c r="DJ49" s="359">
        <f>'Class-6'!DU51</f>
        <v>0</v>
      </c>
      <c r="DK49" s="361">
        <f>'Class-6'!DX51</f>
        <v>0</v>
      </c>
      <c r="DL49" s="467">
        <f>'Class-6'!DY51</f>
        <v>0</v>
      </c>
      <c r="DM49" s="468">
        <f>'Class-6'!DZ51</f>
        <v>0</v>
      </c>
      <c r="DN49" s="469" t="str">
        <f>'Class-6'!EA51</f>
        <v/>
      </c>
      <c r="DO49" s="467">
        <f>'Class-6'!EB51</f>
        <v>0</v>
      </c>
      <c r="DP49" s="468">
        <f>'Class-6'!EC51</f>
        <v>0</v>
      </c>
      <c r="DQ49" s="470">
        <f>'Class-6'!ED51</f>
        <v>0</v>
      </c>
      <c r="DR49" s="468" t="str">
        <f>'Class-6'!EE51</f>
        <v/>
      </c>
      <c r="DS49" s="276" t="str">
        <f>'Class-6'!EF51</f>
        <v/>
      </c>
      <c r="DT49" s="276" t="str">
        <f>'Class-6'!EG51</f>
        <v/>
      </c>
      <c r="DU49" s="278" t="str">
        <f>'Class-6'!EH51</f>
        <v/>
      </c>
      <c r="DV49" s="279">
        <f>'Class-6'!EJ51</f>
        <v>0</v>
      </c>
    </row>
    <row r="50" spans="1:126" s="280" customFormat="1" ht="17.25" customHeight="1">
      <c r="A50" s="883"/>
      <c r="B50" s="275">
        <f t="shared" si="25"/>
        <v>0</v>
      </c>
      <c r="C50" s="276">
        <f>'Class-6'!D52</f>
        <v>0</v>
      </c>
      <c r="D50" s="276">
        <f>'Class-6'!E52</f>
        <v>0</v>
      </c>
      <c r="E50" s="276">
        <f>'Class-6'!F52</f>
        <v>0</v>
      </c>
      <c r="F50" s="276">
        <f>'Class-6'!G52</f>
        <v>0</v>
      </c>
      <c r="G50" s="276">
        <f>'Class-6'!H52</f>
        <v>0</v>
      </c>
      <c r="H50" s="276">
        <f>'Class-6'!I52</f>
        <v>0</v>
      </c>
      <c r="I50" s="276">
        <f>'Class-6'!J52</f>
        <v>0</v>
      </c>
      <c r="J50" s="277">
        <f>'Class-6'!K52</f>
        <v>0</v>
      </c>
      <c r="K50" s="357">
        <f>'Class-6'!L52</f>
        <v>0</v>
      </c>
      <c r="L50" s="358">
        <f>'Class-6'!M52</f>
        <v>0</v>
      </c>
      <c r="M50" s="359">
        <f t="shared" si="1"/>
        <v>0</v>
      </c>
      <c r="N50" s="358">
        <f>'Class-6'!O52</f>
        <v>0</v>
      </c>
      <c r="O50" s="358">
        <f>'Class-6'!P52</f>
        <v>0</v>
      </c>
      <c r="P50" s="358">
        <f>'Class-6'!Q52</f>
        <v>0</v>
      </c>
      <c r="Q50" s="359">
        <f t="shared" si="2"/>
        <v>0</v>
      </c>
      <c r="R50" s="358">
        <f>'Class-6'!S52</f>
        <v>0</v>
      </c>
      <c r="S50" s="358">
        <f>'Class-6'!T52</f>
        <v>0</v>
      </c>
      <c r="T50" s="358">
        <f>'Class-6'!U52</f>
        <v>0</v>
      </c>
      <c r="U50" s="359">
        <f t="shared" si="3"/>
        <v>0</v>
      </c>
      <c r="V50" s="832">
        <f t="shared" si="4"/>
        <v>0</v>
      </c>
      <c r="W50" s="833">
        <f>'Class-6'!X52</f>
        <v>0</v>
      </c>
      <c r="X50" s="360">
        <f>'Class-6'!Z52</f>
        <v>0</v>
      </c>
      <c r="Y50" s="357">
        <f>'Class-6'!AA52</f>
        <v>0</v>
      </c>
      <c r="Z50" s="358">
        <f>'Class-6'!AB52</f>
        <v>0</v>
      </c>
      <c r="AA50" s="359">
        <f t="shared" si="5"/>
        <v>0</v>
      </c>
      <c r="AB50" s="358">
        <f>'Class-6'!AD52</f>
        <v>0</v>
      </c>
      <c r="AC50" s="358">
        <f>'Class-6'!AE52</f>
        <v>0</v>
      </c>
      <c r="AD50" s="358">
        <f>'Class-6'!AF52</f>
        <v>0</v>
      </c>
      <c r="AE50" s="359">
        <f t="shared" si="6"/>
        <v>0</v>
      </c>
      <c r="AF50" s="358">
        <f>'Class-6'!AH52</f>
        <v>0</v>
      </c>
      <c r="AG50" s="358">
        <f>'Class-6'!AI52</f>
        <v>0</v>
      </c>
      <c r="AH50" s="358">
        <f>'Class-6'!AJ52</f>
        <v>0</v>
      </c>
      <c r="AI50" s="359">
        <f t="shared" si="7"/>
        <v>0</v>
      </c>
      <c r="AJ50" s="832">
        <f t="shared" si="8"/>
        <v>0</v>
      </c>
      <c r="AK50" s="833">
        <f>'Class-6'!AL52</f>
        <v>0</v>
      </c>
      <c r="AL50" s="360">
        <f>'Class-6'!AO52</f>
        <v>0</v>
      </c>
      <c r="AM50" s="357">
        <f>'Class-6'!AP52</f>
        <v>0</v>
      </c>
      <c r="AN50" s="358">
        <f>'Class-6'!AQ52</f>
        <v>0</v>
      </c>
      <c r="AO50" s="359">
        <f t="shared" si="9"/>
        <v>0</v>
      </c>
      <c r="AP50" s="358">
        <f>'Class-6'!AS52</f>
        <v>0</v>
      </c>
      <c r="AQ50" s="358">
        <f>'Class-6'!AT52</f>
        <v>0</v>
      </c>
      <c r="AR50" s="358">
        <f>'Class-6'!AU52</f>
        <v>0</v>
      </c>
      <c r="AS50" s="359">
        <f t="shared" si="10"/>
        <v>0</v>
      </c>
      <c r="AT50" s="358">
        <f>'Class-6'!AW52</f>
        <v>0</v>
      </c>
      <c r="AU50" s="358">
        <f>'Class-6'!AX52</f>
        <v>0</v>
      </c>
      <c r="AV50" s="358">
        <f>'Class-6'!AY52</f>
        <v>0</v>
      </c>
      <c r="AW50" s="359">
        <f t="shared" si="11"/>
        <v>0</v>
      </c>
      <c r="AX50" s="832">
        <f t="shared" si="12"/>
        <v>0</v>
      </c>
      <c r="AY50" s="833">
        <f>'Class-6'!AZ52</f>
        <v>0</v>
      </c>
      <c r="AZ50" s="360">
        <f>'Class-6'!BD52</f>
        <v>0</v>
      </c>
      <c r="BA50" s="357">
        <f>'Class-6'!BE52</f>
        <v>0</v>
      </c>
      <c r="BB50" s="358">
        <f>'Class-6'!BF52</f>
        <v>0</v>
      </c>
      <c r="BC50" s="359">
        <f t="shared" si="13"/>
        <v>0</v>
      </c>
      <c r="BD50" s="358">
        <f>'Class-6'!BH52</f>
        <v>0</v>
      </c>
      <c r="BE50" s="358">
        <f>'Class-6'!BI52</f>
        <v>0</v>
      </c>
      <c r="BF50" s="358">
        <f>'Class-6'!BJ52</f>
        <v>0</v>
      </c>
      <c r="BG50" s="359">
        <f t="shared" si="14"/>
        <v>0</v>
      </c>
      <c r="BH50" s="358">
        <f>'Class-6'!BL52</f>
        <v>0</v>
      </c>
      <c r="BI50" s="358">
        <f>'Class-6'!BM52</f>
        <v>0</v>
      </c>
      <c r="BJ50" s="358">
        <f>'Class-6'!BN52</f>
        <v>0</v>
      </c>
      <c r="BK50" s="359">
        <f t="shared" si="15"/>
        <v>0</v>
      </c>
      <c r="BL50" s="832">
        <f t="shared" si="16"/>
        <v>0</v>
      </c>
      <c r="BM50" s="833">
        <f>'Class-6'!BN52</f>
        <v>0</v>
      </c>
      <c r="BN50" s="360">
        <f>'Class-6'!BS52</f>
        <v>0</v>
      </c>
      <c r="BO50" s="357">
        <f>'Class-6'!BT52</f>
        <v>0</v>
      </c>
      <c r="BP50" s="358">
        <f>'Class-6'!BU52</f>
        <v>0</v>
      </c>
      <c r="BQ50" s="359">
        <f t="shared" si="17"/>
        <v>0</v>
      </c>
      <c r="BR50" s="358">
        <f>'Class-6'!BW52</f>
        <v>0</v>
      </c>
      <c r="BS50" s="358">
        <f>'Class-6'!BX52</f>
        <v>0</v>
      </c>
      <c r="BT50" s="358">
        <f>'Class-6'!BY52</f>
        <v>0</v>
      </c>
      <c r="BU50" s="359">
        <f t="shared" si="18"/>
        <v>0</v>
      </c>
      <c r="BV50" s="358">
        <f>'Class-6'!CA52</f>
        <v>0</v>
      </c>
      <c r="BW50" s="358">
        <f>'Class-6'!CB52</f>
        <v>0</v>
      </c>
      <c r="BX50" s="358">
        <f>'Class-6'!CC52</f>
        <v>0</v>
      </c>
      <c r="BY50" s="359">
        <f t="shared" si="19"/>
        <v>0</v>
      </c>
      <c r="BZ50" s="832">
        <f t="shared" si="20"/>
        <v>0</v>
      </c>
      <c r="CA50" s="833">
        <f>'Class-6'!CB52</f>
        <v>0</v>
      </c>
      <c r="CB50" s="360">
        <f>'Class-6'!CH52</f>
        <v>0</v>
      </c>
      <c r="CC50" s="357">
        <f>'Class-6'!CI52</f>
        <v>0</v>
      </c>
      <c r="CD50" s="358">
        <f>'Class-6'!CJ52</f>
        <v>0</v>
      </c>
      <c r="CE50" s="359">
        <f t="shared" si="21"/>
        <v>0</v>
      </c>
      <c r="CF50" s="358">
        <f>'Class-6'!CL52</f>
        <v>0</v>
      </c>
      <c r="CG50" s="358">
        <f>'Class-6'!CM52</f>
        <v>0</v>
      </c>
      <c r="CH50" s="358">
        <f>'Class-6'!CN52</f>
        <v>0</v>
      </c>
      <c r="CI50" s="359">
        <f t="shared" si="22"/>
        <v>0</v>
      </c>
      <c r="CJ50" s="358">
        <f>'Class-6'!CP52</f>
        <v>0</v>
      </c>
      <c r="CK50" s="358">
        <f>'Class-6'!CR52</f>
        <v>0</v>
      </c>
      <c r="CL50" s="358">
        <f>'Class-6'!CR52</f>
        <v>0</v>
      </c>
      <c r="CM50" s="359">
        <f t="shared" si="23"/>
        <v>0</v>
      </c>
      <c r="CN50" s="832">
        <f t="shared" si="24"/>
        <v>0</v>
      </c>
      <c r="CO50" s="833">
        <f>'Class-6'!CP52</f>
        <v>0</v>
      </c>
      <c r="CP50" s="360">
        <f>'Class-6'!CW52</f>
        <v>0</v>
      </c>
      <c r="CQ50" s="357">
        <f>'Class-6'!CX52</f>
        <v>0</v>
      </c>
      <c r="CR50" s="358">
        <f>'Class-6'!CY52</f>
        <v>0</v>
      </c>
      <c r="CS50" s="358">
        <f>'Class-6'!CZ52</f>
        <v>0</v>
      </c>
      <c r="CT50" s="358">
        <f>'Class-6'!DA52</f>
        <v>0</v>
      </c>
      <c r="CU50" s="358">
        <f>'Class-6'!DB52</f>
        <v>0</v>
      </c>
      <c r="CV50" s="434">
        <f>'Class-6'!DC52</f>
        <v>0</v>
      </c>
      <c r="CW50" s="361">
        <f>'Class-6'!DF52</f>
        <v>0</v>
      </c>
      <c r="CX50" s="357">
        <f>'Class-6'!DG52</f>
        <v>0</v>
      </c>
      <c r="CY50" s="358">
        <f>'Class-6'!DH52</f>
        <v>0</v>
      </c>
      <c r="CZ50" s="358">
        <f>'Class-6'!DI52</f>
        <v>0</v>
      </c>
      <c r="DA50" s="358">
        <f>'Class-6'!DJ52</f>
        <v>0</v>
      </c>
      <c r="DB50" s="358">
        <f>'Class-6'!DK52</f>
        <v>0</v>
      </c>
      <c r="DC50" s="359">
        <f>'Class-6'!DL52</f>
        <v>0</v>
      </c>
      <c r="DD50" s="361">
        <f>'Class-6'!DO52</f>
        <v>0</v>
      </c>
      <c r="DE50" s="357">
        <f>'Class-6'!DP52</f>
        <v>0</v>
      </c>
      <c r="DF50" s="358">
        <f>'Class-6'!DQ52</f>
        <v>0</v>
      </c>
      <c r="DG50" s="358">
        <f>'Class-6'!DR52</f>
        <v>0</v>
      </c>
      <c r="DH50" s="358">
        <f>'Class-6'!DS52</f>
        <v>0</v>
      </c>
      <c r="DI50" s="358">
        <f>'Class-6'!DT52</f>
        <v>0</v>
      </c>
      <c r="DJ50" s="359">
        <f>'Class-6'!DU52</f>
        <v>0</v>
      </c>
      <c r="DK50" s="361">
        <f>'Class-6'!DX52</f>
        <v>0</v>
      </c>
      <c r="DL50" s="467">
        <f>'Class-6'!DY52</f>
        <v>0</v>
      </c>
      <c r="DM50" s="468">
        <f>'Class-6'!DZ52</f>
        <v>0</v>
      </c>
      <c r="DN50" s="469" t="str">
        <f>'Class-6'!EA52</f>
        <v/>
      </c>
      <c r="DO50" s="467">
        <f>'Class-6'!EB52</f>
        <v>0</v>
      </c>
      <c r="DP50" s="468">
        <f>'Class-6'!EC52</f>
        <v>0</v>
      </c>
      <c r="DQ50" s="470">
        <f>'Class-6'!ED52</f>
        <v>0</v>
      </c>
      <c r="DR50" s="468" t="str">
        <f>'Class-6'!EE52</f>
        <v/>
      </c>
      <c r="DS50" s="276" t="str">
        <f>'Class-6'!EF52</f>
        <v/>
      </c>
      <c r="DT50" s="276" t="str">
        <f>'Class-6'!EG52</f>
        <v/>
      </c>
      <c r="DU50" s="278" t="str">
        <f>'Class-6'!EH52</f>
        <v/>
      </c>
      <c r="DV50" s="279">
        <f>'Class-6'!EJ52</f>
        <v>0</v>
      </c>
    </row>
    <row r="51" spans="1:126" s="280" customFormat="1" ht="17.25" customHeight="1">
      <c r="A51" s="883"/>
      <c r="B51" s="275">
        <f t="shared" si="25"/>
        <v>0</v>
      </c>
      <c r="C51" s="276">
        <f>'Class-6'!D53</f>
        <v>0</v>
      </c>
      <c r="D51" s="276">
        <f>'Class-6'!E53</f>
        <v>0</v>
      </c>
      <c r="E51" s="276">
        <f>'Class-6'!F53</f>
        <v>0</v>
      </c>
      <c r="F51" s="276">
        <f>'Class-6'!G53</f>
        <v>0</v>
      </c>
      <c r="G51" s="276">
        <f>'Class-6'!H53</f>
        <v>0</v>
      </c>
      <c r="H51" s="276">
        <f>'Class-6'!I53</f>
        <v>0</v>
      </c>
      <c r="I51" s="276">
        <f>'Class-6'!J53</f>
        <v>0</v>
      </c>
      <c r="J51" s="277">
        <f>'Class-6'!K53</f>
        <v>0</v>
      </c>
      <c r="K51" s="357">
        <f>'Class-6'!L53</f>
        <v>0</v>
      </c>
      <c r="L51" s="358">
        <f>'Class-6'!M53</f>
        <v>0</v>
      </c>
      <c r="M51" s="359">
        <f t="shared" si="1"/>
        <v>0</v>
      </c>
      <c r="N51" s="358">
        <f>'Class-6'!O53</f>
        <v>0</v>
      </c>
      <c r="O51" s="358">
        <f>'Class-6'!P53</f>
        <v>0</v>
      </c>
      <c r="P51" s="358">
        <f>'Class-6'!Q53</f>
        <v>0</v>
      </c>
      <c r="Q51" s="359">
        <f t="shared" si="2"/>
        <v>0</v>
      </c>
      <c r="R51" s="358">
        <f>'Class-6'!S53</f>
        <v>0</v>
      </c>
      <c r="S51" s="358">
        <f>'Class-6'!T53</f>
        <v>0</v>
      </c>
      <c r="T51" s="358">
        <f>'Class-6'!U53</f>
        <v>0</v>
      </c>
      <c r="U51" s="359">
        <f t="shared" si="3"/>
        <v>0</v>
      </c>
      <c r="V51" s="832">
        <f t="shared" si="4"/>
        <v>0</v>
      </c>
      <c r="W51" s="833">
        <f>'Class-6'!X53</f>
        <v>0</v>
      </c>
      <c r="X51" s="360">
        <f>'Class-6'!Z53</f>
        <v>0</v>
      </c>
      <c r="Y51" s="357">
        <f>'Class-6'!AA53</f>
        <v>0</v>
      </c>
      <c r="Z51" s="358">
        <f>'Class-6'!AB53</f>
        <v>0</v>
      </c>
      <c r="AA51" s="359">
        <f t="shared" si="5"/>
        <v>0</v>
      </c>
      <c r="AB51" s="358">
        <f>'Class-6'!AD53</f>
        <v>0</v>
      </c>
      <c r="AC51" s="358">
        <f>'Class-6'!AE53</f>
        <v>0</v>
      </c>
      <c r="AD51" s="358">
        <f>'Class-6'!AF53</f>
        <v>0</v>
      </c>
      <c r="AE51" s="359">
        <f t="shared" si="6"/>
        <v>0</v>
      </c>
      <c r="AF51" s="358">
        <f>'Class-6'!AH53</f>
        <v>0</v>
      </c>
      <c r="AG51" s="358">
        <f>'Class-6'!AI53</f>
        <v>0</v>
      </c>
      <c r="AH51" s="358">
        <f>'Class-6'!AJ53</f>
        <v>0</v>
      </c>
      <c r="AI51" s="359">
        <f t="shared" si="7"/>
        <v>0</v>
      </c>
      <c r="AJ51" s="832">
        <f t="shared" si="8"/>
        <v>0</v>
      </c>
      <c r="AK51" s="833">
        <f>'Class-6'!AL53</f>
        <v>0</v>
      </c>
      <c r="AL51" s="360">
        <f>'Class-6'!AO53</f>
        <v>0</v>
      </c>
      <c r="AM51" s="357">
        <f>'Class-6'!AP53</f>
        <v>0</v>
      </c>
      <c r="AN51" s="358">
        <f>'Class-6'!AQ53</f>
        <v>0</v>
      </c>
      <c r="AO51" s="359">
        <f t="shared" si="9"/>
        <v>0</v>
      </c>
      <c r="AP51" s="358">
        <f>'Class-6'!AS53</f>
        <v>0</v>
      </c>
      <c r="AQ51" s="358">
        <f>'Class-6'!AT53</f>
        <v>0</v>
      </c>
      <c r="AR51" s="358">
        <f>'Class-6'!AU53</f>
        <v>0</v>
      </c>
      <c r="AS51" s="359">
        <f t="shared" si="10"/>
        <v>0</v>
      </c>
      <c r="AT51" s="358">
        <f>'Class-6'!AW53</f>
        <v>0</v>
      </c>
      <c r="AU51" s="358">
        <f>'Class-6'!AX53</f>
        <v>0</v>
      </c>
      <c r="AV51" s="358">
        <f>'Class-6'!AY53</f>
        <v>0</v>
      </c>
      <c r="AW51" s="359">
        <f t="shared" si="11"/>
        <v>0</v>
      </c>
      <c r="AX51" s="832">
        <f t="shared" si="12"/>
        <v>0</v>
      </c>
      <c r="AY51" s="833">
        <f>'Class-6'!AZ53</f>
        <v>0</v>
      </c>
      <c r="AZ51" s="360">
        <f>'Class-6'!BD53</f>
        <v>0</v>
      </c>
      <c r="BA51" s="357">
        <f>'Class-6'!BE53</f>
        <v>0</v>
      </c>
      <c r="BB51" s="358">
        <f>'Class-6'!BF53</f>
        <v>0</v>
      </c>
      <c r="BC51" s="359">
        <f t="shared" si="13"/>
        <v>0</v>
      </c>
      <c r="BD51" s="358">
        <f>'Class-6'!BH53</f>
        <v>0</v>
      </c>
      <c r="BE51" s="358">
        <f>'Class-6'!BI53</f>
        <v>0</v>
      </c>
      <c r="BF51" s="358">
        <f>'Class-6'!BJ53</f>
        <v>0</v>
      </c>
      <c r="BG51" s="359">
        <f t="shared" si="14"/>
        <v>0</v>
      </c>
      <c r="BH51" s="358">
        <f>'Class-6'!BL53</f>
        <v>0</v>
      </c>
      <c r="BI51" s="358">
        <f>'Class-6'!BM53</f>
        <v>0</v>
      </c>
      <c r="BJ51" s="358">
        <f>'Class-6'!BN53</f>
        <v>0</v>
      </c>
      <c r="BK51" s="359">
        <f t="shared" si="15"/>
        <v>0</v>
      </c>
      <c r="BL51" s="832">
        <f t="shared" si="16"/>
        <v>0</v>
      </c>
      <c r="BM51" s="833">
        <f>'Class-6'!BN53</f>
        <v>0</v>
      </c>
      <c r="BN51" s="360">
        <f>'Class-6'!BS53</f>
        <v>0</v>
      </c>
      <c r="BO51" s="357">
        <f>'Class-6'!BT53</f>
        <v>0</v>
      </c>
      <c r="BP51" s="358">
        <f>'Class-6'!BU53</f>
        <v>0</v>
      </c>
      <c r="BQ51" s="359">
        <f t="shared" si="17"/>
        <v>0</v>
      </c>
      <c r="BR51" s="358">
        <f>'Class-6'!BW53</f>
        <v>0</v>
      </c>
      <c r="BS51" s="358">
        <f>'Class-6'!BX53</f>
        <v>0</v>
      </c>
      <c r="BT51" s="358">
        <f>'Class-6'!BY53</f>
        <v>0</v>
      </c>
      <c r="BU51" s="359">
        <f t="shared" si="18"/>
        <v>0</v>
      </c>
      <c r="BV51" s="358">
        <f>'Class-6'!CA53</f>
        <v>0</v>
      </c>
      <c r="BW51" s="358">
        <f>'Class-6'!CB53</f>
        <v>0</v>
      </c>
      <c r="BX51" s="358">
        <f>'Class-6'!CC53</f>
        <v>0</v>
      </c>
      <c r="BY51" s="359">
        <f t="shared" si="19"/>
        <v>0</v>
      </c>
      <c r="BZ51" s="832">
        <f t="shared" si="20"/>
        <v>0</v>
      </c>
      <c r="CA51" s="833">
        <f>'Class-6'!CB53</f>
        <v>0</v>
      </c>
      <c r="CB51" s="360">
        <f>'Class-6'!CH53</f>
        <v>0</v>
      </c>
      <c r="CC51" s="357">
        <f>'Class-6'!CI53</f>
        <v>0</v>
      </c>
      <c r="CD51" s="358">
        <f>'Class-6'!CJ53</f>
        <v>0</v>
      </c>
      <c r="CE51" s="359">
        <f t="shared" si="21"/>
        <v>0</v>
      </c>
      <c r="CF51" s="358">
        <f>'Class-6'!CL53</f>
        <v>0</v>
      </c>
      <c r="CG51" s="358">
        <f>'Class-6'!CM53</f>
        <v>0</v>
      </c>
      <c r="CH51" s="358">
        <f>'Class-6'!CN53</f>
        <v>0</v>
      </c>
      <c r="CI51" s="359">
        <f t="shared" si="22"/>
        <v>0</v>
      </c>
      <c r="CJ51" s="358">
        <f>'Class-6'!CP53</f>
        <v>0</v>
      </c>
      <c r="CK51" s="358">
        <f>'Class-6'!CR53</f>
        <v>0</v>
      </c>
      <c r="CL51" s="358">
        <f>'Class-6'!CR53</f>
        <v>0</v>
      </c>
      <c r="CM51" s="359">
        <f t="shared" si="23"/>
        <v>0</v>
      </c>
      <c r="CN51" s="832">
        <f t="shared" si="24"/>
        <v>0</v>
      </c>
      <c r="CO51" s="833">
        <f>'Class-6'!CP53</f>
        <v>0</v>
      </c>
      <c r="CP51" s="360">
        <f>'Class-6'!CW53</f>
        <v>0</v>
      </c>
      <c r="CQ51" s="357">
        <f>'Class-6'!CX53</f>
        <v>0</v>
      </c>
      <c r="CR51" s="358">
        <f>'Class-6'!CY53</f>
        <v>0</v>
      </c>
      <c r="CS51" s="358">
        <f>'Class-6'!CZ53</f>
        <v>0</v>
      </c>
      <c r="CT51" s="358">
        <f>'Class-6'!DA53</f>
        <v>0</v>
      </c>
      <c r="CU51" s="358">
        <f>'Class-6'!DB53</f>
        <v>0</v>
      </c>
      <c r="CV51" s="434">
        <f>'Class-6'!DC53</f>
        <v>0</v>
      </c>
      <c r="CW51" s="361">
        <f>'Class-6'!DF53</f>
        <v>0</v>
      </c>
      <c r="CX51" s="357">
        <f>'Class-6'!DG53</f>
        <v>0</v>
      </c>
      <c r="CY51" s="358">
        <f>'Class-6'!DH53</f>
        <v>0</v>
      </c>
      <c r="CZ51" s="358">
        <f>'Class-6'!DI53</f>
        <v>0</v>
      </c>
      <c r="DA51" s="358">
        <f>'Class-6'!DJ53</f>
        <v>0</v>
      </c>
      <c r="DB51" s="358">
        <f>'Class-6'!DK53</f>
        <v>0</v>
      </c>
      <c r="DC51" s="359">
        <f>'Class-6'!DL53</f>
        <v>0</v>
      </c>
      <c r="DD51" s="361">
        <f>'Class-6'!DO53</f>
        <v>0</v>
      </c>
      <c r="DE51" s="357">
        <f>'Class-6'!DP53</f>
        <v>0</v>
      </c>
      <c r="DF51" s="358">
        <f>'Class-6'!DQ53</f>
        <v>0</v>
      </c>
      <c r="DG51" s="358">
        <f>'Class-6'!DR53</f>
        <v>0</v>
      </c>
      <c r="DH51" s="358">
        <f>'Class-6'!DS53</f>
        <v>0</v>
      </c>
      <c r="DI51" s="358">
        <f>'Class-6'!DT53</f>
        <v>0</v>
      </c>
      <c r="DJ51" s="359">
        <f>'Class-6'!DU53</f>
        <v>0</v>
      </c>
      <c r="DK51" s="361">
        <f>'Class-6'!DX53</f>
        <v>0</v>
      </c>
      <c r="DL51" s="467">
        <f>'Class-6'!DY53</f>
        <v>0</v>
      </c>
      <c r="DM51" s="468">
        <f>'Class-6'!DZ53</f>
        <v>0</v>
      </c>
      <c r="DN51" s="469" t="str">
        <f>'Class-6'!EA53</f>
        <v/>
      </c>
      <c r="DO51" s="467">
        <f>'Class-6'!EB53</f>
        <v>0</v>
      </c>
      <c r="DP51" s="468">
        <f>'Class-6'!EC53</f>
        <v>0</v>
      </c>
      <c r="DQ51" s="470">
        <f>'Class-6'!ED53</f>
        <v>0</v>
      </c>
      <c r="DR51" s="468" t="str">
        <f>'Class-6'!EE53</f>
        <v/>
      </c>
      <c r="DS51" s="276" t="str">
        <f>'Class-6'!EF53</f>
        <v/>
      </c>
      <c r="DT51" s="276" t="str">
        <f>'Class-6'!EG53</f>
        <v/>
      </c>
      <c r="DU51" s="278" t="str">
        <f>'Class-6'!EH53</f>
        <v/>
      </c>
      <c r="DV51" s="279">
        <f>'Class-6'!EJ53</f>
        <v>0</v>
      </c>
    </row>
    <row r="52" spans="1:126" s="280" customFormat="1" ht="17.25" customHeight="1">
      <c r="A52" s="883"/>
      <c r="B52" s="275">
        <f t="shared" si="25"/>
        <v>0</v>
      </c>
      <c r="C52" s="276">
        <f>'Class-6'!D54</f>
        <v>0</v>
      </c>
      <c r="D52" s="276">
        <f>'Class-6'!E54</f>
        <v>0</v>
      </c>
      <c r="E52" s="276">
        <f>'Class-6'!F54</f>
        <v>0</v>
      </c>
      <c r="F52" s="276">
        <f>'Class-6'!G54</f>
        <v>0</v>
      </c>
      <c r="G52" s="276">
        <f>'Class-6'!H54</f>
        <v>0</v>
      </c>
      <c r="H52" s="276">
        <f>'Class-6'!I54</f>
        <v>0</v>
      </c>
      <c r="I52" s="276">
        <f>'Class-6'!J54</f>
        <v>0</v>
      </c>
      <c r="J52" s="277">
        <f>'Class-6'!K54</f>
        <v>0</v>
      </c>
      <c r="K52" s="357">
        <f>'Class-6'!L54</f>
        <v>0</v>
      </c>
      <c r="L52" s="358">
        <f>'Class-6'!M54</f>
        <v>0</v>
      </c>
      <c r="M52" s="359">
        <f t="shared" si="1"/>
        <v>0</v>
      </c>
      <c r="N52" s="358">
        <f>'Class-6'!O54</f>
        <v>0</v>
      </c>
      <c r="O52" s="358">
        <f>'Class-6'!P54</f>
        <v>0</v>
      </c>
      <c r="P52" s="358">
        <f>'Class-6'!Q54</f>
        <v>0</v>
      </c>
      <c r="Q52" s="359">
        <f t="shared" si="2"/>
        <v>0</v>
      </c>
      <c r="R52" s="358">
        <f>'Class-6'!S54</f>
        <v>0</v>
      </c>
      <c r="S52" s="358">
        <f>'Class-6'!T54</f>
        <v>0</v>
      </c>
      <c r="T52" s="358">
        <f>'Class-6'!U54</f>
        <v>0</v>
      </c>
      <c r="U52" s="359">
        <f t="shared" si="3"/>
        <v>0</v>
      </c>
      <c r="V52" s="832">
        <f t="shared" si="4"/>
        <v>0</v>
      </c>
      <c r="W52" s="833">
        <f>'Class-6'!X54</f>
        <v>0</v>
      </c>
      <c r="X52" s="360">
        <f>'Class-6'!Z54</f>
        <v>0</v>
      </c>
      <c r="Y52" s="357">
        <f>'Class-6'!AA54</f>
        <v>0</v>
      </c>
      <c r="Z52" s="358">
        <f>'Class-6'!AB54</f>
        <v>0</v>
      </c>
      <c r="AA52" s="359">
        <f t="shared" si="5"/>
        <v>0</v>
      </c>
      <c r="AB52" s="358">
        <f>'Class-6'!AD54</f>
        <v>0</v>
      </c>
      <c r="AC52" s="358">
        <f>'Class-6'!AE54</f>
        <v>0</v>
      </c>
      <c r="AD52" s="358">
        <f>'Class-6'!AF54</f>
        <v>0</v>
      </c>
      <c r="AE52" s="359">
        <f t="shared" si="6"/>
        <v>0</v>
      </c>
      <c r="AF52" s="358">
        <f>'Class-6'!AH54</f>
        <v>0</v>
      </c>
      <c r="AG52" s="358">
        <f>'Class-6'!AI54</f>
        <v>0</v>
      </c>
      <c r="AH52" s="358">
        <f>'Class-6'!AJ54</f>
        <v>0</v>
      </c>
      <c r="AI52" s="359">
        <f t="shared" si="7"/>
        <v>0</v>
      </c>
      <c r="AJ52" s="832">
        <f t="shared" si="8"/>
        <v>0</v>
      </c>
      <c r="AK52" s="833">
        <f>'Class-6'!AL54</f>
        <v>0</v>
      </c>
      <c r="AL52" s="360">
        <f>'Class-6'!AO54</f>
        <v>0</v>
      </c>
      <c r="AM52" s="357">
        <f>'Class-6'!AP54</f>
        <v>0</v>
      </c>
      <c r="AN52" s="358">
        <f>'Class-6'!AQ54</f>
        <v>0</v>
      </c>
      <c r="AO52" s="359">
        <f t="shared" si="9"/>
        <v>0</v>
      </c>
      <c r="AP52" s="358">
        <f>'Class-6'!AS54</f>
        <v>0</v>
      </c>
      <c r="AQ52" s="358">
        <f>'Class-6'!AT54</f>
        <v>0</v>
      </c>
      <c r="AR52" s="358">
        <f>'Class-6'!AU54</f>
        <v>0</v>
      </c>
      <c r="AS52" s="359">
        <f t="shared" si="10"/>
        <v>0</v>
      </c>
      <c r="AT52" s="358">
        <f>'Class-6'!AW54</f>
        <v>0</v>
      </c>
      <c r="AU52" s="358">
        <f>'Class-6'!AX54</f>
        <v>0</v>
      </c>
      <c r="AV52" s="358">
        <f>'Class-6'!AY54</f>
        <v>0</v>
      </c>
      <c r="AW52" s="359">
        <f t="shared" si="11"/>
        <v>0</v>
      </c>
      <c r="AX52" s="832">
        <f t="shared" si="12"/>
        <v>0</v>
      </c>
      <c r="AY52" s="833">
        <f>'Class-6'!AZ54</f>
        <v>0</v>
      </c>
      <c r="AZ52" s="360">
        <f>'Class-6'!BD54</f>
        <v>0</v>
      </c>
      <c r="BA52" s="357">
        <f>'Class-6'!BE54</f>
        <v>0</v>
      </c>
      <c r="BB52" s="358">
        <f>'Class-6'!BF54</f>
        <v>0</v>
      </c>
      <c r="BC52" s="359">
        <f t="shared" si="13"/>
        <v>0</v>
      </c>
      <c r="BD52" s="358">
        <f>'Class-6'!BH54</f>
        <v>0</v>
      </c>
      <c r="BE52" s="358">
        <f>'Class-6'!BI54</f>
        <v>0</v>
      </c>
      <c r="BF52" s="358">
        <f>'Class-6'!BJ54</f>
        <v>0</v>
      </c>
      <c r="BG52" s="359">
        <f t="shared" si="14"/>
        <v>0</v>
      </c>
      <c r="BH52" s="358">
        <f>'Class-6'!BL54</f>
        <v>0</v>
      </c>
      <c r="BI52" s="358">
        <f>'Class-6'!BM54</f>
        <v>0</v>
      </c>
      <c r="BJ52" s="358">
        <f>'Class-6'!BN54</f>
        <v>0</v>
      </c>
      <c r="BK52" s="359">
        <f t="shared" si="15"/>
        <v>0</v>
      </c>
      <c r="BL52" s="832">
        <f t="shared" si="16"/>
        <v>0</v>
      </c>
      <c r="BM52" s="833">
        <f>'Class-6'!BN54</f>
        <v>0</v>
      </c>
      <c r="BN52" s="360">
        <f>'Class-6'!BS54</f>
        <v>0</v>
      </c>
      <c r="BO52" s="357">
        <f>'Class-6'!BT54</f>
        <v>0</v>
      </c>
      <c r="BP52" s="358">
        <f>'Class-6'!BU54</f>
        <v>0</v>
      </c>
      <c r="BQ52" s="359">
        <f t="shared" si="17"/>
        <v>0</v>
      </c>
      <c r="BR52" s="358">
        <f>'Class-6'!BW54</f>
        <v>0</v>
      </c>
      <c r="BS52" s="358">
        <f>'Class-6'!BX54</f>
        <v>0</v>
      </c>
      <c r="BT52" s="358">
        <f>'Class-6'!BY54</f>
        <v>0</v>
      </c>
      <c r="BU52" s="359">
        <f t="shared" si="18"/>
        <v>0</v>
      </c>
      <c r="BV52" s="358">
        <f>'Class-6'!CA54</f>
        <v>0</v>
      </c>
      <c r="BW52" s="358">
        <f>'Class-6'!CB54</f>
        <v>0</v>
      </c>
      <c r="BX52" s="358">
        <f>'Class-6'!CC54</f>
        <v>0</v>
      </c>
      <c r="BY52" s="359">
        <f t="shared" si="19"/>
        <v>0</v>
      </c>
      <c r="BZ52" s="832">
        <f t="shared" si="20"/>
        <v>0</v>
      </c>
      <c r="CA52" s="833">
        <f>'Class-6'!CB54</f>
        <v>0</v>
      </c>
      <c r="CB52" s="360">
        <f>'Class-6'!CH54</f>
        <v>0</v>
      </c>
      <c r="CC52" s="357">
        <f>'Class-6'!CI54</f>
        <v>0</v>
      </c>
      <c r="CD52" s="358">
        <f>'Class-6'!CJ54</f>
        <v>0</v>
      </c>
      <c r="CE52" s="359">
        <f t="shared" si="21"/>
        <v>0</v>
      </c>
      <c r="CF52" s="358">
        <f>'Class-6'!CL54</f>
        <v>0</v>
      </c>
      <c r="CG52" s="358">
        <f>'Class-6'!CM54</f>
        <v>0</v>
      </c>
      <c r="CH52" s="358">
        <f>'Class-6'!CN54</f>
        <v>0</v>
      </c>
      <c r="CI52" s="359">
        <f t="shared" si="22"/>
        <v>0</v>
      </c>
      <c r="CJ52" s="358">
        <f>'Class-6'!CP54</f>
        <v>0</v>
      </c>
      <c r="CK52" s="358">
        <f>'Class-6'!CR54</f>
        <v>0</v>
      </c>
      <c r="CL52" s="358">
        <f>'Class-6'!CR54</f>
        <v>0</v>
      </c>
      <c r="CM52" s="359">
        <f t="shared" si="23"/>
        <v>0</v>
      </c>
      <c r="CN52" s="832">
        <f t="shared" si="24"/>
        <v>0</v>
      </c>
      <c r="CO52" s="833">
        <f>'Class-6'!CP54</f>
        <v>0</v>
      </c>
      <c r="CP52" s="360">
        <f>'Class-6'!CW54</f>
        <v>0</v>
      </c>
      <c r="CQ52" s="357">
        <f>'Class-6'!CX54</f>
        <v>0</v>
      </c>
      <c r="CR52" s="358">
        <f>'Class-6'!CY54</f>
        <v>0</v>
      </c>
      <c r="CS52" s="358">
        <f>'Class-6'!CZ54</f>
        <v>0</v>
      </c>
      <c r="CT52" s="358">
        <f>'Class-6'!DA54</f>
        <v>0</v>
      </c>
      <c r="CU52" s="358">
        <f>'Class-6'!DB54</f>
        <v>0</v>
      </c>
      <c r="CV52" s="434">
        <f>'Class-6'!DC54</f>
        <v>0</v>
      </c>
      <c r="CW52" s="361">
        <f>'Class-6'!DF54</f>
        <v>0</v>
      </c>
      <c r="CX52" s="357">
        <f>'Class-6'!DG54</f>
        <v>0</v>
      </c>
      <c r="CY52" s="358">
        <f>'Class-6'!DH54</f>
        <v>0</v>
      </c>
      <c r="CZ52" s="358">
        <f>'Class-6'!DI54</f>
        <v>0</v>
      </c>
      <c r="DA52" s="358">
        <f>'Class-6'!DJ54</f>
        <v>0</v>
      </c>
      <c r="DB52" s="358">
        <f>'Class-6'!DK54</f>
        <v>0</v>
      </c>
      <c r="DC52" s="359">
        <f>'Class-6'!DL54</f>
        <v>0</v>
      </c>
      <c r="DD52" s="361">
        <f>'Class-6'!DO54</f>
        <v>0</v>
      </c>
      <c r="DE52" s="357">
        <f>'Class-6'!DP54</f>
        <v>0</v>
      </c>
      <c r="DF52" s="358">
        <f>'Class-6'!DQ54</f>
        <v>0</v>
      </c>
      <c r="DG52" s="358">
        <f>'Class-6'!DR54</f>
        <v>0</v>
      </c>
      <c r="DH52" s="358">
        <f>'Class-6'!DS54</f>
        <v>0</v>
      </c>
      <c r="DI52" s="358">
        <f>'Class-6'!DT54</f>
        <v>0</v>
      </c>
      <c r="DJ52" s="359">
        <f>'Class-6'!DU54</f>
        <v>0</v>
      </c>
      <c r="DK52" s="361">
        <f>'Class-6'!DX54</f>
        <v>0</v>
      </c>
      <c r="DL52" s="467">
        <f>'Class-6'!DY54</f>
        <v>0</v>
      </c>
      <c r="DM52" s="468">
        <f>'Class-6'!DZ54</f>
        <v>0</v>
      </c>
      <c r="DN52" s="469" t="str">
        <f>'Class-6'!EA54</f>
        <v/>
      </c>
      <c r="DO52" s="467">
        <f>'Class-6'!EB54</f>
        <v>0</v>
      </c>
      <c r="DP52" s="468">
        <f>'Class-6'!EC54</f>
        <v>0</v>
      </c>
      <c r="DQ52" s="470">
        <f>'Class-6'!ED54</f>
        <v>0</v>
      </c>
      <c r="DR52" s="468" t="str">
        <f>'Class-6'!EE54</f>
        <v/>
      </c>
      <c r="DS52" s="276" t="str">
        <f>'Class-6'!EF54</f>
        <v/>
      </c>
      <c r="DT52" s="276" t="str">
        <f>'Class-6'!EG54</f>
        <v/>
      </c>
      <c r="DU52" s="278" t="str">
        <f>'Class-6'!EH54</f>
        <v/>
      </c>
      <c r="DV52" s="279">
        <f>'Class-6'!EJ54</f>
        <v>0</v>
      </c>
    </row>
    <row r="53" spans="1:126" s="280" customFormat="1" ht="17.25" customHeight="1">
      <c r="A53" s="883"/>
      <c r="B53" s="275">
        <f t="shared" si="25"/>
        <v>0</v>
      </c>
      <c r="C53" s="276">
        <f>'Class-6'!D55</f>
        <v>0</v>
      </c>
      <c r="D53" s="276">
        <f>'Class-6'!E55</f>
        <v>0</v>
      </c>
      <c r="E53" s="276">
        <f>'Class-6'!F55</f>
        <v>0</v>
      </c>
      <c r="F53" s="276">
        <f>'Class-6'!G55</f>
        <v>0</v>
      </c>
      <c r="G53" s="276">
        <f>'Class-6'!H55</f>
        <v>0</v>
      </c>
      <c r="H53" s="276">
        <f>'Class-6'!I55</f>
        <v>0</v>
      </c>
      <c r="I53" s="276">
        <f>'Class-6'!J55</f>
        <v>0</v>
      </c>
      <c r="J53" s="277">
        <f>'Class-6'!K55</f>
        <v>0</v>
      </c>
      <c r="K53" s="357">
        <f>'Class-6'!L55</f>
        <v>0</v>
      </c>
      <c r="L53" s="358">
        <f>'Class-6'!M55</f>
        <v>0</v>
      </c>
      <c r="M53" s="359">
        <f t="shared" si="1"/>
        <v>0</v>
      </c>
      <c r="N53" s="358">
        <f>'Class-6'!O55</f>
        <v>0</v>
      </c>
      <c r="O53" s="358">
        <f>'Class-6'!P55</f>
        <v>0</v>
      </c>
      <c r="P53" s="358">
        <f>'Class-6'!Q55</f>
        <v>0</v>
      </c>
      <c r="Q53" s="359">
        <f t="shared" si="2"/>
        <v>0</v>
      </c>
      <c r="R53" s="358">
        <f>'Class-6'!S55</f>
        <v>0</v>
      </c>
      <c r="S53" s="358">
        <f>'Class-6'!T55</f>
        <v>0</v>
      </c>
      <c r="T53" s="358">
        <f>'Class-6'!U55</f>
        <v>0</v>
      </c>
      <c r="U53" s="359">
        <f t="shared" si="3"/>
        <v>0</v>
      </c>
      <c r="V53" s="832">
        <f t="shared" si="4"/>
        <v>0</v>
      </c>
      <c r="W53" s="833">
        <f>'Class-6'!X55</f>
        <v>0</v>
      </c>
      <c r="X53" s="360">
        <f>'Class-6'!Z55</f>
        <v>0</v>
      </c>
      <c r="Y53" s="357">
        <f>'Class-6'!AA55</f>
        <v>0</v>
      </c>
      <c r="Z53" s="358">
        <f>'Class-6'!AB55</f>
        <v>0</v>
      </c>
      <c r="AA53" s="359">
        <f t="shared" si="5"/>
        <v>0</v>
      </c>
      <c r="AB53" s="358">
        <f>'Class-6'!AD55</f>
        <v>0</v>
      </c>
      <c r="AC53" s="358">
        <f>'Class-6'!AE55</f>
        <v>0</v>
      </c>
      <c r="AD53" s="358">
        <f>'Class-6'!AF55</f>
        <v>0</v>
      </c>
      <c r="AE53" s="359">
        <f t="shared" si="6"/>
        <v>0</v>
      </c>
      <c r="AF53" s="358">
        <f>'Class-6'!AH55</f>
        <v>0</v>
      </c>
      <c r="AG53" s="358">
        <f>'Class-6'!AI55</f>
        <v>0</v>
      </c>
      <c r="AH53" s="358">
        <f>'Class-6'!AJ55</f>
        <v>0</v>
      </c>
      <c r="AI53" s="359">
        <f t="shared" si="7"/>
        <v>0</v>
      </c>
      <c r="AJ53" s="832">
        <f t="shared" si="8"/>
        <v>0</v>
      </c>
      <c r="AK53" s="833">
        <f>'Class-6'!AL55</f>
        <v>0</v>
      </c>
      <c r="AL53" s="360">
        <f>'Class-6'!AO55</f>
        <v>0</v>
      </c>
      <c r="AM53" s="357">
        <f>'Class-6'!AP55</f>
        <v>0</v>
      </c>
      <c r="AN53" s="358">
        <f>'Class-6'!AQ55</f>
        <v>0</v>
      </c>
      <c r="AO53" s="359">
        <f t="shared" si="9"/>
        <v>0</v>
      </c>
      <c r="AP53" s="358">
        <f>'Class-6'!AS55</f>
        <v>0</v>
      </c>
      <c r="AQ53" s="358">
        <f>'Class-6'!AT55</f>
        <v>0</v>
      </c>
      <c r="AR53" s="358">
        <f>'Class-6'!AU55</f>
        <v>0</v>
      </c>
      <c r="AS53" s="359">
        <f t="shared" si="10"/>
        <v>0</v>
      </c>
      <c r="AT53" s="358">
        <f>'Class-6'!AW55</f>
        <v>0</v>
      </c>
      <c r="AU53" s="358">
        <f>'Class-6'!AX55</f>
        <v>0</v>
      </c>
      <c r="AV53" s="358">
        <f>'Class-6'!AY55</f>
        <v>0</v>
      </c>
      <c r="AW53" s="359">
        <f t="shared" si="11"/>
        <v>0</v>
      </c>
      <c r="AX53" s="832">
        <f t="shared" si="12"/>
        <v>0</v>
      </c>
      <c r="AY53" s="833">
        <f>'Class-6'!AZ55</f>
        <v>0</v>
      </c>
      <c r="AZ53" s="360">
        <f>'Class-6'!BD55</f>
        <v>0</v>
      </c>
      <c r="BA53" s="357">
        <f>'Class-6'!BE55</f>
        <v>0</v>
      </c>
      <c r="BB53" s="358">
        <f>'Class-6'!BF55</f>
        <v>0</v>
      </c>
      <c r="BC53" s="359">
        <f t="shared" si="13"/>
        <v>0</v>
      </c>
      <c r="BD53" s="358">
        <f>'Class-6'!BH55</f>
        <v>0</v>
      </c>
      <c r="BE53" s="358">
        <f>'Class-6'!BI55</f>
        <v>0</v>
      </c>
      <c r="BF53" s="358">
        <f>'Class-6'!BJ55</f>
        <v>0</v>
      </c>
      <c r="BG53" s="359">
        <f t="shared" si="14"/>
        <v>0</v>
      </c>
      <c r="BH53" s="358">
        <f>'Class-6'!BL55</f>
        <v>0</v>
      </c>
      <c r="BI53" s="358">
        <f>'Class-6'!BM55</f>
        <v>0</v>
      </c>
      <c r="BJ53" s="358">
        <f>'Class-6'!BN55</f>
        <v>0</v>
      </c>
      <c r="BK53" s="359">
        <f t="shared" si="15"/>
        <v>0</v>
      </c>
      <c r="BL53" s="832">
        <f t="shared" si="16"/>
        <v>0</v>
      </c>
      <c r="BM53" s="833">
        <f>'Class-6'!BN55</f>
        <v>0</v>
      </c>
      <c r="BN53" s="360">
        <f>'Class-6'!BS55</f>
        <v>0</v>
      </c>
      <c r="BO53" s="357">
        <f>'Class-6'!BT55</f>
        <v>0</v>
      </c>
      <c r="BP53" s="358">
        <f>'Class-6'!BU55</f>
        <v>0</v>
      </c>
      <c r="BQ53" s="359">
        <f t="shared" si="17"/>
        <v>0</v>
      </c>
      <c r="BR53" s="358">
        <f>'Class-6'!BW55</f>
        <v>0</v>
      </c>
      <c r="BS53" s="358">
        <f>'Class-6'!BX55</f>
        <v>0</v>
      </c>
      <c r="BT53" s="358">
        <f>'Class-6'!BY55</f>
        <v>0</v>
      </c>
      <c r="BU53" s="359">
        <f t="shared" si="18"/>
        <v>0</v>
      </c>
      <c r="BV53" s="358">
        <f>'Class-6'!CA55</f>
        <v>0</v>
      </c>
      <c r="BW53" s="358">
        <f>'Class-6'!CB55</f>
        <v>0</v>
      </c>
      <c r="BX53" s="358">
        <f>'Class-6'!CC55</f>
        <v>0</v>
      </c>
      <c r="BY53" s="359">
        <f t="shared" si="19"/>
        <v>0</v>
      </c>
      <c r="BZ53" s="832">
        <f t="shared" si="20"/>
        <v>0</v>
      </c>
      <c r="CA53" s="833">
        <f>'Class-6'!CB55</f>
        <v>0</v>
      </c>
      <c r="CB53" s="360">
        <f>'Class-6'!CH55</f>
        <v>0</v>
      </c>
      <c r="CC53" s="357">
        <f>'Class-6'!CI55</f>
        <v>0</v>
      </c>
      <c r="CD53" s="358">
        <f>'Class-6'!CJ55</f>
        <v>0</v>
      </c>
      <c r="CE53" s="359">
        <f t="shared" si="21"/>
        <v>0</v>
      </c>
      <c r="CF53" s="358">
        <f>'Class-6'!CL55</f>
        <v>0</v>
      </c>
      <c r="CG53" s="358">
        <f>'Class-6'!CM55</f>
        <v>0</v>
      </c>
      <c r="CH53" s="358">
        <f>'Class-6'!CN55</f>
        <v>0</v>
      </c>
      <c r="CI53" s="359">
        <f t="shared" si="22"/>
        <v>0</v>
      </c>
      <c r="CJ53" s="358">
        <f>'Class-6'!CP55</f>
        <v>0</v>
      </c>
      <c r="CK53" s="358">
        <f>'Class-6'!CR55</f>
        <v>0</v>
      </c>
      <c r="CL53" s="358">
        <f>'Class-6'!CR55</f>
        <v>0</v>
      </c>
      <c r="CM53" s="359">
        <f t="shared" si="23"/>
        <v>0</v>
      </c>
      <c r="CN53" s="832">
        <f t="shared" si="24"/>
        <v>0</v>
      </c>
      <c r="CO53" s="833">
        <f>'Class-6'!CP55</f>
        <v>0</v>
      </c>
      <c r="CP53" s="360">
        <f>'Class-6'!CW55</f>
        <v>0</v>
      </c>
      <c r="CQ53" s="357">
        <f>'Class-6'!CX55</f>
        <v>0</v>
      </c>
      <c r="CR53" s="358">
        <f>'Class-6'!CY55</f>
        <v>0</v>
      </c>
      <c r="CS53" s="358">
        <f>'Class-6'!CZ55</f>
        <v>0</v>
      </c>
      <c r="CT53" s="358">
        <f>'Class-6'!DA55</f>
        <v>0</v>
      </c>
      <c r="CU53" s="358">
        <f>'Class-6'!DB55</f>
        <v>0</v>
      </c>
      <c r="CV53" s="434">
        <f>'Class-6'!DC55</f>
        <v>0</v>
      </c>
      <c r="CW53" s="361">
        <f>'Class-6'!DF55</f>
        <v>0</v>
      </c>
      <c r="CX53" s="357">
        <f>'Class-6'!DG55</f>
        <v>0</v>
      </c>
      <c r="CY53" s="358">
        <f>'Class-6'!DH55</f>
        <v>0</v>
      </c>
      <c r="CZ53" s="358">
        <f>'Class-6'!DI55</f>
        <v>0</v>
      </c>
      <c r="DA53" s="358">
        <f>'Class-6'!DJ55</f>
        <v>0</v>
      </c>
      <c r="DB53" s="358">
        <f>'Class-6'!DK55</f>
        <v>0</v>
      </c>
      <c r="DC53" s="359">
        <f>'Class-6'!DL55</f>
        <v>0</v>
      </c>
      <c r="DD53" s="361">
        <f>'Class-6'!DO55</f>
        <v>0</v>
      </c>
      <c r="DE53" s="357">
        <f>'Class-6'!DP55</f>
        <v>0</v>
      </c>
      <c r="DF53" s="358">
        <f>'Class-6'!DQ55</f>
        <v>0</v>
      </c>
      <c r="DG53" s="358">
        <f>'Class-6'!DR55</f>
        <v>0</v>
      </c>
      <c r="DH53" s="358">
        <f>'Class-6'!DS55</f>
        <v>0</v>
      </c>
      <c r="DI53" s="358">
        <f>'Class-6'!DT55</f>
        <v>0</v>
      </c>
      <c r="DJ53" s="359">
        <f>'Class-6'!DU55</f>
        <v>0</v>
      </c>
      <c r="DK53" s="361">
        <f>'Class-6'!DX55</f>
        <v>0</v>
      </c>
      <c r="DL53" s="467">
        <f>'Class-6'!DY55</f>
        <v>0</v>
      </c>
      <c r="DM53" s="468">
        <f>'Class-6'!DZ55</f>
        <v>0</v>
      </c>
      <c r="DN53" s="469" t="str">
        <f>'Class-6'!EA55</f>
        <v/>
      </c>
      <c r="DO53" s="467">
        <f>'Class-6'!EB55</f>
        <v>0</v>
      </c>
      <c r="DP53" s="468">
        <f>'Class-6'!EC55</f>
        <v>0</v>
      </c>
      <c r="DQ53" s="470">
        <f>'Class-6'!ED55</f>
        <v>0</v>
      </c>
      <c r="DR53" s="468" t="str">
        <f>'Class-6'!EE55</f>
        <v/>
      </c>
      <c r="DS53" s="276" t="str">
        <f>'Class-6'!EF55</f>
        <v/>
      </c>
      <c r="DT53" s="276" t="str">
        <f>'Class-6'!EG55</f>
        <v/>
      </c>
      <c r="DU53" s="278" t="str">
        <f>'Class-6'!EH55</f>
        <v/>
      </c>
      <c r="DV53" s="279">
        <f>'Class-6'!EJ55</f>
        <v>0</v>
      </c>
    </row>
    <row r="54" spans="1:126" s="280" customFormat="1" ht="17.25" customHeight="1">
      <c r="A54" s="883"/>
      <c r="B54" s="275">
        <f t="shared" si="25"/>
        <v>0</v>
      </c>
      <c r="C54" s="276">
        <f>'Class-6'!D56</f>
        <v>0</v>
      </c>
      <c r="D54" s="276">
        <f>'Class-6'!E56</f>
        <v>0</v>
      </c>
      <c r="E54" s="276">
        <f>'Class-6'!F56</f>
        <v>0</v>
      </c>
      <c r="F54" s="276">
        <f>'Class-6'!G56</f>
        <v>0</v>
      </c>
      <c r="G54" s="276">
        <f>'Class-6'!H56</f>
        <v>0</v>
      </c>
      <c r="H54" s="276">
        <f>'Class-6'!I56</f>
        <v>0</v>
      </c>
      <c r="I54" s="276">
        <f>'Class-6'!J56</f>
        <v>0</v>
      </c>
      <c r="J54" s="277">
        <f>'Class-6'!K56</f>
        <v>0</v>
      </c>
      <c r="K54" s="357">
        <f>'Class-6'!L56</f>
        <v>0</v>
      </c>
      <c r="L54" s="358">
        <f>'Class-6'!M56</f>
        <v>0</v>
      </c>
      <c r="M54" s="359">
        <f t="shared" si="1"/>
        <v>0</v>
      </c>
      <c r="N54" s="358">
        <f>'Class-6'!O56</f>
        <v>0</v>
      </c>
      <c r="O54" s="358">
        <f>'Class-6'!P56</f>
        <v>0</v>
      </c>
      <c r="P54" s="358">
        <f>'Class-6'!Q56</f>
        <v>0</v>
      </c>
      <c r="Q54" s="359">
        <f t="shared" si="2"/>
        <v>0</v>
      </c>
      <c r="R54" s="358">
        <f>'Class-6'!S56</f>
        <v>0</v>
      </c>
      <c r="S54" s="358">
        <f>'Class-6'!T56</f>
        <v>0</v>
      </c>
      <c r="T54" s="358">
        <f>'Class-6'!U56</f>
        <v>0</v>
      </c>
      <c r="U54" s="359">
        <f t="shared" si="3"/>
        <v>0</v>
      </c>
      <c r="V54" s="832">
        <f t="shared" si="4"/>
        <v>0</v>
      </c>
      <c r="W54" s="833">
        <f>'Class-6'!X56</f>
        <v>0</v>
      </c>
      <c r="X54" s="360">
        <f>'Class-6'!Z56</f>
        <v>0</v>
      </c>
      <c r="Y54" s="357">
        <f>'Class-6'!AA56</f>
        <v>0</v>
      </c>
      <c r="Z54" s="358">
        <f>'Class-6'!AB56</f>
        <v>0</v>
      </c>
      <c r="AA54" s="359">
        <f t="shared" si="5"/>
        <v>0</v>
      </c>
      <c r="AB54" s="358">
        <f>'Class-6'!AD56</f>
        <v>0</v>
      </c>
      <c r="AC54" s="358">
        <f>'Class-6'!AE56</f>
        <v>0</v>
      </c>
      <c r="AD54" s="358">
        <f>'Class-6'!AF56</f>
        <v>0</v>
      </c>
      <c r="AE54" s="359">
        <f t="shared" si="6"/>
        <v>0</v>
      </c>
      <c r="AF54" s="358">
        <f>'Class-6'!AH56</f>
        <v>0</v>
      </c>
      <c r="AG54" s="358">
        <f>'Class-6'!AI56</f>
        <v>0</v>
      </c>
      <c r="AH54" s="358">
        <f>'Class-6'!AJ56</f>
        <v>0</v>
      </c>
      <c r="AI54" s="359">
        <f t="shared" si="7"/>
        <v>0</v>
      </c>
      <c r="AJ54" s="832">
        <f t="shared" si="8"/>
        <v>0</v>
      </c>
      <c r="AK54" s="833">
        <f>'Class-6'!AL56</f>
        <v>0</v>
      </c>
      <c r="AL54" s="360">
        <f>'Class-6'!AO56</f>
        <v>0</v>
      </c>
      <c r="AM54" s="357">
        <f>'Class-6'!AP56</f>
        <v>0</v>
      </c>
      <c r="AN54" s="358">
        <f>'Class-6'!AQ56</f>
        <v>0</v>
      </c>
      <c r="AO54" s="359">
        <f t="shared" si="9"/>
        <v>0</v>
      </c>
      <c r="AP54" s="358">
        <f>'Class-6'!AS56</f>
        <v>0</v>
      </c>
      <c r="AQ54" s="358">
        <f>'Class-6'!AT56</f>
        <v>0</v>
      </c>
      <c r="AR54" s="358">
        <f>'Class-6'!AU56</f>
        <v>0</v>
      </c>
      <c r="AS54" s="359">
        <f t="shared" si="10"/>
        <v>0</v>
      </c>
      <c r="AT54" s="358">
        <f>'Class-6'!AW56</f>
        <v>0</v>
      </c>
      <c r="AU54" s="358">
        <f>'Class-6'!AX56</f>
        <v>0</v>
      </c>
      <c r="AV54" s="358">
        <f>'Class-6'!AY56</f>
        <v>0</v>
      </c>
      <c r="AW54" s="359">
        <f t="shared" si="11"/>
        <v>0</v>
      </c>
      <c r="AX54" s="832">
        <f t="shared" si="12"/>
        <v>0</v>
      </c>
      <c r="AY54" s="833">
        <f>'Class-6'!AZ56</f>
        <v>0</v>
      </c>
      <c r="AZ54" s="360">
        <f>'Class-6'!BD56</f>
        <v>0</v>
      </c>
      <c r="BA54" s="357">
        <f>'Class-6'!BE56</f>
        <v>0</v>
      </c>
      <c r="BB54" s="358">
        <f>'Class-6'!BF56</f>
        <v>0</v>
      </c>
      <c r="BC54" s="359">
        <f t="shared" si="13"/>
        <v>0</v>
      </c>
      <c r="BD54" s="358">
        <f>'Class-6'!BH56</f>
        <v>0</v>
      </c>
      <c r="BE54" s="358">
        <f>'Class-6'!BI56</f>
        <v>0</v>
      </c>
      <c r="BF54" s="358">
        <f>'Class-6'!BJ56</f>
        <v>0</v>
      </c>
      <c r="BG54" s="359">
        <f t="shared" si="14"/>
        <v>0</v>
      </c>
      <c r="BH54" s="358">
        <f>'Class-6'!BL56</f>
        <v>0</v>
      </c>
      <c r="BI54" s="358">
        <f>'Class-6'!BM56</f>
        <v>0</v>
      </c>
      <c r="BJ54" s="358">
        <f>'Class-6'!BN56</f>
        <v>0</v>
      </c>
      <c r="BK54" s="359">
        <f t="shared" si="15"/>
        <v>0</v>
      </c>
      <c r="BL54" s="832">
        <f t="shared" si="16"/>
        <v>0</v>
      </c>
      <c r="BM54" s="833">
        <f>'Class-6'!BN56</f>
        <v>0</v>
      </c>
      <c r="BN54" s="360">
        <f>'Class-6'!BS56</f>
        <v>0</v>
      </c>
      <c r="BO54" s="357">
        <f>'Class-6'!BT56</f>
        <v>0</v>
      </c>
      <c r="BP54" s="358">
        <f>'Class-6'!BU56</f>
        <v>0</v>
      </c>
      <c r="BQ54" s="359">
        <f t="shared" si="17"/>
        <v>0</v>
      </c>
      <c r="BR54" s="358">
        <f>'Class-6'!BW56</f>
        <v>0</v>
      </c>
      <c r="BS54" s="358">
        <f>'Class-6'!BX56</f>
        <v>0</v>
      </c>
      <c r="BT54" s="358">
        <f>'Class-6'!BY56</f>
        <v>0</v>
      </c>
      <c r="BU54" s="359">
        <f t="shared" si="18"/>
        <v>0</v>
      </c>
      <c r="BV54" s="358">
        <f>'Class-6'!CA56</f>
        <v>0</v>
      </c>
      <c r="BW54" s="358">
        <f>'Class-6'!CB56</f>
        <v>0</v>
      </c>
      <c r="BX54" s="358">
        <f>'Class-6'!CC56</f>
        <v>0</v>
      </c>
      <c r="BY54" s="359">
        <f t="shared" si="19"/>
        <v>0</v>
      </c>
      <c r="BZ54" s="832">
        <f t="shared" si="20"/>
        <v>0</v>
      </c>
      <c r="CA54" s="833">
        <f>'Class-6'!CB56</f>
        <v>0</v>
      </c>
      <c r="CB54" s="360">
        <f>'Class-6'!CH56</f>
        <v>0</v>
      </c>
      <c r="CC54" s="357">
        <f>'Class-6'!CI56</f>
        <v>0</v>
      </c>
      <c r="CD54" s="358">
        <f>'Class-6'!CJ56</f>
        <v>0</v>
      </c>
      <c r="CE54" s="359">
        <f t="shared" si="21"/>
        <v>0</v>
      </c>
      <c r="CF54" s="358">
        <f>'Class-6'!CL56</f>
        <v>0</v>
      </c>
      <c r="CG54" s="358">
        <f>'Class-6'!CM56</f>
        <v>0</v>
      </c>
      <c r="CH54" s="358">
        <f>'Class-6'!CN56</f>
        <v>0</v>
      </c>
      <c r="CI54" s="359">
        <f t="shared" si="22"/>
        <v>0</v>
      </c>
      <c r="CJ54" s="358">
        <f>'Class-6'!CP56</f>
        <v>0</v>
      </c>
      <c r="CK54" s="358">
        <f>'Class-6'!CR56</f>
        <v>0</v>
      </c>
      <c r="CL54" s="358">
        <f>'Class-6'!CR56</f>
        <v>0</v>
      </c>
      <c r="CM54" s="359">
        <f t="shared" si="23"/>
        <v>0</v>
      </c>
      <c r="CN54" s="832">
        <f t="shared" si="24"/>
        <v>0</v>
      </c>
      <c r="CO54" s="833">
        <f>'Class-6'!CP56</f>
        <v>0</v>
      </c>
      <c r="CP54" s="360">
        <f>'Class-6'!CW56</f>
        <v>0</v>
      </c>
      <c r="CQ54" s="357">
        <f>'Class-6'!CX56</f>
        <v>0</v>
      </c>
      <c r="CR54" s="358">
        <f>'Class-6'!CY56</f>
        <v>0</v>
      </c>
      <c r="CS54" s="358">
        <f>'Class-6'!CZ56</f>
        <v>0</v>
      </c>
      <c r="CT54" s="358">
        <f>'Class-6'!DA56</f>
        <v>0</v>
      </c>
      <c r="CU54" s="358">
        <f>'Class-6'!DB56</f>
        <v>0</v>
      </c>
      <c r="CV54" s="434">
        <f>'Class-6'!DC56</f>
        <v>0</v>
      </c>
      <c r="CW54" s="361">
        <f>'Class-6'!DF56</f>
        <v>0</v>
      </c>
      <c r="CX54" s="357">
        <f>'Class-6'!DG56</f>
        <v>0</v>
      </c>
      <c r="CY54" s="358">
        <f>'Class-6'!DH56</f>
        <v>0</v>
      </c>
      <c r="CZ54" s="358">
        <f>'Class-6'!DI56</f>
        <v>0</v>
      </c>
      <c r="DA54" s="358">
        <f>'Class-6'!DJ56</f>
        <v>0</v>
      </c>
      <c r="DB54" s="358">
        <f>'Class-6'!DK56</f>
        <v>0</v>
      </c>
      <c r="DC54" s="359">
        <f>'Class-6'!DL56</f>
        <v>0</v>
      </c>
      <c r="DD54" s="361">
        <f>'Class-6'!DO56</f>
        <v>0</v>
      </c>
      <c r="DE54" s="357">
        <f>'Class-6'!DP56</f>
        <v>0</v>
      </c>
      <c r="DF54" s="358">
        <f>'Class-6'!DQ56</f>
        <v>0</v>
      </c>
      <c r="DG54" s="358">
        <f>'Class-6'!DR56</f>
        <v>0</v>
      </c>
      <c r="DH54" s="358">
        <f>'Class-6'!DS56</f>
        <v>0</v>
      </c>
      <c r="DI54" s="358">
        <f>'Class-6'!DT56</f>
        <v>0</v>
      </c>
      <c r="DJ54" s="359">
        <f>'Class-6'!DU56</f>
        <v>0</v>
      </c>
      <c r="DK54" s="361">
        <f>'Class-6'!DX56</f>
        <v>0</v>
      </c>
      <c r="DL54" s="467">
        <f>'Class-6'!DY56</f>
        <v>0</v>
      </c>
      <c r="DM54" s="468">
        <f>'Class-6'!DZ56</f>
        <v>0</v>
      </c>
      <c r="DN54" s="469" t="str">
        <f>'Class-6'!EA56</f>
        <v/>
      </c>
      <c r="DO54" s="467">
        <f>'Class-6'!EB56</f>
        <v>0</v>
      </c>
      <c r="DP54" s="468">
        <f>'Class-6'!EC56</f>
        <v>0</v>
      </c>
      <c r="DQ54" s="470">
        <f>'Class-6'!ED56</f>
        <v>0</v>
      </c>
      <c r="DR54" s="468" t="str">
        <f>'Class-6'!EE56</f>
        <v/>
      </c>
      <c r="DS54" s="276" t="str">
        <f>'Class-6'!EF56</f>
        <v/>
      </c>
      <c r="DT54" s="276" t="str">
        <f>'Class-6'!EG56</f>
        <v/>
      </c>
      <c r="DU54" s="278" t="str">
        <f>'Class-6'!EH56</f>
        <v/>
      </c>
      <c r="DV54" s="279">
        <f>'Class-6'!EJ56</f>
        <v>0</v>
      </c>
    </row>
    <row r="55" spans="1:126" s="280" customFormat="1" ht="17.25" customHeight="1">
      <c r="A55" s="883"/>
      <c r="B55" s="275">
        <f t="shared" si="25"/>
        <v>0</v>
      </c>
      <c r="C55" s="276">
        <f>'Class-6'!D57</f>
        <v>0</v>
      </c>
      <c r="D55" s="276">
        <f>'Class-6'!E57</f>
        <v>0</v>
      </c>
      <c r="E55" s="276">
        <f>'Class-6'!F57</f>
        <v>0</v>
      </c>
      <c r="F55" s="276">
        <f>'Class-6'!G57</f>
        <v>0</v>
      </c>
      <c r="G55" s="276">
        <f>'Class-6'!H57</f>
        <v>0</v>
      </c>
      <c r="H55" s="276">
        <f>'Class-6'!I57</f>
        <v>0</v>
      </c>
      <c r="I55" s="276">
        <f>'Class-6'!J57</f>
        <v>0</v>
      </c>
      <c r="J55" s="277">
        <f>'Class-6'!K57</f>
        <v>0</v>
      </c>
      <c r="K55" s="357">
        <f>'Class-6'!L57</f>
        <v>0</v>
      </c>
      <c r="L55" s="358">
        <f>'Class-6'!M57</f>
        <v>0</v>
      </c>
      <c r="M55" s="359">
        <f t="shared" si="1"/>
        <v>0</v>
      </c>
      <c r="N55" s="358">
        <f>'Class-6'!O57</f>
        <v>0</v>
      </c>
      <c r="O55" s="358">
        <f>'Class-6'!P57</f>
        <v>0</v>
      </c>
      <c r="P55" s="358">
        <f>'Class-6'!Q57</f>
        <v>0</v>
      </c>
      <c r="Q55" s="359">
        <f t="shared" si="2"/>
        <v>0</v>
      </c>
      <c r="R55" s="358">
        <f>'Class-6'!S57</f>
        <v>0</v>
      </c>
      <c r="S55" s="358">
        <f>'Class-6'!T57</f>
        <v>0</v>
      </c>
      <c r="T55" s="358">
        <f>'Class-6'!U57</f>
        <v>0</v>
      </c>
      <c r="U55" s="359">
        <f t="shared" si="3"/>
        <v>0</v>
      </c>
      <c r="V55" s="832">
        <f t="shared" si="4"/>
        <v>0</v>
      </c>
      <c r="W55" s="833">
        <f>'Class-6'!X57</f>
        <v>0</v>
      </c>
      <c r="X55" s="360">
        <f>'Class-6'!Z57</f>
        <v>0</v>
      </c>
      <c r="Y55" s="357">
        <f>'Class-6'!AA57</f>
        <v>0</v>
      </c>
      <c r="Z55" s="358">
        <f>'Class-6'!AB57</f>
        <v>0</v>
      </c>
      <c r="AA55" s="359">
        <f t="shared" si="5"/>
        <v>0</v>
      </c>
      <c r="AB55" s="358">
        <f>'Class-6'!AD57</f>
        <v>0</v>
      </c>
      <c r="AC55" s="358">
        <f>'Class-6'!AE57</f>
        <v>0</v>
      </c>
      <c r="AD55" s="358">
        <f>'Class-6'!AF57</f>
        <v>0</v>
      </c>
      <c r="AE55" s="359">
        <f t="shared" si="6"/>
        <v>0</v>
      </c>
      <c r="AF55" s="358">
        <f>'Class-6'!AH57</f>
        <v>0</v>
      </c>
      <c r="AG55" s="358">
        <f>'Class-6'!AI57</f>
        <v>0</v>
      </c>
      <c r="AH55" s="358">
        <f>'Class-6'!AJ57</f>
        <v>0</v>
      </c>
      <c r="AI55" s="359">
        <f t="shared" si="7"/>
        <v>0</v>
      </c>
      <c r="AJ55" s="832">
        <f t="shared" si="8"/>
        <v>0</v>
      </c>
      <c r="AK55" s="833">
        <f>'Class-6'!AL57</f>
        <v>0</v>
      </c>
      <c r="AL55" s="360">
        <f>'Class-6'!AO57</f>
        <v>0</v>
      </c>
      <c r="AM55" s="357">
        <f>'Class-6'!AP57</f>
        <v>0</v>
      </c>
      <c r="AN55" s="358">
        <f>'Class-6'!AQ57</f>
        <v>0</v>
      </c>
      <c r="AO55" s="359">
        <f t="shared" si="9"/>
        <v>0</v>
      </c>
      <c r="AP55" s="358">
        <f>'Class-6'!AS57</f>
        <v>0</v>
      </c>
      <c r="AQ55" s="358">
        <f>'Class-6'!AT57</f>
        <v>0</v>
      </c>
      <c r="AR55" s="358">
        <f>'Class-6'!AU57</f>
        <v>0</v>
      </c>
      <c r="AS55" s="359">
        <f t="shared" si="10"/>
        <v>0</v>
      </c>
      <c r="AT55" s="358">
        <f>'Class-6'!AW57</f>
        <v>0</v>
      </c>
      <c r="AU55" s="358">
        <f>'Class-6'!AX57</f>
        <v>0</v>
      </c>
      <c r="AV55" s="358">
        <f>'Class-6'!AY57</f>
        <v>0</v>
      </c>
      <c r="AW55" s="359">
        <f t="shared" si="11"/>
        <v>0</v>
      </c>
      <c r="AX55" s="832">
        <f t="shared" si="12"/>
        <v>0</v>
      </c>
      <c r="AY55" s="833">
        <f>'Class-6'!AZ57</f>
        <v>0</v>
      </c>
      <c r="AZ55" s="360">
        <f>'Class-6'!BD57</f>
        <v>0</v>
      </c>
      <c r="BA55" s="357">
        <f>'Class-6'!BE57</f>
        <v>0</v>
      </c>
      <c r="BB55" s="358">
        <f>'Class-6'!BF57</f>
        <v>0</v>
      </c>
      <c r="BC55" s="359">
        <f t="shared" si="13"/>
        <v>0</v>
      </c>
      <c r="BD55" s="358">
        <f>'Class-6'!BH57</f>
        <v>0</v>
      </c>
      <c r="BE55" s="358">
        <f>'Class-6'!BI57</f>
        <v>0</v>
      </c>
      <c r="BF55" s="358">
        <f>'Class-6'!BJ57</f>
        <v>0</v>
      </c>
      <c r="BG55" s="359">
        <f t="shared" si="14"/>
        <v>0</v>
      </c>
      <c r="BH55" s="358">
        <f>'Class-6'!BL57</f>
        <v>0</v>
      </c>
      <c r="BI55" s="358">
        <f>'Class-6'!BM57</f>
        <v>0</v>
      </c>
      <c r="BJ55" s="358">
        <f>'Class-6'!BN57</f>
        <v>0</v>
      </c>
      <c r="BK55" s="359">
        <f t="shared" si="15"/>
        <v>0</v>
      </c>
      <c r="BL55" s="832">
        <f t="shared" si="16"/>
        <v>0</v>
      </c>
      <c r="BM55" s="833">
        <f>'Class-6'!BN57</f>
        <v>0</v>
      </c>
      <c r="BN55" s="360">
        <f>'Class-6'!BS57</f>
        <v>0</v>
      </c>
      <c r="BO55" s="357">
        <f>'Class-6'!BT57</f>
        <v>0</v>
      </c>
      <c r="BP55" s="358">
        <f>'Class-6'!BU57</f>
        <v>0</v>
      </c>
      <c r="BQ55" s="359">
        <f t="shared" si="17"/>
        <v>0</v>
      </c>
      <c r="BR55" s="358">
        <f>'Class-6'!BW57</f>
        <v>0</v>
      </c>
      <c r="BS55" s="358">
        <f>'Class-6'!BX57</f>
        <v>0</v>
      </c>
      <c r="BT55" s="358">
        <f>'Class-6'!BY57</f>
        <v>0</v>
      </c>
      <c r="BU55" s="359">
        <f t="shared" si="18"/>
        <v>0</v>
      </c>
      <c r="BV55" s="358">
        <f>'Class-6'!CA57</f>
        <v>0</v>
      </c>
      <c r="BW55" s="358">
        <f>'Class-6'!CB57</f>
        <v>0</v>
      </c>
      <c r="BX55" s="358">
        <f>'Class-6'!CC57</f>
        <v>0</v>
      </c>
      <c r="BY55" s="359">
        <f t="shared" si="19"/>
        <v>0</v>
      </c>
      <c r="BZ55" s="832">
        <f t="shared" si="20"/>
        <v>0</v>
      </c>
      <c r="CA55" s="833">
        <f>'Class-6'!CB57</f>
        <v>0</v>
      </c>
      <c r="CB55" s="360">
        <f>'Class-6'!CH57</f>
        <v>0</v>
      </c>
      <c r="CC55" s="357">
        <f>'Class-6'!CI57</f>
        <v>0</v>
      </c>
      <c r="CD55" s="358">
        <f>'Class-6'!CJ57</f>
        <v>0</v>
      </c>
      <c r="CE55" s="359">
        <f t="shared" si="21"/>
        <v>0</v>
      </c>
      <c r="CF55" s="358">
        <f>'Class-6'!CL57</f>
        <v>0</v>
      </c>
      <c r="CG55" s="358">
        <f>'Class-6'!CM57</f>
        <v>0</v>
      </c>
      <c r="CH55" s="358">
        <f>'Class-6'!CN57</f>
        <v>0</v>
      </c>
      <c r="CI55" s="359">
        <f t="shared" si="22"/>
        <v>0</v>
      </c>
      <c r="CJ55" s="358">
        <f>'Class-6'!CP57</f>
        <v>0</v>
      </c>
      <c r="CK55" s="358">
        <f>'Class-6'!CR57</f>
        <v>0</v>
      </c>
      <c r="CL55" s="358">
        <f>'Class-6'!CR57</f>
        <v>0</v>
      </c>
      <c r="CM55" s="359">
        <f t="shared" si="23"/>
        <v>0</v>
      </c>
      <c r="CN55" s="832">
        <f t="shared" si="24"/>
        <v>0</v>
      </c>
      <c r="CO55" s="833">
        <f>'Class-6'!CP57</f>
        <v>0</v>
      </c>
      <c r="CP55" s="360">
        <f>'Class-6'!CW57</f>
        <v>0</v>
      </c>
      <c r="CQ55" s="357">
        <f>'Class-6'!CX57</f>
        <v>0</v>
      </c>
      <c r="CR55" s="358">
        <f>'Class-6'!CY57</f>
        <v>0</v>
      </c>
      <c r="CS55" s="358">
        <f>'Class-6'!CZ57</f>
        <v>0</v>
      </c>
      <c r="CT55" s="358">
        <f>'Class-6'!DA57</f>
        <v>0</v>
      </c>
      <c r="CU55" s="358">
        <f>'Class-6'!DB57</f>
        <v>0</v>
      </c>
      <c r="CV55" s="434">
        <f>'Class-6'!DC57</f>
        <v>0</v>
      </c>
      <c r="CW55" s="361">
        <f>'Class-6'!DF57</f>
        <v>0</v>
      </c>
      <c r="CX55" s="357">
        <f>'Class-6'!DG57</f>
        <v>0</v>
      </c>
      <c r="CY55" s="358">
        <f>'Class-6'!DH57</f>
        <v>0</v>
      </c>
      <c r="CZ55" s="358">
        <f>'Class-6'!DI57</f>
        <v>0</v>
      </c>
      <c r="DA55" s="358">
        <f>'Class-6'!DJ57</f>
        <v>0</v>
      </c>
      <c r="DB55" s="358">
        <f>'Class-6'!DK57</f>
        <v>0</v>
      </c>
      <c r="DC55" s="359">
        <f>'Class-6'!DL57</f>
        <v>0</v>
      </c>
      <c r="DD55" s="361">
        <f>'Class-6'!DO57</f>
        <v>0</v>
      </c>
      <c r="DE55" s="357">
        <f>'Class-6'!DP57</f>
        <v>0</v>
      </c>
      <c r="DF55" s="358">
        <f>'Class-6'!DQ57</f>
        <v>0</v>
      </c>
      <c r="DG55" s="358">
        <f>'Class-6'!DR57</f>
        <v>0</v>
      </c>
      <c r="DH55" s="358">
        <f>'Class-6'!DS57</f>
        <v>0</v>
      </c>
      <c r="DI55" s="358">
        <f>'Class-6'!DT57</f>
        <v>0</v>
      </c>
      <c r="DJ55" s="359">
        <f>'Class-6'!DU57</f>
        <v>0</v>
      </c>
      <c r="DK55" s="361">
        <f>'Class-6'!DX57</f>
        <v>0</v>
      </c>
      <c r="DL55" s="467">
        <f>'Class-6'!DY57</f>
        <v>0</v>
      </c>
      <c r="DM55" s="468">
        <f>'Class-6'!DZ57</f>
        <v>0</v>
      </c>
      <c r="DN55" s="469" t="str">
        <f>'Class-6'!EA57</f>
        <v/>
      </c>
      <c r="DO55" s="467">
        <f>'Class-6'!EB57</f>
        <v>0</v>
      </c>
      <c r="DP55" s="468">
        <f>'Class-6'!EC57</f>
        <v>0</v>
      </c>
      <c r="DQ55" s="470">
        <f>'Class-6'!ED57</f>
        <v>0</v>
      </c>
      <c r="DR55" s="468" t="str">
        <f>'Class-6'!EE57</f>
        <v/>
      </c>
      <c r="DS55" s="276" t="str">
        <f>'Class-6'!EF57</f>
        <v/>
      </c>
      <c r="DT55" s="276" t="str">
        <f>'Class-6'!EG57</f>
        <v/>
      </c>
      <c r="DU55" s="278" t="str">
        <f>'Class-6'!EH57</f>
        <v/>
      </c>
      <c r="DV55" s="279">
        <f>'Class-6'!EJ57</f>
        <v>0</v>
      </c>
    </row>
    <row r="56" spans="1:126" s="280" customFormat="1" ht="17.25" customHeight="1">
      <c r="A56" s="883"/>
      <c r="B56" s="275">
        <f t="shared" si="25"/>
        <v>0</v>
      </c>
      <c r="C56" s="276">
        <f>'Class-6'!D58</f>
        <v>0</v>
      </c>
      <c r="D56" s="276">
        <f>'Class-6'!E58</f>
        <v>0</v>
      </c>
      <c r="E56" s="276">
        <f>'Class-6'!F58</f>
        <v>0</v>
      </c>
      <c r="F56" s="276">
        <f>'Class-6'!G58</f>
        <v>0</v>
      </c>
      <c r="G56" s="276">
        <f>'Class-6'!H58</f>
        <v>0</v>
      </c>
      <c r="H56" s="276">
        <f>'Class-6'!I58</f>
        <v>0</v>
      </c>
      <c r="I56" s="276">
        <f>'Class-6'!J58</f>
        <v>0</v>
      </c>
      <c r="J56" s="277">
        <f>'Class-6'!K58</f>
        <v>0</v>
      </c>
      <c r="K56" s="357">
        <f>'Class-6'!L58</f>
        <v>0</v>
      </c>
      <c r="L56" s="358">
        <f>'Class-6'!M58</f>
        <v>0</v>
      </c>
      <c r="M56" s="359">
        <f t="shared" si="1"/>
        <v>0</v>
      </c>
      <c r="N56" s="358">
        <f>'Class-6'!O58</f>
        <v>0</v>
      </c>
      <c r="O56" s="358">
        <f>'Class-6'!P58</f>
        <v>0</v>
      </c>
      <c r="P56" s="358">
        <f>'Class-6'!Q58</f>
        <v>0</v>
      </c>
      <c r="Q56" s="359">
        <f t="shared" si="2"/>
        <v>0</v>
      </c>
      <c r="R56" s="358">
        <f>'Class-6'!S58</f>
        <v>0</v>
      </c>
      <c r="S56" s="358">
        <f>'Class-6'!T58</f>
        <v>0</v>
      </c>
      <c r="T56" s="358">
        <f>'Class-6'!U58</f>
        <v>0</v>
      </c>
      <c r="U56" s="359">
        <f t="shared" si="3"/>
        <v>0</v>
      </c>
      <c r="V56" s="832">
        <f t="shared" si="4"/>
        <v>0</v>
      </c>
      <c r="W56" s="833">
        <f>'Class-6'!X58</f>
        <v>0</v>
      </c>
      <c r="X56" s="360">
        <f>'Class-6'!Z58</f>
        <v>0</v>
      </c>
      <c r="Y56" s="357">
        <f>'Class-6'!AA58</f>
        <v>0</v>
      </c>
      <c r="Z56" s="358">
        <f>'Class-6'!AB58</f>
        <v>0</v>
      </c>
      <c r="AA56" s="359">
        <f t="shared" si="5"/>
        <v>0</v>
      </c>
      <c r="AB56" s="358">
        <f>'Class-6'!AD58</f>
        <v>0</v>
      </c>
      <c r="AC56" s="358">
        <f>'Class-6'!AE58</f>
        <v>0</v>
      </c>
      <c r="AD56" s="358">
        <f>'Class-6'!AF58</f>
        <v>0</v>
      </c>
      <c r="AE56" s="359">
        <f t="shared" si="6"/>
        <v>0</v>
      </c>
      <c r="AF56" s="358">
        <f>'Class-6'!AH58</f>
        <v>0</v>
      </c>
      <c r="AG56" s="358">
        <f>'Class-6'!AI58</f>
        <v>0</v>
      </c>
      <c r="AH56" s="358">
        <f>'Class-6'!AJ58</f>
        <v>0</v>
      </c>
      <c r="AI56" s="359">
        <f t="shared" si="7"/>
        <v>0</v>
      </c>
      <c r="AJ56" s="832">
        <f t="shared" si="8"/>
        <v>0</v>
      </c>
      <c r="AK56" s="833">
        <f>'Class-6'!AL58</f>
        <v>0</v>
      </c>
      <c r="AL56" s="360">
        <f>'Class-6'!AO58</f>
        <v>0</v>
      </c>
      <c r="AM56" s="357">
        <f>'Class-6'!AP58</f>
        <v>0</v>
      </c>
      <c r="AN56" s="358">
        <f>'Class-6'!AQ58</f>
        <v>0</v>
      </c>
      <c r="AO56" s="359">
        <f t="shared" si="9"/>
        <v>0</v>
      </c>
      <c r="AP56" s="358">
        <f>'Class-6'!AS58</f>
        <v>0</v>
      </c>
      <c r="AQ56" s="358">
        <f>'Class-6'!AT58</f>
        <v>0</v>
      </c>
      <c r="AR56" s="358">
        <f>'Class-6'!AU58</f>
        <v>0</v>
      </c>
      <c r="AS56" s="359">
        <f t="shared" si="10"/>
        <v>0</v>
      </c>
      <c r="AT56" s="358">
        <f>'Class-6'!AW58</f>
        <v>0</v>
      </c>
      <c r="AU56" s="358">
        <f>'Class-6'!AX58</f>
        <v>0</v>
      </c>
      <c r="AV56" s="358">
        <f>'Class-6'!AY58</f>
        <v>0</v>
      </c>
      <c r="AW56" s="359">
        <f t="shared" si="11"/>
        <v>0</v>
      </c>
      <c r="AX56" s="832">
        <f t="shared" si="12"/>
        <v>0</v>
      </c>
      <c r="AY56" s="833">
        <f>'Class-6'!AZ58</f>
        <v>0</v>
      </c>
      <c r="AZ56" s="360">
        <f>'Class-6'!BD58</f>
        <v>0</v>
      </c>
      <c r="BA56" s="357">
        <f>'Class-6'!BE58</f>
        <v>0</v>
      </c>
      <c r="BB56" s="358">
        <f>'Class-6'!BF58</f>
        <v>0</v>
      </c>
      <c r="BC56" s="359">
        <f t="shared" si="13"/>
        <v>0</v>
      </c>
      <c r="BD56" s="358">
        <f>'Class-6'!BH58</f>
        <v>0</v>
      </c>
      <c r="BE56" s="358">
        <f>'Class-6'!BI58</f>
        <v>0</v>
      </c>
      <c r="BF56" s="358">
        <f>'Class-6'!BJ58</f>
        <v>0</v>
      </c>
      <c r="BG56" s="359">
        <f t="shared" si="14"/>
        <v>0</v>
      </c>
      <c r="BH56" s="358">
        <f>'Class-6'!BL58</f>
        <v>0</v>
      </c>
      <c r="BI56" s="358">
        <f>'Class-6'!BM58</f>
        <v>0</v>
      </c>
      <c r="BJ56" s="358">
        <f>'Class-6'!BN58</f>
        <v>0</v>
      </c>
      <c r="BK56" s="359">
        <f t="shared" si="15"/>
        <v>0</v>
      </c>
      <c r="BL56" s="832">
        <f t="shared" si="16"/>
        <v>0</v>
      </c>
      <c r="BM56" s="833">
        <f>'Class-6'!BN58</f>
        <v>0</v>
      </c>
      <c r="BN56" s="360">
        <f>'Class-6'!BS58</f>
        <v>0</v>
      </c>
      <c r="BO56" s="357">
        <f>'Class-6'!BT58</f>
        <v>0</v>
      </c>
      <c r="BP56" s="358">
        <f>'Class-6'!BU58</f>
        <v>0</v>
      </c>
      <c r="BQ56" s="359">
        <f t="shared" si="17"/>
        <v>0</v>
      </c>
      <c r="BR56" s="358">
        <f>'Class-6'!BW58</f>
        <v>0</v>
      </c>
      <c r="BS56" s="358">
        <f>'Class-6'!BX58</f>
        <v>0</v>
      </c>
      <c r="BT56" s="358">
        <f>'Class-6'!BY58</f>
        <v>0</v>
      </c>
      <c r="BU56" s="359">
        <f t="shared" si="18"/>
        <v>0</v>
      </c>
      <c r="BV56" s="358">
        <f>'Class-6'!CA58</f>
        <v>0</v>
      </c>
      <c r="BW56" s="358">
        <f>'Class-6'!CB58</f>
        <v>0</v>
      </c>
      <c r="BX56" s="358">
        <f>'Class-6'!CC58</f>
        <v>0</v>
      </c>
      <c r="BY56" s="359">
        <f t="shared" si="19"/>
        <v>0</v>
      </c>
      <c r="BZ56" s="832">
        <f t="shared" si="20"/>
        <v>0</v>
      </c>
      <c r="CA56" s="833">
        <f>'Class-6'!CB58</f>
        <v>0</v>
      </c>
      <c r="CB56" s="360">
        <f>'Class-6'!CH58</f>
        <v>0</v>
      </c>
      <c r="CC56" s="357">
        <f>'Class-6'!CI58</f>
        <v>0</v>
      </c>
      <c r="CD56" s="358">
        <f>'Class-6'!CJ58</f>
        <v>0</v>
      </c>
      <c r="CE56" s="359">
        <f t="shared" si="21"/>
        <v>0</v>
      </c>
      <c r="CF56" s="358">
        <f>'Class-6'!CL58</f>
        <v>0</v>
      </c>
      <c r="CG56" s="358">
        <f>'Class-6'!CM58</f>
        <v>0</v>
      </c>
      <c r="CH56" s="358">
        <f>'Class-6'!CN58</f>
        <v>0</v>
      </c>
      <c r="CI56" s="359">
        <f t="shared" si="22"/>
        <v>0</v>
      </c>
      <c r="CJ56" s="358">
        <f>'Class-6'!CP58</f>
        <v>0</v>
      </c>
      <c r="CK56" s="358">
        <f>'Class-6'!CR58</f>
        <v>0</v>
      </c>
      <c r="CL56" s="358">
        <f>'Class-6'!CR58</f>
        <v>0</v>
      </c>
      <c r="CM56" s="359">
        <f t="shared" si="23"/>
        <v>0</v>
      </c>
      <c r="CN56" s="832">
        <f t="shared" si="24"/>
        <v>0</v>
      </c>
      <c r="CO56" s="833">
        <f>'Class-6'!CP58</f>
        <v>0</v>
      </c>
      <c r="CP56" s="360">
        <f>'Class-6'!CW58</f>
        <v>0</v>
      </c>
      <c r="CQ56" s="357">
        <f>'Class-6'!CX58</f>
        <v>0</v>
      </c>
      <c r="CR56" s="358">
        <f>'Class-6'!CY58</f>
        <v>0</v>
      </c>
      <c r="CS56" s="358">
        <f>'Class-6'!CZ58</f>
        <v>0</v>
      </c>
      <c r="CT56" s="358">
        <f>'Class-6'!DA58</f>
        <v>0</v>
      </c>
      <c r="CU56" s="358">
        <f>'Class-6'!DB58</f>
        <v>0</v>
      </c>
      <c r="CV56" s="434">
        <f>'Class-6'!DC58</f>
        <v>0</v>
      </c>
      <c r="CW56" s="361">
        <f>'Class-6'!DF58</f>
        <v>0</v>
      </c>
      <c r="CX56" s="357">
        <f>'Class-6'!DG58</f>
        <v>0</v>
      </c>
      <c r="CY56" s="358">
        <f>'Class-6'!DH58</f>
        <v>0</v>
      </c>
      <c r="CZ56" s="358">
        <f>'Class-6'!DI58</f>
        <v>0</v>
      </c>
      <c r="DA56" s="358">
        <f>'Class-6'!DJ58</f>
        <v>0</v>
      </c>
      <c r="DB56" s="358">
        <f>'Class-6'!DK58</f>
        <v>0</v>
      </c>
      <c r="DC56" s="359">
        <f>'Class-6'!DL58</f>
        <v>0</v>
      </c>
      <c r="DD56" s="361">
        <f>'Class-6'!DO58</f>
        <v>0</v>
      </c>
      <c r="DE56" s="357">
        <f>'Class-6'!DP58</f>
        <v>0</v>
      </c>
      <c r="DF56" s="358">
        <f>'Class-6'!DQ58</f>
        <v>0</v>
      </c>
      <c r="DG56" s="358">
        <f>'Class-6'!DR58</f>
        <v>0</v>
      </c>
      <c r="DH56" s="358">
        <f>'Class-6'!DS58</f>
        <v>0</v>
      </c>
      <c r="DI56" s="358">
        <f>'Class-6'!DT58</f>
        <v>0</v>
      </c>
      <c r="DJ56" s="359">
        <f>'Class-6'!DU58</f>
        <v>0</v>
      </c>
      <c r="DK56" s="361">
        <f>'Class-6'!DX58</f>
        <v>0</v>
      </c>
      <c r="DL56" s="467">
        <f>'Class-6'!DY58</f>
        <v>0</v>
      </c>
      <c r="DM56" s="468">
        <f>'Class-6'!DZ58</f>
        <v>0</v>
      </c>
      <c r="DN56" s="469" t="str">
        <f>'Class-6'!EA58</f>
        <v/>
      </c>
      <c r="DO56" s="467">
        <f>'Class-6'!EB58</f>
        <v>0</v>
      </c>
      <c r="DP56" s="468">
        <f>'Class-6'!EC58</f>
        <v>0</v>
      </c>
      <c r="DQ56" s="470">
        <f>'Class-6'!ED58</f>
        <v>0</v>
      </c>
      <c r="DR56" s="468" t="str">
        <f>'Class-6'!EE58</f>
        <v/>
      </c>
      <c r="DS56" s="276" t="str">
        <f>'Class-6'!EF58</f>
        <v/>
      </c>
      <c r="DT56" s="276" t="str">
        <f>'Class-6'!EG58</f>
        <v/>
      </c>
      <c r="DU56" s="278" t="str">
        <f>'Class-6'!EH58</f>
        <v/>
      </c>
      <c r="DV56" s="279">
        <f>'Class-6'!EJ58</f>
        <v>0</v>
      </c>
    </row>
    <row r="57" spans="1:126" s="280" customFormat="1" ht="17.25" customHeight="1">
      <c r="A57" s="883"/>
      <c r="B57" s="275">
        <f t="shared" si="25"/>
        <v>0</v>
      </c>
      <c r="C57" s="276">
        <f>'Class-6'!D59</f>
        <v>0</v>
      </c>
      <c r="D57" s="276">
        <f>'Class-6'!E59</f>
        <v>0</v>
      </c>
      <c r="E57" s="276">
        <f>'Class-6'!F59</f>
        <v>0</v>
      </c>
      <c r="F57" s="276">
        <f>'Class-6'!G59</f>
        <v>0</v>
      </c>
      <c r="G57" s="276">
        <f>'Class-6'!H59</f>
        <v>0</v>
      </c>
      <c r="H57" s="276">
        <f>'Class-6'!I59</f>
        <v>0</v>
      </c>
      <c r="I57" s="276">
        <f>'Class-6'!J59</f>
        <v>0</v>
      </c>
      <c r="J57" s="277">
        <f>'Class-6'!K59</f>
        <v>0</v>
      </c>
      <c r="K57" s="357">
        <f>'Class-6'!L59</f>
        <v>0</v>
      </c>
      <c r="L57" s="358">
        <f>'Class-6'!M59</f>
        <v>0</v>
      </c>
      <c r="M57" s="359">
        <f t="shared" si="1"/>
        <v>0</v>
      </c>
      <c r="N57" s="358">
        <f>'Class-6'!O59</f>
        <v>0</v>
      </c>
      <c r="O57" s="358">
        <f>'Class-6'!P59</f>
        <v>0</v>
      </c>
      <c r="P57" s="358">
        <f>'Class-6'!Q59</f>
        <v>0</v>
      </c>
      <c r="Q57" s="359">
        <f t="shared" si="2"/>
        <v>0</v>
      </c>
      <c r="R57" s="358">
        <f>'Class-6'!S59</f>
        <v>0</v>
      </c>
      <c r="S57" s="358">
        <f>'Class-6'!T59</f>
        <v>0</v>
      </c>
      <c r="T57" s="358">
        <f>'Class-6'!U59</f>
        <v>0</v>
      </c>
      <c r="U57" s="359">
        <f t="shared" si="3"/>
        <v>0</v>
      </c>
      <c r="V57" s="832">
        <f t="shared" si="4"/>
        <v>0</v>
      </c>
      <c r="W57" s="833">
        <f>'Class-6'!X59</f>
        <v>0</v>
      </c>
      <c r="X57" s="360">
        <f>'Class-6'!Z59</f>
        <v>0</v>
      </c>
      <c r="Y57" s="357">
        <f>'Class-6'!AA59</f>
        <v>0</v>
      </c>
      <c r="Z57" s="358">
        <f>'Class-6'!AB59</f>
        <v>0</v>
      </c>
      <c r="AA57" s="359">
        <f t="shared" si="5"/>
        <v>0</v>
      </c>
      <c r="AB57" s="358">
        <f>'Class-6'!AD59</f>
        <v>0</v>
      </c>
      <c r="AC57" s="358">
        <f>'Class-6'!AE59</f>
        <v>0</v>
      </c>
      <c r="AD57" s="358">
        <f>'Class-6'!AF59</f>
        <v>0</v>
      </c>
      <c r="AE57" s="359">
        <f t="shared" si="6"/>
        <v>0</v>
      </c>
      <c r="AF57" s="358">
        <f>'Class-6'!AH59</f>
        <v>0</v>
      </c>
      <c r="AG57" s="358">
        <f>'Class-6'!AI59</f>
        <v>0</v>
      </c>
      <c r="AH57" s="358">
        <f>'Class-6'!AJ59</f>
        <v>0</v>
      </c>
      <c r="AI57" s="359">
        <f t="shared" si="7"/>
        <v>0</v>
      </c>
      <c r="AJ57" s="832">
        <f t="shared" si="8"/>
        <v>0</v>
      </c>
      <c r="AK57" s="833">
        <f>'Class-6'!AL59</f>
        <v>0</v>
      </c>
      <c r="AL57" s="360">
        <f>'Class-6'!AO59</f>
        <v>0</v>
      </c>
      <c r="AM57" s="357">
        <f>'Class-6'!AP59</f>
        <v>0</v>
      </c>
      <c r="AN57" s="358">
        <f>'Class-6'!AQ59</f>
        <v>0</v>
      </c>
      <c r="AO57" s="359">
        <f t="shared" si="9"/>
        <v>0</v>
      </c>
      <c r="AP57" s="358">
        <f>'Class-6'!AS59</f>
        <v>0</v>
      </c>
      <c r="AQ57" s="358">
        <f>'Class-6'!AT59</f>
        <v>0</v>
      </c>
      <c r="AR57" s="358">
        <f>'Class-6'!AU59</f>
        <v>0</v>
      </c>
      <c r="AS57" s="359">
        <f t="shared" si="10"/>
        <v>0</v>
      </c>
      <c r="AT57" s="358">
        <f>'Class-6'!AW59</f>
        <v>0</v>
      </c>
      <c r="AU57" s="358">
        <f>'Class-6'!AX59</f>
        <v>0</v>
      </c>
      <c r="AV57" s="358">
        <f>'Class-6'!AY59</f>
        <v>0</v>
      </c>
      <c r="AW57" s="359">
        <f t="shared" si="11"/>
        <v>0</v>
      </c>
      <c r="AX57" s="832">
        <f t="shared" si="12"/>
        <v>0</v>
      </c>
      <c r="AY57" s="833">
        <f>'Class-6'!AZ59</f>
        <v>0</v>
      </c>
      <c r="AZ57" s="360">
        <f>'Class-6'!BD59</f>
        <v>0</v>
      </c>
      <c r="BA57" s="357">
        <f>'Class-6'!BE59</f>
        <v>0</v>
      </c>
      <c r="BB57" s="358">
        <f>'Class-6'!BF59</f>
        <v>0</v>
      </c>
      <c r="BC57" s="359">
        <f t="shared" si="13"/>
        <v>0</v>
      </c>
      <c r="BD57" s="358">
        <f>'Class-6'!BH59</f>
        <v>0</v>
      </c>
      <c r="BE57" s="358">
        <f>'Class-6'!BI59</f>
        <v>0</v>
      </c>
      <c r="BF57" s="358">
        <f>'Class-6'!BJ59</f>
        <v>0</v>
      </c>
      <c r="BG57" s="359">
        <f t="shared" si="14"/>
        <v>0</v>
      </c>
      <c r="BH57" s="358">
        <f>'Class-6'!BL59</f>
        <v>0</v>
      </c>
      <c r="BI57" s="358">
        <f>'Class-6'!BM59</f>
        <v>0</v>
      </c>
      <c r="BJ57" s="358">
        <f>'Class-6'!BN59</f>
        <v>0</v>
      </c>
      <c r="BK57" s="359">
        <f t="shared" si="15"/>
        <v>0</v>
      </c>
      <c r="BL57" s="832">
        <f t="shared" si="16"/>
        <v>0</v>
      </c>
      <c r="BM57" s="833">
        <f>'Class-6'!BN59</f>
        <v>0</v>
      </c>
      <c r="BN57" s="360">
        <f>'Class-6'!BS59</f>
        <v>0</v>
      </c>
      <c r="BO57" s="357">
        <f>'Class-6'!BT59</f>
        <v>0</v>
      </c>
      <c r="BP57" s="358">
        <f>'Class-6'!BU59</f>
        <v>0</v>
      </c>
      <c r="BQ57" s="359">
        <f t="shared" si="17"/>
        <v>0</v>
      </c>
      <c r="BR57" s="358">
        <f>'Class-6'!BW59</f>
        <v>0</v>
      </c>
      <c r="BS57" s="358">
        <f>'Class-6'!BX59</f>
        <v>0</v>
      </c>
      <c r="BT57" s="358">
        <f>'Class-6'!BY59</f>
        <v>0</v>
      </c>
      <c r="BU57" s="359">
        <f t="shared" si="18"/>
        <v>0</v>
      </c>
      <c r="BV57" s="358">
        <f>'Class-6'!CA59</f>
        <v>0</v>
      </c>
      <c r="BW57" s="358">
        <f>'Class-6'!CB59</f>
        <v>0</v>
      </c>
      <c r="BX57" s="358">
        <f>'Class-6'!CC59</f>
        <v>0</v>
      </c>
      <c r="BY57" s="359">
        <f t="shared" si="19"/>
        <v>0</v>
      </c>
      <c r="BZ57" s="832">
        <f t="shared" si="20"/>
        <v>0</v>
      </c>
      <c r="CA57" s="833">
        <f>'Class-6'!CB59</f>
        <v>0</v>
      </c>
      <c r="CB57" s="360">
        <f>'Class-6'!CH59</f>
        <v>0</v>
      </c>
      <c r="CC57" s="357">
        <f>'Class-6'!CI59</f>
        <v>0</v>
      </c>
      <c r="CD57" s="358">
        <f>'Class-6'!CJ59</f>
        <v>0</v>
      </c>
      <c r="CE57" s="359">
        <f t="shared" si="21"/>
        <v>0</v>
      </c>
      <c r="CF57" s="358">
        <f>'Class-6'!CL59</f>
        <v>0</v>
      </c>
      <c r="CG57" s="358">
        <f>'Class-6'!CM59</f>
        <v>0</v>
      </c>
      <c r="CH57" s="358">
        <f>'Class-6'!CN59</f>
        <v>0</v>
      </c>
      <c r="CI57" s="359">
        <f t="shared" si="22"/>
        <v>0</v>
      </c>
      <c r="CJ57" s="358">
        <f>'Class-6'!CP59</f>
        <v>0</v>
      </c>
      <c r="CK57" s="358">
        <f>'Class-6'!CR59</f>
        <v>0</v>
      </c>
      <c r="CL57" s="358">
        <f>'Class-6'!CR59</f>
        <v>0</v>
      </c>
      <c r="CM57" s="359">
        <f t="shared" si="23"/>
        <v>0</v>
      </c>
      <c r="CN57" s="832">
        <f t="shared" si="24"/>
        <v>0</v>
      </c>
      <c r="CO57" s="833">
        <f>'Class-6'!CP59</f>
        <v>0</v>
      </c>
      <c r="CP57" s="360">
        <f>'Class-6'!CW59</f>
        <v>0</v>
      </c>
      <c r="CQ57" s="357">
        <f>'Class-6'!CX59</f>
        <v>0</v>
      </c>
      <c r="CR57" s="358">
        <f>'Class-6'!CY59</f>
        <v>0</v>
      </c>
      <c r="CS57" s="358">
        <f>'Class-6'!CZ59</f>
        <v>0</v>
      </c>
      <c r="CT57" s="358">
        <f>'Class-6'!DA59</f>
        <v>0</v>
      </c>
      <c r="CU57" s="358">
        <f>'Class-6'!DB59</f>
        <v>0</v>
      </c>
      <c r="CV57" s="434">
        <f>'Class-6'!DC59</f>
        <v>0</v>
      </c>
      <c r="CW57" s="361">
        <f>'Class-6'!DF59</f>
        <v>0</v>
      </c>
      <c r="CX57" s="357">
        <f>'Class-6'!DG59</f>
        <v>0</v>
      </c>
      <c r="CY57" s="358">
        <f>'Class-6'!DH59</f>
        <v>0</v>
      </c>
      <c r="CZ57" s="358">
        <f>'Class-6'!DI59</f>
        <v>0</v>
      </c>
      <c r="DA57" s="358">
        <f>'Class-6'!DJ59</f>
        <v>0</v>
      </c>
      <c r="DB57" s="358">
        <f>'Class-6'!DK59</f>
        <v>0</v>
      </c>
      <c r="DC57" s="359">
        <f>'Class-6'!DL59</f>
        <v>0</v>
      </c>
      <c r="DD57" s="361">
        <f>'Class-6'!DO59</f>
        <v>0</v>
      </c>
      <c r="DE57" s="357">
        <f>'Class-6'!DP59</f>
        <v>0</v>
      </c>
      <c r="DF57" s="358">
        <f>'Class-6'!DQ59</f>
        <v>0</v>
      </c>
      <c r="DG57" s="358">
        <f>'Class-6'!DR59</f>
        <v>0</v>
      </c>
      <c r="DH57" s="358">
        <f>'Class-6'!DS59</f>
        <v>0</v>
      </c>
      <c r="DI57" s="358">
        <f>'Class-6'!DT59</f>
        <v>0</v>
      </c>
      <c r="DJ57" s="359">
        <f>'Class-6'!DU59</f>
        <v>0</v>
      </c>
      <c r="DK57" s="361">
        <f>'Class-6'!DX59</f>
        <v>0</v>
      </c>
      <c r="DL57" s="467">
        <f>'Class-6'!DY59</f>
        <v>0</v>
      </c>
      <c r="DM57" s="468">
        <f>'Class-6'!DZ59</f>
        <v>0</v>
      </c>
      <c r="DN57" s="469" t="str">
        <f>'Class-6'!EA59</f>
        <v/>
      </c>
      <c r="DO57" s="467">
        <f>'Class-6'!EB59</f>
        <v>0</v>
      </c>
      <c r="DP57" s="468">
        <f>'Class-6'!EC59</f>
        <v>0</v>
      </c>
      <c r="DQ57" s="470">
        <f>'Class-6'!ED59</f>
        <v>0</v>
      </c>
      <c r="DR57" s="468" t="str">
        <f>'Class-6'!EE59</f>
        <v/>
      </c>
      <c r="DS57" s="276" t="str">
        <f>'Class-6'!EF59</f>
        <v/>
      </c>
      <c r="DT57" s="276" t="str">
        <f>'Class-6'!EG59</f>
        <v/>
      </c>
      <c r="DU57" s="278" t="str">
        <f>'Class-6'!EH59</f>
        <v/>
      </c>
      <c r="DV57" s="279">
        <f>'Class-6'!EJ59</f>
        <v>0</v>
      </c>
    </row>
    <row r="58" spans="1:126" s="280" customFormat="1" ht="17.25" customHeight="1">
      <c r="A58" s="883"/>
      <c r="B58" s="275">
        <f t="shared" si="25"/>
        <v>0</v>
      </c>
      <c r="C58" s="276">
        <f>'Class-6'!D60</f>
        <v>0</v>
      </c>
      <c r="D58" s="276">
        <f>'Class-6'!E60</f>
        <v>0</v>
      </c>
      <c r="E58" s="276">
        <f>'Class-6'!F60</f>
        <v>0</v>
      </c>
      <c r="F58" s="276">
        <f>'Class-6'!G60</f>
        <v>0</v>
      </c>
      <c r="G58" s="276">
        <f>'Class-6'!H60</f>
        <v>0</v>
      </c>
      <c r="H58" s="276">
        <f>'Class-6'!I60</f>
        <v>0</v>
      </c>
      <c r="I58" s="276">
        <f>'Class-6'!J60</f>
        <v>0</v>
      </c>
      <c r="J58" s="277">
        <f>'Class-6'!K60</f>
        <v>0</v>
      </c>
      <c r="K58" s="357">
        <f>'Class-6'!L60</f>
        <v>0</v>
      </c>
      <c r="L58" s="358">
        <f>'Class-6'!M60</f>
        <v>0</v>
      </c>
      <c r="M58" s="359">
        <f t="shared" si="1"/>
        <v>0</v>
      </c>
      <c r="N58" s="358">
        <f>'Class-6'!O60</f>
        <v>0</v>
      </c>
      <c r="O58" s="358">
        <f>'Class-6'!P60</f>
        <v>0</v>
      </c>
      <c r="P58" s="358">
        <f>'Class-6'!Q60</f>
        <v>0</v>
      </c>
      <c r="Q58" s="359">
        <f t="shared" si="2"/>
        <v>0</v>
      </c>
      <c r="R58" s="358">
        <f>'Class-6'!S60</f>
        <v>0</v>
      </c>
      <c r="S58" s="358">
        <f>'Class-6'!T60</f>
        <v>0</v>
      </c>
      <c r="T58" s="358">
        <f>'Class-6'!U60</f>
        <v>0</v>
      </c>
      <c r="U58" s="359">
        <f t="shared" si="3"/>
        <v>0</v>
      </c>
      <c r="V58" s="832">
        <f t="shared" si="4"/>
        <v>0</v>
      </c>
      <c r="W58" s="833">
        <f>'Class-6'!X60</f>
        <v>0</v>
      </c>
      <c r="X58" s="360">
        <f>'Class-6'!Z60</f>
        <v>0</v>
      </c>
      <c r="Y58" s="357">
        <f>'Class-6'!AA60</f>
        <v>0</v>
      </c>
      <c r="Z58" s="358">
        <f>'Class-6'!AB60</f>
        <v>0</v>
      </c>
      <c r="AA58" s="359">
        <f t="shared" si="5"/>
        <v>0</v>
      </c>
      <c r="AB58" s="358">
        <f>'Class-6'!AD60</f>
        <v>0</v>
      </c>
      <c r="AC58" s="358">
        <f>'Class-6'!AE60</f>
        <v>0</v>
      </c>
      <c r="AD58" s="358">
        <f>'Class-6'!AF60</f>
        <v>0</v>
      </c>
      <c r="AE58" s="359">
        <f t="shared" si="6"/>
        <v>0</v>
      </c>
      <c r="AF58" s="358">
        <f>'Class-6'!AH60</f>
        <v>0</v>
      </c>
      <c r="AG58" s="358">
        <f>'Class-6'!AI60</f>
        <v>0</v>
      </c>
      <c r="AH58" s="358">
        <f>'Class-6'!AJ60</f>
        <v>0</v>
      </c>
      <c r="AI58" s="359">
        <f t="shared" si="7"/>
        <v>0</v>
      </c>
      <c r="AJ58" s="832">
        <f t="shared" si="8"/>
        <v>0</v>
      </c>
      <c r="AK58" s="833">
        <f>'Class-6'!AL60</f>
        <v>0</v>
      </c>
      <c r="AL58" s="360">
        <f>'Class-6'!AO60</f>
        <v>0</v>
      </c>
      <c r="AM58" s="357">
        <f>'Class-6'!AP60</f>
        <v>0</v>
      </c>
      <c r="AN58" s="358">
        <f>'Class-6'!AQ60</f>
        <v>0</v>
      </c>
      <c r="AO58" s="359">
        <f t="shared" si="9"/>
        <v>0</v>
      </c>
      <c r="AP58" s="358">
        <f>'Class-6'!AS60</f>
        <v>0</v>
      </c>
      <c r="AQ58" s="358">
        <f>'Class-6'!AT60</f>
        <v>0</v>
      </c>
      <c r="AR58" s="358">
        <f>'Class-6'!AU60</f>
        <v>0</v>
      </c>
      <c r="AS58" s="359">
        <f t="shared" si="10"/>
        <v>0</v>
      </c>
      <c r="AT58" s="358">
        <f>'Class-6'!AW60</f>
        <v>0</v>
      </c>
      <c r="AU58" s="358">
        <f>'Class-6'!AX60</f>
        <v>0</v>
      </c>
      <c r="AV58" s="358">
        <f>'Class-6'!AY60</f>
        <v>0</v>
      </c>
      <c r="AW58" s="359">
        <f t="shared" si="11"/>
        <v>0</v>
      </c>
      <c r="AX58" s="832">
        <f t="shared" si="12"/>
        <v>0</v>
      </c>
      <c r="AY58" s="833">
        <f>'Class-6'!AZ60</f>
        <v>0</v>
      </c>
      <c r="AZ58" s="360">
        <f>'Class-6'!BD60</f>
        <v>0</v>
      </c>
      <c r="BA58" s="357">
        <f>'Class-6'!BE60</f>
        <v>0</v>
      </c>
      <c r="BB58" s="358">
        <f>'Class-6'!BF60</f>
        <v>0</v>
      </c>
      <c r="BC58" s="359">
        <f t="shared" si="13"/>
        <v>0</v>
      </c>
      <c r="BD58" s="358">
        <f>'Class-6'!BH60</f>
        <v>0</v>
      </c>
      <c r="BE58" s="358">
        <f>'Class-6'!BI60</f>
        <v>0</v>
      </c>
      <c r="BF58" s="358">
        <f>'Class-6'!BJ60</f>
        <v>0</v>
      </c>
      <c r="BG58" s="359">
        <f t="shared" si="14"/>
        <v>0</v>
      </c>
      <c r="BH58" s="358">
        <f>'Class-6'!BL60</f>
        <v>0</v>
      </c>
      <c r="BI58" s="358">
        <f>'Class-6'!BM60</f>
        <v>0</v>
      </c>
      <c r="BJ58" s="358">
        <f>'Class-6'!BN60</f>
        <v>0</v>
      </c>
      <c r="BK58" s="359">
        <f t="shared" si="15"/>
        <v>0</v>
      </c>
      <c r="BL58" s="832">
        <f t="shared" si="16"/>
        <v>0</v>
      </c>
      <c r="BM58" s="833">
        <f>'Class-6'!BN60</f>
        <v>0</v>
      </c>
      <c r="BN58" s="360">
        <f>'Class-6'!BS60</f>
        <v>0</v>
      </c>
      <c r="BO58" s="357">
        <f>'Class-6'!BT60</f>
        <v>0</v>
      </c>
      <c r="BP58" s="358">
        <f>'Class-6'!BU60</f>
        <v>0</v>
      </c>
      <c r="BQ58" s="359">
        <f t="shared" si="17"/>
        <v>0</v>
      </c>
      <c r="BR58" s="358">
        <f>'Class-6'!BW60</f>
        <v>0</v>
      </c>
      <c r="BS58" s="358">
        <f>'Class-6'!BX60</f>
        <v>0</v>
      </c>
      <c r="BT58" s="358">
        <f>'Class-6'!BY60</f>
        <v>0</v>
      </c>
      <c r="BU58" s="359">
        <f t="shared" si="18"/>
        <v>0</v>
      </c>
      <c r="BV58" s="358">
        <f>'Class-6'!CA60</f>
        <v>0</v>
      </c>
      <c r="BW58" s="358">
        <f>'Class-6'!CB60</f>
        <v>0</v>
      </c>
      <c r="BX58" s="358">
        <f>'Class-6'!CC60</f>
        <v>0</v>
      </c>
      <c r="BY58" s="359">
        <f t="shared" si="19"/>
        <v>0</v>
      </c>
      <c r="BZ58" s="832">
        <f t="shared" si="20"/>
        <v>0</v>
      </c>
      <c r="CA58" s="833">
        <f>'Class-6'!CB60</f>
        <v>0</v>
      </c>
      <c r="CB58" s="360">
        <f>'Class-6'!CH60</f>
        <v>0</v>
      </c>
      <c r="CC58" s="357">
        <f>'Class-6'!CI60</f>
        <v>0</v>
      </c>
      <c r="CD58" s="358">
        <f>'Class-6'!CJ60</f>
        <v>0</v>
      </c>
      <c r="CE58" s="359">
        <f t="shared" si="21"/>
        <v>0</v>
      </c>
      <c r="CF58" s="358">
        <f>'Class-6'!CL60</f>
        <v>0</v>
      </c>
      <c r="CG58" s="358">
        <f>'Class-6'!CM60</f>
        <v>0</v>
      </c>
      <c r="CH58" s="358">
        <f>'Class-6'!CN60</f>
        <v>0</v>
      </c>
      <c r="CI58" s="359">
        <f t="shared" si="22"/>
        <v>0</v>
      </c>
      <c r="CJ58" s="358">
        <f>'Class-6'!CP60</f>
        <v>0</v>
      </c>
      <c r="CK58" s="358">
        <f>'Class-6'!CR60</f>
        <v>0</v>
      </c>
      <c r="CL58" s="358">
        <f>'Class-6'!CR60</f>
        <v>0</v>
      </c>
      <c r="CM58" s="359">
        <f t="shared" si="23"/>
        <v>0</v>
      </c>
      <c r="CN58" s="832">
        <f t="shared" si="24"/>
        <v>0</v>
      </c>
      <c r="CO58" s="833">
        <f>'Class-6'!CP60</f>
        <v>0</v>
      </c>
      <c r="CP58" s="360">
        <f>'Class-6'!CW60</f>
        <v>0</v>
      </c>
      <c r="CQ58" s="357">
        <f>'Class-6'!CX60</f>
        <v>0</v>
      </c>
      <c r="CR58" s="358">
        <f>'Class-6'!CY60</f>
        <v>0</v>
      </c>
      <c r="CS58" s="358">
        <f>'Class-6'!CZ60</f>
        <v>0</v>
      </c>
      <c r="CT58" s="358">
        <f>'Class-6'!DA60</f>
        <v>0</v>
      </c>
      <c r="CU58" s="358">
        <f>'Class-6'!DB60</f>
        <v>0</v>
      </c>
      <c r="CV58" s="434">
        <f>'Class-6'!DC60</f>
        <v>0</v>
      </c>
      <c r="CW58" s="361">
        <f>'Class-6'!DF60</f>
        <v>0</v>
      </c>
      <c r="CX58" s="357">
        <f>'Class-6'!DG60</f>
        <v>0</v>
      </c>
      <c r="CY58" s="358">
        <f>'Class-6'!DH60</f>
        <v>0</v>
      </c>
      <c r="CZ58" s="358">
        <f>'Class-6'!DI60</f>
        <v>0</v>
      </c>
      <c r="DA58" s="358">
        <f>'Class-6'!DJ60</f>
        <v>0</v>
      </c>
      <c r="DB58" s="358">
        <f>'Class-6'!DK60</f>
        <v>0</v>
      </c>
      <c r="DC58" s="359">
        <f>'Class-6'!DL60</f>
        <v>0</v>
      </c>
      <c r="DD58" s="361">
        <f>'Class-6'!DO60</f>
        <v>0</v>
      </c>
      <c r="DE58" s="357">
        <f>'Class-6'!DP60</f>
        <v>0</v>
      </c>
      <c r="DF58" s="358">
        <f>'Class-6'!DQ60</f>
        <v>0</v>
      </c>
      <c r="DG58" s="358">
        <f>'Class-6'!DR60</f>
        <v>0</v>
      </c>
      <c r="DH58" s="358">
        <f>'Class-6'!DS60</f>
        <v>0</v>
      </c>
      <c r="DI58" s="358">
        <f>'Class-6'!DT60</f>
        <v>0</v>
      </c>
      <c r="DJ58" s="359">
        <f>'Class-6'!DU60</f>
        <v>0</v>
      </c>
      <c r="DK58" s="361">
        <f>'Class-6'!DX60</f>
        <v>0</v>
      </c>
      <c r="DL58" s="467">
        <f>'Class-6'!DY60</f>
        <v>0</v>
      </c>
      <c r="DM58" s="468">
        <f>'Class-6'!DZ60</f>
        <v>0</v>
      </c>
      <c r="DN58" s="469" t="str">
        <f>'Class-6'!EA60</f>
        <v/>
      </c>
      <c r="DO58" s="467">
        <f>'Class-6'!EB60</f>
        <v>0</v>
      </c>
      <c r="DP58" s="468">
        <f>'Class-6'!EC60</f>
        <v>0</v>
      </c>
      <c r="DQ58" s="470">
        <f>'Class-6'!ED60</f>
        <v>0</v>
      </c>
      <c r="DR58" s="468" t="str">
        <f>'Class-6'!EE60</f>
        <v/>
      </c>
      <c r="DS58" s="276" t="str">
        <f>'Class-6'!EF60</f>
        <v/>
      </c>
      <c r="DT58" s="276" t="str">
        <f>'Class-6'!EG60</f>
        <v/>
      </c>
      <c r="DU58" s="278" t="str">
        <f>'Class-6'!EH60</f>
        <v/>
      </c>
      <c r="DV58" s="279">
        <f>'Class-6'!EJ60</f>
        <v>0</v>
      </c>
    </row>
    <row r="59" spans="1:126" s="280" customFormat="1" ht="17.25" customHeight="1">
      <c r="A59" s="883"/>
      <c r="B59" s="275">
        <f t="shared" si="25"/>
        <v>0</v>
      </c>
      <c r="C59" s="276">
        <f>'Class-6'!D61</f>
        <v>0</v>
      </c>
      <c r="D59" s="276">
        <f>'Class-6'!E61</f>
        <v>0</v>
      </c>
      <c r="E59" s="276">
        <f>'Class-6'!F61</f>
        <v>0</v>
      </c>
      <c r="F59" s="276">
        <f>'Class-6'!G61</f>
        <v>0</v>
      </c>
      <c r="G59" s="276">
        <f>'Class-6'!H61</f>
        <v>0</v>
      </c>
      <c r="H59" s="276">
        <f>'Class-6'!I61</f>
        <v>0</v>
      </c>
      <c r="I59" s="276">
        <f>'Class-6'!J61</f>
        <v>0</v>
      </c>
      <c r="J59" s="277">
        <f>'Class-6'!K61</f>
        <v>0</v>
      </c>
      <c r="K59" s="357">
        <f>'Class-6'!L61</f>
        <v>0</v>
      </c>
      <c r="L59" s="358">
        <f>'Class-6'!M61</f>
        <v>0</v>
      </c>
      <c r="M59" s="359">
        <f t="shared" si="1"/>
        <v>0</v>
      </c>
      <c r="N59" s="358">
        <f>'Class-6'!O61</f>
        <v>0</v>
      </c>
      <c r="O59" s="358">
        <f>'Class-6'!P61</f>
        <v>0</v>
      </c>
      <c r="P59" s="358">
        <f>'Class-6'!Q61</f>
        <v>0</v>
      </c>
      <c r="Q59" s="359">
        <f t="shared" si="2"/>
        <v>0</v>
      </c>
      <c r="R59" s="358">
        <f>'Class-6'!S61</f>
        <v>0</v>
      </c>
      <c r="S59" s="358">
        <f>'Class-6'!T61</f>
        <v>0</v>
      </c>
      <c r="T59" s="358">
        <f>'Class-6'!U61</f>
        <v>0</v>
      </c>
      <c r="U59" s="359">
        <f t="shared" si="3"/>
        <v>0</v>
      </c>
      <c r="V59" s="832">
        <f t="shared" si="4"/>
        <v>0</v>
      </c>
      <c r="W59" s="833">
        <f>'Class-6'!X61</f>
        <v>0</v>
      </c>
      <c r="X59" s="360">
        <f>'Class-6'!Z61</f>
        <v>0</v>
      </c>
      <c r="Y59" s="357">
        <f>'Class-6'!AA61</f>
        <v>0</v>
      </c>
      <c r="Z59" s="358">
        <f>'Class-6'!AB61</f>
        <v>0</v>
      </c>
      <c r="AA59" s="359">
        <f t="shared" si="5"/>
        <v>0</v>
      </c>
      <c r="AB59" s="358">
        <f>'Class-6'!AD61</f>
        <v>0</v>
      </c>
      <c r="AC59" s="358">
        <f>'Class-6'!AE61</f>
        <v>0</v>
      </c>
      <c r="AD59" s="358">
        <f>'Class-6'!AF61</f>
        <v>0</v>
      </c>
      <c r="AE59" s="359">
        <f t="shared" si="6"/>
        <v>0</v>
      </c>
      <c r="AF59" s="358">
        <f>'Class-6'!AH61</f>
        <v>0</v>
      </c>
      <c r="AG59" s="358">
        <f>'Class-6'!AI61</f>
        <v>0</v>
      </c>
      <c r="AH59" s="358">
        <f>'Class-6'!AJ61</f>
        <v>0</v>
      </c>
      <c r="AI59" s="359">
        <f t="shared" si="7"/>
        <v>0</v>
      </c>
      <c r="AJ59" s="832">
        <f t="shared" si="8"/>
        <v>0</v>
      </c>
      <c r="AK59" s="833">
        <f>'Class-6'!AL61</f>
        <v>0</v>
      </c>
      <c r="AL59" s="360">
        <f>'Class-6'!AO61</f>
        <v>0</v>
      </c>
      <c r="AM59" s="357">
        <f>'Class-6'!AP61</f>
        <v>0</v>
      </c>
      <c r="AN59" s="358">
        <f>'Class-6'!AQ61</f>
        <v>0</v>
      </c>
      <c r="AO59" s="359">
        <f t="shared" si="9"/>
        <v>0</v>
      </c>
      <c r="AP59" s="358">
        <f>'Class-6'!AS61</f>
        <v>0</v>
      </c>
      <c r="AQ59" s="358">
        <f>'Class-6'!AT61</f>
        <v>0</v>
      </c>
      <c r="AR59" s="358">
        <f>'Class-6'!AU61</f>
        <v>0</v>
      </c>
      <c r="AS59" s="359">
        <f t="shared" si="10"/>
        <v>0</v>
      </c>
      <c r="AT59" s="358">
        <f>'Class-6'!AW61</f>
        <v>0</v>
      </c>
      <c r="AU59" s="358">
        <f>'Class-6'!AX61</f>
        <v>0</v>
      </c>
      <c r="AV59" s="358">
        <f>'Class-6'!AY61</f>
        <v>0</v>
      </c>
      <c r="AW59" s="359">
        <f t="shared" si="11"/>
        <v>0</v>
      </c>
      <c r="AX59" s="832">
        <f t="shared" si="12"/>
        <v>0</v>
      </c>
      <c r="AY59" s="833">
        <f>'Class-6'!AZ61</f>
        <v>0</v>
      </c>
      <c r="AZ59" s="360">
        <f>'Class-6'!BD61</f>
        <v>0</v>
      </c>
      <c r="BA59" s="357">
        <f>'Class-6'!BE61</f>
        <v>0</v>
      </c>
      <c r="BB59" s="358">
        <f>'Class-6'!BF61</f>
        <v>0</v>
      </c>
      <c r="BC59" s="359">
        <f t="shared" si="13"/>
        <v>0</v>
      </c>
      <c r="BD59" s="358">
        <f>'Class-6'!BH61</f>
        <v>0</v>
      </c>
      <c r="BE59" s="358">
        <f>'Class-6'!BI61</f>
        <v>0</v>
      </c>
      <c r="BF59" s="358">
        <f>'Class-6'!BJ61</f>
        <v>0</v>
      </c>
      <c r="BG59" s="359">
        <f t="shared" si="14"/>
        <v>0</v>
      </c>
      <c r="BH59" s="358">
        <f>'Class-6'!BL61</f>
        <v>0</v>
      </c>
      <c r="BI59" s="358">
        <f>'Class-6'!BM61</f>
        <v>0</v>
      </c>
      <c r="BJ59" s="358">
        <f>'Class-6'!BN61</f>
        <v>0</v>
      </c>
      <c r="BK59" s="359">
        <f t="shared" si="15"/>
        <v>0</v>
      </c>
      <c r="BL59" s="832">
        <f t="shared" si="16"/>
        <v>0</v>
      </c>
      <c r="BM59" s="833">
        <f>'Class-6'!BN61</f>
        <v>0</v>
      </c>
      <c r="BN59" s="360">
        <f>'Class-6'!BS61</f>
        <v>0</v>
      </c>
      <c r="BO59" s="357">
        <f>'Class-6'!BT61</f>
        <v>0</v>
      </c>
      <c r="BP59" s="358">
        <f>'Class-6'!BU61</f>
        <v>0</v>
      </c>
      <c r="BQ59" s="359">
        <f t="shared" si="17"/>
        <v>0</v>
      </c>
      <c r="BR59" s="358">
        <f>'Class-6'!BW61</f>
        <v>0</v>
      </c>
      <c r="BS59" s="358">
        <f>'Class-6'!BX61</f>
        <v>0</v>
      </c>
      <c r="BT59" s="358">
        <f>'Class-6'!BY61</f>
        <v>0</v>
      </c>
      <c r="BU59" s="359">
        <f t="shared" si="18"/>
        <v>0</v>
      </c>
      <c r="BV59" s="358">
        <f>'Class-6'!CA61</f>
        <v>0</v>
      </c>
      <c r="BW59" s="358">
        <f>'Class-6'!CB61</f>
        <v>0</v>
      </c>
      <c r="BX59" s="358">
        <f>'Class-6'!CC61</f>
        <v>0</v>
      </c>
      <c r="BY59" s="359">
        <f t="shared" si="19"/>
        <v>0</v>
      </c>
      <c r="BZ59" s="832">
        <f t="shared" si="20"/>
        <v>0</v>
      </c>
      <c r="CA59" s="833">
        <f>'Class-6'!CB61</f>
        <v>0</v>
      </c>
      <c r="CB59" s="360">
        <f>'Class-6'!CH61</f>
        <v>0</v>
      </c>
      <c r="CC59" s="357">
        <f>'Class-6'!CI61</f>
        <v>0</v>
      </c>
      <c r="CD59" s="358">
        <f>'Class-6'!CJ61</f>
        <v>0</v>
      </c>
      <c r="CE59" s="359">
        <f t="shared" si="21"/>
        <v>0</v>
      </c>
      <c r="CF59" s="358">
        <f>'Class-6'!CL61</f>
        <v>0</v>
      </c>
      <c r="CG59" s="358">
        <f>'Class-6'!CM61</f>
        <v>0</v>
      </c>
      <c r="CH59" s="358">
        <f>'Class-6'!CN61</f>
        <v>0</v>
      </c>
      <c r="CI59" s="359">
        <f t="shared" si="22"/>
        <v>0</v>
      </c>
      <c r="CJ59" s="358">
        <f>'Class-6'!CP61</f>
        <v>0</v>
      </c>
      <c r="CK59" s="358">
        <f>'Class-6'!CR61</f>
        <v>0</v>
      </c>
      <c r="CL59" s="358">
        <f>'Class-6'!CR61</f>
        <v>0</v>
      </c>
      <c r="CM59" s="359">
        <f t="shared" si="23"/>
        <v>0</v>
      </c>
      <c r="CN59" s="832">
        <f t="shared" si="24"/>
        <v>0</v>
      </c>
      <c r="CO59" s="833">
        <f>'Class-6'!CP61</f>
        <v>0</v>
      </c>
      <c r="CP59" s="360">
        <f>'Class-6'!CW61</f>
        <v>0</v>
      </c>
      <c r="CQ59" s="357">
        <f>'Class-6'!CX61</f>
        <v>0</v>
      </c>
      <c r="CR59" s="358">
        <f>'Class-6'!CY61</f>
        <v>0</v>
      </c>
      <c r="CS59" s="358">
        <f>'Class-6'!CZ61</f>
        <v>0</v>
      </c>
      <c r="CT59" s="358">
        <f>'Class-6'!DA61</f>
        <v>0</v>
      </c>
      <c r="CU59" s="358">
        <f>'Class-6'!DB61</f>
        <v>0</v>
      </c>
      <c r="CV59" s="434">
        <f>'Class-6'!DC61</f>
        <v>0</v>
      </c>
      <c r="CW59" s="361">
        <f>'Class-6'!DF61</f>
        <v>0</v>
      </c>
      <c r="CX59" s="357">
        <f>'Class-6'!DG61</f>
        <v>0</v>
      </c>
      <c r="CY59" s="358">
        <f>'Class-6'!DH61</f>
        <v>0</v>
      </c>
      <c r="CZ59" s="358">
        <f>'Class-6'!DI61</f>
        <v>0</v>
      </c>
      <c r="DA59" s="358">
        <f>'Class-6'!DJ61</f>
        <v>0</v>
      </c>
      <c r="DB59" s="358">
        <f>'Class-6'!DK61</f>
        <v>0</v>
      </c>
      <c r="DC59" s="359">
        <f>'Class-6'!DL61</f>
        <v>0</v>
      </c>
      <c r="DD59" s="361">
        <f>'Class-6'!DO61</f>
        <v>0</v>
      </c>
      <c r="DE59" s="357">
        <f>'Class-6'!DP61</f>
        <v>0</v>
      </c>
      <c r="DF59" s="358">
        <f>'Class-6'!DQ61</f>
        <v>0</v>
      </c>
      <c r="DG59" s="358">
        <f>'Class-6'!DR61</f>
        <v>0</v>
      </c>
      <c r="DH59" s="358">
        <f>'Class-6'!DS61</f>
        <v>0</v>
      </c>
      <c r="DI59" s="358">
        <f>'Class-6'!DT61</f>
        <v>0</v>
      </c>
      <c r="DJ59" s="359">
        <f>'Class-6'!DU61</f>
        <v>0</v>
      </c>
      <c r="DK59" s="361">
        <f>'Class-6'!DX61</f>
        <v>0</v>
      </c>
      <c r="DL59" s="467">
        <f>'Class-6'!DY61</f>
        <v>0</v>
      </c>
      <c r="DM59" s="468">
        <f>'Class-6'!DZ61</f>
        <v>0</v>
      </c>
      <c r="DN59" s="469" t="str">
        <f>'Class-6'!EA61</f>
        <v/>
      </c>
      <c r="DO59" s="467">
        <f>'Class-6'!EB61</f>
        <v>0</v>
      </c>
      <c r="DP59" s="468">
        <f>'Class-6'!EC61</f>
        <v>0</v>
      </c>
      <c r="DQ59" s="470">
        <f>'Class-6'!ED61</f>
        <v>0</v>
      </c>
      <c r="DR59" s="468" t="str">
        <f>'Class-6'!EE61</f>
        <v/>
      </c>
      <c r="DS59" s="276" t="str">
        <f>'Class-6'!EF61</f>
        <v/>
      </c>
      <c r="DT59" s="276" t="str">
        <f>'Class-6'!EG61</f>
        <v/>
      </c>
      <c r="DU59" s="278" t="str">
        <f>'Class-6'!EH61</f>
        <v/>
      </c>
      <c r="DV59" s="279">
        <f>'Class-6'!EJ61</f>
        <v>0</v>
      </c>
    </row>
    <row r="60" spans="1:126" s="280" customFormat="1" ht="17.25" customHeight="1">
      <c r="A60" s="883"/>
      <c r="B60" s="275">
        <f t="shared" si="25"/>
        <v>0</v>
      </c>
      <c r="C60" s="276">
        <f>'Class-6'!D62</f>
        <v>0</v>
      </c>
      <c r="D60" s="276">
        <f>'Class-6'!E62</f>
        <v>0</v>
      </c>
      <c r="E60" s="276">
        <f>'Class-6'!F62</f>
        <v>0</v>
      </c>
      <c r="F60" s="276">
        <f>'Class-6'!G62</f>
        <v>0</v>
      </c>
      <c r="G60" s="276">
        <f>'Class-6'!H62</f>
        <v>0</v>
      </c>
      <c r="H60" s="276">
        <f>'Class-6'!I62</f>
        <v>0</v>
      </c>
      <c r="I60" s="276">
        <f>'Class-6'!J62</f>
        <v>0</v>
      </c>
      <c r="J60" s="277">
        <f>'Class-6'!K62</f>
        <v>0</v>
      </c>
      <c r="K60" s="357">
        <f>'Class-6'!L62</f>
        <v>0</v>
      </c>
      <c r="L60" s="358">
        <f>'Class-6'!M62</f>
        <v>0</v>
      </c>
      <c r="M60" s="359">
        <f t="shared" si="1"/>
        <v>0</v>
      </c>
      <c r="N60" s="358">
        <f>'Class-6'!O62</f>
        <v>0</v>
      </c>
      <c r="O60" s="358">
        <f>'Class-6'!P62</f>
        <v>0</v>
      </c>
      <c r="P60" s="358">
        <f>'Class-6'!Q62</f>
        <v>0</v>
      </c>
      <c r="Q60" s="359">
        <f t="shared" si="2"/>
        <v>0</v>
      </c>
      <c r="R60" s="358">
        <f>'Class-6'!S62</f>
        <v>0</v>
      </c>
      <c r="S60" s="358">
        <f>'Class-6'!T62</f>
        <v>0</v>
      </c>
      <c r="T60" s="358">
        <f>'Class-6'!U62</f>
        <v>0</v>
      </c>
      <c r="U60" s="359">
        <f t="shared" si="3"/>
        <v>0</v>
      </c>
      <c r="V60" s="832">
        <f t="shared" si="4"/>
        <v>0</v>
      </c>
      <c r="W60" s="833">
        <f>'Class-6'!X62</f>
        <v>0</v>
      </c>
      <c r="X60" s="360">
        <f>'Class-6'!Z62</f>
        <v>0</v>
      </c>
      <c r="Y60" s="357">
        <f>'Class-6'!AA62</f>
        <v>0</v>
      </c>
      <c r="Z60" s="358">
        <f>'Class-6'!AB62</f>
        <v>0</v>
      </c>
      <c r="AA60" s="359">
        <f t="shared" si="5"/>
        <v>0</v>
      </c>
      <c r="AB60" s="358">
        <f>'Class-6'!AD62</f>
        <v>0</v>
      </c>
      <c r="AC60" s="358">
        <f>'Class-6'!AE62</f>
        <v>0</v>
      </c>
      <c r="AD60" s="358">
        <f>'Class-6'!AF62</f>
        <v>0</v>
      </c>
      <c r="AE60" s="359">
        <f t="shared" si="6"/>
        <v>0</v>
      </c>
      <c r="AF60" s="358">
        <f>'Class-6'!AH62</f>
        <v>0</v>
      </c>
      <c r="AG60" s="358">
        <f>'Class-6'!AI62</f>
        <v>0</v>
      </c>
      <c r="AH60" s="358">
        <f>'Class-6'!AJ62</f>
        <v>0</v>
      </c>
      <c r="AI60" s="359">
        <f t="shared" si="7"/>
        <v>0</v>
      </c>
      <c r="AJ60" s="832">
        <f t="shared" si="8"/>
        <v>0</v>
      </c>
      <c r="AK60" s="833">
        <f>'Class-6'!AL62</f>
        <v>0</v>
      </c>
      <c r="AL60" s="360">
        <f>'Class-6'!AO62</f>
        <v>0</v>
      </c>
      <c r="AM60" s="357">
        <f>'Class-6'!AP62</f>
        <v>0</v>
      </c>
      <c r="AN60" s="358">
        <f>'Class-6'!AQ62</f>
        <v>0</v>
      </c>
      <c r="AO60" s="359">
        <f t="shared" si="9"/>
        <v>0</v>
      </c>
      <c r="AP60" s="358">
        <f>'Class-6'!AS62</f>
        <v>0</v>
      </c>
      <c r="AQ60" s="358">
        <f>'Class-6'!AT62</f>
        <v>0</v>
      </c>
      <c r="AR60" s="358">
        <f>'Class-6'!AU62</f>
        <v>0</v>
      </c>
      <c r="AS60" s="359">
        <f t="shared" si="10"/>
        <v>0</v>
      </c>
      <c r="AT60" s="358">
        <f>'Class-6'!AW62</f>
        <v>0</v>
      </c>
      <c r="AU60" s="358">
        <f>'Class-6'!AX62</f>
        <v>0</v>
      </c>
      <c r="AV60" s="358">
        <f>'Class-6'!AY62</f>
        <v>0</v>
      </c>
      <c r="AW60" s="359">
        <f t="shared" si="11"/>
        <v>0</v>
      </c>
      <c r="AX60" s="832">
        <f t="shared" si="12"/>
        <v>0</v>
      </c>
      <c r="AY60" s="833">
        <f>'Class-6'!AZ62</f>
        <v>0</v>
      </c>
      <c r="AZ60" s="360">
        <f>'Class-6'!BD62</f>
        <v>0</v>
      </c>
      <c r="BA60" s="357">
        <f>'Class-6'!BE62</f>
        <v>0</v>
      </c>
      <c r="BB60" s="358">
        <f>'Class-6'!BF62</f>
        <v>0</v>
      </c>
      <c r="BC60" s="359">
        <f t="shared" si="13"/>
        <v>0</v>
      </c>
      <c r="BD60" s="358">
        <f>'Class-6'!BH62</f>
        <v>0</v>
      </c>
      <c r="BE60" s="358">
        <f>'Class-6'!BI62</f>
        <v>0</v>
      </c>
      <c r="BF60" s="358">
        <f>'Class-6'!BJ62</f>
        <v>0</v>
      </c>
      <c r="BG60" s="359">
        <f t="shared" si="14"/>
        <v>0</v>
      </c>
      <c r="BH60" s="358">
        <f>'Class-6'!BL62</f>
        <v>0</v>
      </c>
      <c r="BI60" s="358">
        <f>'Class-6'!BM62</f>
        <v>0</v>
      </c>
      <c r="BJ60" s="358">
        <f>'Class-6'!BN62</f>
        <v>0</v>
      </c>
      <c r="BK60" s="359">
        <f t="shared" si="15"/>
        <v>0</v>
      </c>
      <c r="BL60" s="832">
        <f t="shared" si="16"/>
        <v>0</v>
      </c>
      <c r="BM60" s="833">
        <f>'Class-6'!BN62</f>
        <v>0</v>
      </c>
      <c r="BN60" s="360">
        <f>'Class-6'!BS62</f>
        <v>0</v>
      </c>
      <c r="BO60" s="357">
        <f>'Class-6'!BT62</f>
        <v>0</v>
      </c>
      <c r="BP60" s="358">
        <f>'Class-6'!BU62</f>
        <v>0</v>
      </c>
      <c r="BQ60" s="359">
        <f t="shared" si="17"/>
        <v>0</v>
      </c>
      <c r="BR60" s="358">
        <f>'Class-6'!BW62</f>
        <v>0</v>
      </c>
      <c r="BS60" s="358">
        <f>'Class-6'!BX62</f>
        <v>0</v>
      </c>
      <c r="BT60" s="358">
        <f>'Class-6'!BY62</f>
        <v>0</v>
      </c>
      <c r="BU60" s="359">
        <f t="shared" si="18"/>
        <v>0</v>
      </c>
      <c r="BV60" s="358">
        <f>'Class-6'!CA62</f>
        <v>0</v>
      </c>
      <c r="BW60" s="358">
        <f>'Class-6'!CB62</f>
        <v>0</v>
      </c>
      <c r="BX60" s="358">
        <f>'Class-6'!CC62</f>
        <v>0</v>
      </c>
      <c r="BY60" s="359">
        <f t="shared" si="19"/>
        <v>0</v>
      </c>
      <c r="BZ60" s="832">
        <f t="shared" si="20"/>
        <v>0</v>
      </c>
      <c r="CA60" s="833">
        <f>'Class-6'!CB62</f>
        <v>0</v>
      </c>
      <c r="CB60" s="360">
        <f>'Class-6'!CH62</f>
        <v>0</v>
      </c>
      <c r="CC60" s="357">
        <f>'Class-6'!CI62</f>
        <v>0</v>
      </c>
      <c r="CD60" s="358">
        <f>'Class-6'!CJ62</f>
        <v>0</v>
      </c>
      <c r="CE60" s="359">
        <f t="shared" si="21"/>
        <v>0</v>
      </c>
      <c r="CF60" s="358">
        <f>'Class-6'!CL62</f>
        <v>0</v>
      </c>
      <c r="CG60" s="358">
        <f>'Class-6'!CM62</f>
        <v>0</v>
      </c>
      <c r="CH60" s="358">
        <f>'Class-6'!CN62</f>
        <v>0</v>
      </c>
      <c r="CI60" s="359">
        <f t="shared" si="22"/>
        <v>0</v>
      </c>
      <c r="CJ60" s="358">
        <f>'Class-6'!CP62</f>
        <v>0</v>
      </c>
      <c r="CK60" s="358">
        <f>'Class-6'!CR62</f>
        <v>0</v>
      </c>
      <c r="CL60" s="358">
        <f>'Class-6'!CR62</f>
        <v>0</v>
      </c>
      <c r="CM60" s="359">
        <f t="shared" si="23"/>
        <v>0</v>
      </c>
      <c r="CN60" s="832">
        <f t="shared" si="24"/>
        <v>0</v>
      </c>
      <c r="CO60" s="833">
        <f>'Class-6'!CP62</f>
        <v>0</v>
      </c>
      <c r="CP60" s="360">
        <f>'Class-6'!CW62</f>
        <v>0</v>
      </c>
      <c r="CQ60" s="357">
        <f>'Class-6'!CX62</f>
        <v>0</v>
      </c>
      <c r="CR60" s="358">
        <f>'Class-6'!CY62</f>
        <v>0</v>
      </c>
      <c r="CS60" s="358">
        <f>'Class-6'!CZ62</f>
        <v>0</v>
      </c>
      <c r="CT60" s="358">
        <f>'Class-6'!DA62</f>
        <v>0</v>
      </c>
      <c r="CU60" s="358">
        <f>'Class-6'!DB62</f>
        <v>0</v>
      </c>
      <c r="CV60" s="434">
        <f>'Class-6'!DC62</f>
        <v>0</v>
      </c>
      <c r="CW60" s="361">
        <f>'Class-6'!DF62</f>
        <v>0</v>
      </c>
      <c r="CX60" s="357">
        <f>'Class-6'!DG62</f>
        <v>0</v>
      </c>
      <c r="CY60" s="358">
        <f>'Class-6'!DH62</f>
        <v>0</v>
      </c>
      <c r="CZ60" s="358">
        <f>'Class-6'!DI62</f>
        <v>0</v>
      </c>
      <c r="DA60" s="358">
        <f>'Class-6'!DJ62</f>
        <v>0</v>
      </c>
      <c r="DB60" s="358">
        <f>'Class-6'!DK62</f>
        <v>0</v>
      </c>
      <c r="DC60" s="359">
        <f>'Class-6'!DL62</f>
        <v>0</v>
      </c>
      <c r="DD60" s="361">
        <f>'Class-6'!DO62</f>
        <v>0</v>
      </c>
      <c r="DE60" s="357">
        <f>'Class-6'!DP62</f>
        <v>0</v>
      </c>
      <c r="DF60" s="358">
        <f>'Class-6'!DQ62</f>
        <v>0</v>
      </c>
      <c r="DG60" s="358">
        <f>'Class-6'!DR62</f>
        <v>0</v>
      </c>
      <c r="DH60" s="358">
        <f>'Class-6'!DS62</f>
        <v>0</v>
      </c>
      <c r="DI60" s="358">
        <f>'Class-6'!DT62</f>
        <v>0</v>
      </c>
      <c r="DJ60" s="359">
        <f>'Class-6'!DU62</f>
        <v>0</v>
      </c>
      <c r="DK60" s="361">
        <f>'Class-6'!DX62</f>
        <v>0</v>
      </c>
      <c r="DL60" s="467">
        <f>'Class-6'!DY62</f>
        <v>0</v>
      </c>
      <c r="DM60" s="468">
        <f>'Class-6'!DZ62</f>
        <v>0</v>
      </c>
      <c r="DN60" s="469" t="str">
        <f>'Class-6'!EA62</f>
        <v/>
      </c>
      <c r="DO60" s="467">
        <f>'Class-6'!EB62</f>
        <v>0</v>
      </c>
      <c r="DP60" s="468">
        <f>'Class-6'!EC62</f>
        <v>0</v>
      </c>
      <c r="DQ60" s="470">
        <f>'Class-6'!ED62</f>
        <v>0</v>
      </c>
      <c r="DR60" s="468" t="str">
        <f>'Class-6'!EE62</f>
        <v/>
      </c>
      <c r="DS60" s="276" t="str">
        <f>'Class-6'!EF62</f>
        <v/>
      </c>
      <c r="DT60" s="276" t="str">
        <f>'Class-6'!EG62</f>
        <v/>
      </c>
      <c r="DU60" s="278" t="str">
        <f>'Class-6'!EH62</f>
        <v/>
      </c>
      <c r="DV60" s="279">
        <f>'Class-6'!EJ62</f>
        <v>0</v>
      </c>
    </row>
    <row r="61" spans="1:126" s="280" customFormat="1" ht="17.25" customHeight="1">
      <c r="A61" s="883"/>
      <c r="B61" s="275">
        <f t="shared" si="25"/>
        <v>0</v>
      </c>
      <c r="C61" s="276">
        <f>'Class-6'!D63</f>
        <v>0</v>
      </c>
      <c r="D61" s="276">
        <f>'Class-6'!E63</f>
        <v>0</v>
      </c>
      <c r="E61" s="276">
        <f>'Class-6'!F63</f>
        <v>0</v>
      </c>
      <c r="F61" s="276">
        <f>'Class-6'!G63</f>
        <v>0</v>
      </c>
      <c r="G61" s="276">
        <f>'Class-6'!H63</f>
        <v>0</v>
      </c>
      <c r="H61" s="276">
        <f>'Class-6'!I63</f>
        <v>0</v>
      </c>
      <c r="I61" s="276">
        <f>'Class-6'!J63</f>
        <v>0</v>
      </c>
      <c r="J61" s="277">
        <f>'Class-6'!K63</f>
        <v>0</v>
      </c>
      <c r="K61" s="357">
        <f>'Class-6'!L63</f>
        <v>0</v>
      </c>
      <c r="L61" s="358">
        <f>'Class-6'!M63</f>
        <v>0</v>
      </c>
      <c r="M61" s="359">
        <f t="shared" si="1"/>
        <v>0</v>
      </c>
      <c r="N61" s="358">
        <f>'Class-6'!O63</f>
        <v>0</v>
      </c>
      <c r="O61" s="358">
        <f>'Class-6'!P63</f>
        <v>0</v>
      </c>
      <c r="P61" s="358">
        <f>'Class-6'!Q63</f>
        <v>0</v>
      </c>
      <c r="Q61" s="359">
        <f t="shared" si="2"/>
        <v>0</v>
      </c>
      <c r="R61" s="358">
        <f>'Class-6'!S63</f>
        <v>0</v>
      </c>
      <c r="S61" s="358">
        <f>'Class-6'!T63</f>
        <v>0</v>
      </c>
      <c r="T61" s="358">
        <f>'Class-6'!U63</f>
        <v>0</v>
      </c>
      <c r="U61" s="359">
        <f t="shared" si="3"/>
        <v>0</v>
      </c>
      <c r="V61" s="832">
        <f t="shared" si="4"/>
        <v>0</v>
      </c>
      <c r="W61" s="833">
        <f>'Class-6'!X63</f>
        <v>0</v>
      </c>
      <c r="X61" s="360">
        <f>'Class-6'!Z63</f>
        <v>0</v>
      </c>
      <c r="Y61" s="357">
        <f>'Class-6'!AA63</f>
        <v>0</v>
      </c>
      <c r="Z61" s="358">
        <f>'Class-6'!AB63</f>
        <v>0</v>
      </c>
      <c r="AA61" s="359">
        <f t="shared" si="5"/>
        <v>0</v>
      </c>
      <c r="AB61" s="358">
        <f>'Class-6'!AD63</f>
        <v>0</v>
      </c>
      <c r="AC61" s="358">
        <f>'Class-6'!AE63</f>
        <v>0</v>
      </c>
      <c r="AD61" s="358">
        <f>'Class-6'!AF63</f>
        <v>0</v>
      </c>
      <c r="AE61" s="359">
        <f t="shared" si="6"/>
        <v>0</v>
      </c>
      <c r="AF61" s="358">
        <f>'Class-6'!AH63</f>
        <v>0</v>
      </c>
      <c r="AG61" s="358">
        <f>'Class-6'!AI63</f>
        <v>0</v>
      </c>
      <c r="AH61" s="358">
        <f>'Class-6'!AJ63</f>
        <v>0</v>
      </c>
      <c r="AI61" s="359">
        <f t="shared" si="7"/>
        <v>0</v>
      </c>
      <c r="AJ61" s="832">
        <f t="shared" si="8"/>
        <v>0</v>
      </c>
      <c r="AK61" s="833">
        <f>'Class-6'!AL63</f>
        <v>0</v>
      </c>
      <c r="AL61" s="360">
        <f>'Class-6'!AO63</f>
        <v>0</v>
      </c>
      <c r="AM61" s="357">
        <f>'Class-6'!AP63</f>
        <v>0</v>
      </c>
      <c r="AN61" s="358">
        <f>'Class-6'!AQ63</f>
        <v>0</v>
      </c>
      <c r="AO61" s="359">
        <f t="shared" si="9"/>
        <v>0</v>
      </c>
      <c r="AP61" s="358">
        <f>'Class-6'!AS63</f>
        <v>0</v>
      </c>
      <c r="AQ61" s="358">
        <f>'Class-6'!AT63</f>
        <v>0</v>
      </c>
      <c r="AR61" s="358">
        <f>'Class-6'!AU63</f>
        <v>0</v>
      </c>
      <c r="AS61" s="359">
        <f t="shared" si="10"/>
        <v>0</v>
      </c>
      <c r="AT61" s="358">
        <f>'Class-6'!AW63</f>
        <v>0</v>
      </c>
      <c r="AU61" s="358">
        <f>'Class-6'!AX63</f>
        <v>0</v>
      </c>
      <c r="AV61" s="358">
        <f>'Class-6'!AY63</f>
        <v>0</v>
      </c>
      <c r="AW61" s="359">
        <f t="shared" si="11"/>
        <v>0</v>
      </c>
      <c r="AX61" s="832">
        <f t="shared" si="12"/>
        <v>0</v>
      </c>
      <c r="AY61" s="833">
        <f>'Class-6'!AZ63</f>
        <v>0</v>
      </c>
      <c r="AZ61" s="360">
        <f>'Class-6'!BD63</f>
        <v>0</v>
      </c>
      <c r="BA61" s="357">
        <f>'Class-6'!BE63</f>
        <v>0</v>
      </c>
      <c r="BB61" s="358">
        <f>'Class-6'!BF63</f>
        <v>0</v>
      </c>
      <c r="BC61" s="359">
        <f t="shared" si="13"/>
        <v>0</v>
      </c>
      <c r="BD61" s="358">
        <f>'Class-6'!BH63</f>
        <v>0</v>
      </c>
      <c r="BE61" s="358">
        <f>'Class-6'!BI63</f>
        <v>0</v>
      </c>
      <c r="BF61" s="358">
        <f>'Class-6'!BJ63</f>
        <v>0</v>
      </c>
      <c r="BG61" s="359">
        <f t="shared" si="14"/>
        <v>0</v>
      </c>
      <c r="BH61" s="358">
        <f>'Class-6'!BL63</f>
        <v>0</v>
      </c>
      <c r="BI61" s="358">
        <f>'Class-6'!BM63</f>
        <v>0</v>
      </c>
      <c r="BJ61" s="358">
        <f>'Class-6'!BN63</f>
        <v>0</v>
      </c>
      <c r="BK61" s="359">
        <f t="shared" si="15"/>
        <v>0</v>
      </c>
      <c r="BL61" s="832">
        <f t="shared" si="16"/>
        <v>0</v>
      </c>
      <c r="BM61" s="833">
        <f>'Class-6'!BN63</f>
        <v>0</v>
      </c>
      <c r="BN61" s="360">
        <f>'Class-6'!BS63</f>
        <v>0</v>
      </c>
      <c r="BO61" s="357">
        <f>'Class-6'!BT63</f>
        <v>0</v>
      </c>
      <c r="BP61" s="358">
        <f>'Class-6'!BU63</f>
        <v>0</v>
      </c>
      <c r="BQ61" s="359">
        <f t="shared" si="17"/>
        <v>0</v>
      </c>
      <c r="BR61" s="358">
        <f>'Class-6'!BW63</f>
        <v>0</v>
      </c>
      <c r="BS61" s="358">
        <f>'Class-6'!BX63</f>
        <v>0</v>
      </c>
      <c r="BT61" s="358">
        <f>'Class-6'!BY63</f>
        <v>0</v>
      </c>
      <c r="BU61" s="359">
        <f t="shared" si="18"/>
        <v>0</v>
      </c>
      <c r="BV61" s="358">
        <f>'Class-6'!CA63</f>
        <v>0</v>
      </c>
      <c r="BW61" s="358">
        <f>'Class-6'!CB63</f>
        <v>0</v>
      </c>
      <c r="BX61" s="358">
        <f>'Class-6'!CC63</f>
        <v>0</v>
      </c>
      <c r="BY61" s="359">
        <f t="shared" si="19"/>
        <v>0</v>
      </c>
      <c r="BZ61" s="832">
        <f t="shared" si="20"/>
        <v>0</v>
      </c>
      <c r="CA61" s="833">
        <f>'Class-6'!CB63</f>
        <v>0</v>
      </c>
      <c r="CB61" s="360">
        <f>'Class-6'!CH63</f>
        <v>0</v>
      </c>
      <c r="CC61" s="357">
        <f>'Class-6'!CI63</f>
        <v>0</v>
      </c>
      <c r="CD61" s="358">
        <f>'Class-6'!CJ63</f>
        <v>0</v>
      </c>
      <c r="CE61" s="359">
        <f t="shared" si="21"/>
        <v>0</v>
      </c>
      <c r="CF61" s="358">
        <f>'Class-6'!CL63</f>
        <v>0</v>
      </c>
      <c r="CG61" s="358">
        <f>'Class-6'!CM63</f>
        <v>0</v>
      </c>
      <c r="CH61" s="358">
        <f>'Class-6'!CN63</f>
        <v>0</v>
      </c>
      <c r="CI61" s="359">
        <f t="shared" si="22"/>
        <v>0</v>
      </c>
      <c r="CJ61" s="358">
        <f>'Class-6'!CP63</f>
        <v>0</v>
      </c>
      <c r="CK61" s="358">
        <f>'Class-6'!CR63</f>
        <v>0</v>
      </c>
      <c r="CL61" s="358">
        <f>'Class-6'!CR63</f>
        <v>0</v>
      </c>
      <c r="CM61" s="359">
        <f t="shared" si="23"/>
        <v>0</v>
      </c>
      <c r="CN61" s="832">
        <f t="shared" si="24"/>
        <v>0</v>
      </c>
      <c r="CO61" s="833">
        <f>'Class-6'!CP63</f>
        <v>0</v>
      </c>
      <c r="CP61" s="360">
        <f>'Class-6'!CW63</f>
        <v>0</v>
      </c>
      <c r="CQ61" s="357">
        <f>'Class-6'!CX63</f>
        <v>0</v>
      </c>
      <c r="CR61" s="358">
        <f>'Class-6'!CY63</f>
        <v>0</v>
      </c>
      <c r="CS61" s="358">
        <f>'Class-6'!CZ63</f>
        <v>0</v>
      </c>
      <c r="CT61" s="358">
        <f>'Class-6'!DA63</f>
        <v>0</v>
      </c>
      <c r="CU61" s="358">
        <f>'Class-6'!DB63</f>
        <v>0</v>
      </c>
      <c r="CV61" s="434">
        <f>'Class-6'!DC63</f>
        <v>0</v>
      </c>
      <c r="CW61" s="361">
        <f>'Class-6'!DF63</f>
        <v>0</v>
      </c>
      <c r="CX61" s="357">
        <f>'Class-6'!DG63</f>
        <v>0</v>
      </c>
      <c r="CY61" s="358">
        <f>'Class-6'!DH63</f>
        <v>0</v>
      </c>
      <c r="CZ61" s="358">
        <f>'Class-6'!DI63</f>
        <v>0</v>
      </c>
      <c r="DA61" s="358">
        <f>'Class-6'!DJ63</f>
        <v>0</v>
      </c>
      <c r="DB61" s="358">
        <f>'Class-6'!DK63</f>
        <v>0</v>
      </c>
      <c r="DC61" s="359">
        <f>'Class-6'!DL63</f>
        <v>0</v>
      </c>
      <c r="DD61" s="361">
        <f>'Class-6'!DO63</f>
        <v>0</v>
      </c>
      <c r="DE61" s="357">
        <f>'Class-6'!DP63</f>
        <v>0</v>
      </c>
      <c r="DF61" s="358">
        <f>'Class-6'!DQ63</f>
        <v>0</v>
      </c>
      <c r="DG61" s="358">
        <f>'Class-6'!DR63</f>
        <v>0</v>
      </c>
      <c r="DH61" s="358">
        <f>'Class-6'!DS63</f>
        <v>0</v>
      </c>
      <c r="DI61" s="358">
        <f>'Class-6'!DT63</f>
        <v>0</v>
      </c>
      <c r="DJ61" s="359">
        <f>'Class-6'!DU63</f>
        <v>0</v>
      </c>
      <c r="DK61" s="361">
        <f>'Class-6'!DX63</f>
        <v>0</v>
      </c>
      <c r="DL61" s="467">
        <f>'Class-6'!DY63</f>
        <v>0</v>
      </c>
      <c r="DM61" s="468">
        <f>'Class-6'!DZ63</f>
        <v>0</v>
      </c>
      <c r="DN61" s="469" t="str">
        <f>'Class-6'!EA63</f>
        <v/>
      </c>
      <c r="DO61" s="467">
        <f>'Class-6'!EB63</f>
        <v>0</v>
      </c>
      <c r="DP61" s="468">
        <f>'Class-6'!EC63</f>
        <v>0</v>
      </c>
      <c r="DQ61" s="470">
        <f>'Class-6'!ED63</f>
        <v>0</v>
      </c>
      <c r="DR61" s="468" t="str">
        <f>'Class-6'!EE63</f>
        <v/>
      </c>
      <c r="DS61" s="276" t="str">
        <f>'Class-6'!EF63</f>
        <v/>
      </c>
      <c r="DT61" s="276" t="str">
        <f>'Class-6'!EG63</f>
        <v/>
      </c>
      <c r="DU61" s="278" t="str">
        <f>'Class-6'!EH63</f>
        <v/>
      </c>
      <c r="DV61" s="279">
        <f>'Class-6'!EJ63</f>
        <v>0</v>
      </c>
    </row>
    <row r="62" spans="1:126" s="280" customFormat="1" ht="17.25" customHeight="1">
      <c r="A62" s="883"/>
      <c r="B62" s="275">
        <f t="shared" si="25"/>
        <v>0</v>
      </c>
      <c r="C62" s="276">
        <f>'Class-6'!D64</f>
        <v>0</v>
      </c>
      <c r="D62" s="276">
        <f>'Class-6'!E64</f>
        <v>0</v>
      </c>
      <c r="E62" s="276">
        <f>'Class-6'!F64</f>
        <v>0</v>
      </c>
      <c r="F62" s="276">
        <f>'Class-6'!G64</f>
        <v>0</v>
      </c>
      <c r="G62" s="276">
        <f>'Class-6'!H64</f>
        <v>0</v>
      </c>
      <c r="H62" s="276">
        <f>'Class-6'!I64</f>
        <v>0</v>
      </c>
      <c r="I62" s="276">
        <f>'Class-6'!J64</f>
        <v>0</v>
      </c>
      <c r="J62" s="277">
        <f>'Class-6'!K64</f>
        <v>0</v>
      </c>
      <c r="K62" s="357">
        <f>'Class-6'!L64</f>
        <v>0</v>
      </c>
      <c r="L62" s="358">
        <f>'Class-6'!M64</f>
        <v>0</v>
      </c>
      <c r="M62" s="359">
        <f t="shared" si="1"/>
        <v>0</v>
      </c>
      <c r="N62" s="358">
        <f>'Class-6'!O64</f>
        <v>0</v>
      </c>
      <c r="O62" s="358">
        <f>'Class-6'!P64</f>
        <v>0</v>
      </c>
      <c r="P62" s="358">
        <f>'Class-6'!Q64</f>
        <v>0</v>
      </c>
      <c r="Q62" s="359">
        <f t="shared" si="2"/>
        <v>0</v>
      </c>
      <c r="R62" s="358">
        <f>'Class-6'!S64</f>
        <v>0</v>
      </c>
      <c r="S62" s="358">
        <f>'Class-6'!T64</f>
        <v>0</v>
      </c>
      <c r="T62" s="358">
        <f>'Class-6'!U64</f>
        <v>0</v>
      </c>
      <c r="U62" s="359">
        <f t="shared" si="3"/>
        <v>0</v>
      </c>
      <c r="V62" s="832">
        <f t="shared" si="4"/>
        <v>0</v>
      </c>
      <c r="W62" s="833">
        <f>'Class-6'!X64</f>
        <v>0</v>
      </c>
      <c r="X62" s="360">
        <f>'Class-6'!Z64</f>
        <v>0</v>
      </c>
      <c r="Y62" s="357">
        <f>'Class-6'!AA64</f>
        <v>0</v>
      </c>
      <c r="Z62" s="358">
        <f>'Class-6'!AB64</f>
        <v>0</v>
      </c>
      <c r="AA62" s="359">
        <f t="shared" si="5"/>
        <v>0</v>
      </c>
      <c r="AB62" s="358">
        <f>'Class-6'!AD64</f>
        <v>0</v>
      </c>
      <c r="AC62" s="358">
        <f>'Class-6'!AE64</f>
        <v>0</v>
      </c>
      <c r="AD62" s="358">
        <f>'Class-6'!AF64</f>
        <v>0</v>
      </c>
      <c r="AE62" s="359">
        <f t="shared" si="6"/>
        <v>0</v>
      </c>
      <c r="AF62" s="358">
        <f>'Class-6'!AH64</f>
        <v>0</v>
      </c>
      <c r="AG62" s="358">
        <f>'Class-6'!AI64</f>
        <v>0</v>
      </c>
      <c r="AH62" s="358">
        <f>'Class-6'!AJ64</f>
        <v>0</v>
      </c>
      <c r="AI62" s="359">
        <f t="shared" si="7"/>
        <v>0</v>
      </c>
      <c r="AJ62" s="832">
        <f t="shared" si="8"/>
        <v>0</v>
      </c>
      <c r="AK62" s="833">
        <f>'Class-6'!AL64</f>
        <v>0</v>
      </c>
      <c r="AL62" s="360">
        <f>'Class-6'!AO64</f>
        <v>0</v>
      </c>
      <c r="AM62" s="357">
        <f>'Class-6'!AP64</f>
        <v>0</v>
      </c>
      <c r="AN62" s="358">
        <f>'Class-6'!AQ64</f>
        <v>0</v>
      </c>
      <c r="AO62" s="359">
        <f t="shared" si="9"/>
        <v>0</v>
      </c>
      <c r="AP62" s="358">
        <f>'Class-6'!AS64</f>
        <v>0</v>
      </c>
      <c r="AQ62" s="358">
        <f>'Class-6'!AT64</f>
        <v>0</v>
      </c>
      <c r="AR62" s="358">
        <f>'Class-6'!AU64</f>
        <v>0</v>
      </c>
      <c r="AS62" s="359">
        <f t="shared" si="10"/>
        <v>0</v>
      </c>
      <c r="AT62" s="358">
        <f>'Class-6'!AW64</f>
        <v>0</v>
      </c>
      <c r="AU62" s="358">
        <f>'Class-6'!AX64</f>
        <v>0</v>
      </c>
      <c r="AV62" s="358">
        <f>'Class-6'!AY64</f>
        <v>0</v>
      </c>
      <c r="AW62" s="359">
        <f t="shared" si="11"/>
        <v>0</v>
      </c>
      <c r="AX62" s="832">
        <f t="shared" si="12"/>
        <v>0</v>
      </c>
      <c r="AY62" s="833">
        <f>'Class-6'!AZ64</f>
        <v>0</v>
      </c>
      <c r="AZ62" s="360">
        <f>'Class-6'!BD64</f>
        <v>0</v>
      </c>
      <c r="BA62" s="357">
        <f>'Class-6'!BE64</f>
        <v>0</v>
      </c>
      <c r="BB62" s="358">
        <f>'Class-6'!BF64</f>
        <v>0</v>
      </c>
      <c r="BC62" s="359">
        <f t="shared" si="13"/>
        <v>0</v>
      </c>
      <c r="BD62" s="358">
        <f>'Class-6'!BH64</f>
        <v>0</v>
      </c>
      <c r="BE62" s="358">
        <f>'Class-6'!BI64</f>
        <v>0</v>
      </c>
      <c r="BF62" s="358">
        <f>'Class-6'!BJ64</f>
        <v>0</v>
      </c>
      <c r="BG62" s="359">
        <f t="shared" si="14"/>
        <v>0</v>
      </c>
      <c r="BH62" s="358">
        <f>'Class-6'!BL64</f>
        <v>0</v>
      </c>
      <c r="BI62" s="358">
        <f>'Class-6'!BM64</f>
        <v>0</v>
      </c>
      <c r="BJ62" s="358">
        <f>'Class-6'!BN64</f>
        <v>0</v>
      </c>
      <c r="BK62" s="359">
        <f t="shared" si="15"/>
        <v>0</v>
      </c>
      <c r="BL62" s="832">
        <f t="shared" si="16"/>
        <v>0</v>
      </c>
      <c r="BM62" s="833">
        <f>'Class-6'!BN64</f>
        <v>0</v>
      </c>
      <c r="BN62" s="360">
        <f>'Class-6'!BS64</f>
        <v>0</v>
      </c>
      <c r="BO62" s="357">
        <f>'Class-6'!BT64</f>
        <v>0</v>
      </c>
      <c r="BP62" s="358">
        <f>'Class-6'!BU64</f>
        <v>0</v>
      </c>
      <c r="BQ62" s="359">
        <f t="shared" si="17"/>
        <v>0</v>
      </c>
      <c r="BR62" s="358">
        <f>'Class-6'!BW64</f>
        <v>0</v>
      </c>
      <c r="BS62" s="358">
        <f>'Class-6'!BX64</f>
        <v>0</v>
      </c>
      <c r="BT62" s="358">
        <f>'Class-6'!BY64</f>
        <v>0</v>
      </c>
      <c r="BU62" s="359">
        <f t="shared" si="18"/>
        <v>0</v>
      </c>
      <c r="BV62" s="358">
        <f>'Class-6'!CA64</f>
        <v>0</v>
      </c>
      <c r="BW62" s="358">
        <f>'Class-6'!CB64</f>
        <v>0</v>
      </c>
      <c r="BX62" s="358">
        <f>'Class-6'!CC64</f>
        <v>0</v>
      </c>
      <c r="BY62" s="359">
        <f t="shared" si="19"/>
        <v>0</v>
      </c>
      <c r="BZ62" s="832">
        <f t="shared" si="20"/>
        <v>0</v>
      </c>
      <c r="CA62" s="833">
        <f>'Class-6'!CB64</f>
        <v>0</v>
      </c>
      <c r="CB62" s="360">
        <f>'Class-6'!CH64</f>
        <v>0</v>
      </c>
      <c r="CC62" s="357">
        <f>'Class-6'!CI64</f>
        <v>0</v>
      </c>
      <c r="CD62" s="358">
        <f>'Class-6'!CJ64</f>
        <v>0</v>
      </c>
      <c r="CE62" s="359">
        <f t="shared" si="21"/>
        <v>0</v>
      </c>
      <c r="CF62" s="358">
        <f>'Class-6'!CL64</f>
        <v>0</v>
      </c>
      <c r="CG62" s="358">
        <f>'Class-6'!CM64</f>
        <v>0</v>
      </c>
      <c r="CH62" s="358">
        <f>'Class-6'!CN64</f>
        <v>0</v>
      </c>
      <c r="CI62" s="359">
        <f t="shared" si="22"/>
        <v>0</v>
      </c>
      <c r="CJ62" s="358">
        <f>'Class-6'!CP64</f>
        <v>0</v>
      </c>
      <c r="CK62" s="358">
        <f>'Class-6'!CR64</f>
        <v>0</v>
      </c>
      <c r="CL62" s="358">
        <f>'Class-6'!CR64</f>
        <v>0</v>
      </c>
      <c r="CM62" s="359">
        <f t="shared" si="23"/>
        <v>0</v>
      </c>
      <c r="CN62" s="832">
        <f t="shared" si="24"/>
        <v>0</v>
      </c>
      <c r="CO62" s="833">
        <f>'Class-6'!CP64</f>
        <v>0</v>
      </c>
      <c r="CP62" s="360">
        <f>'Class-6'!CW64</f>
        <v>0</v>
      </c>
      <c r="CQ62" s="357">
        <f>'Class-6'!CX64</f>
        <v>0</v>
      </c>
      <c r="CR62" s="358">
        <f>'Class-6'!CY64</f>
        <v>0</v>
      </c>
      <c r="CS62" s="358">
        <f>'Class-6'!CZ64</f>
        <v>0</v>
      </c>
      <c r="CT62" s="358">
        <f>'Class-6'!DA64</f>
        <v>0</v>
      </c>
      <c r="CU62" s="358">
        <f>'Class-6'!DB64</f>
        <v>0</v>
      </c>
      <c r="CV62" s="434">
        <f>'Class-6'!DC64</f>
        <v>0</v>
      </c>
      <c r="CW62" s="361">
        <f>'Class-6'!DF64</f>
        <v>0</v>
      </c>
      <c r="CX62" s="357">
        <f>'Class-6'!DG64</f>
        <v>0</v>
      </c>
      <c r="CY62" s="358">
        <f>'Class-6'!DH64</f>
        <v>0</v>
      </c>
      <c r="CZ62" s="358">
        <f>'Class-6'!DI64</f>
        <v>0</v>
      </c>
      <c r="DA62" s="358">
        <f>'Class-6'!DJ64</f>
        <v>0</v>
      </c>
      <c r="DB62" s="358">
        <f>'Class-6'!DK64</f>
        <v>0</v>
      </c>
      <c r="DC62" s="359">
        <f>'Class-6'!DL64</f>
        <v>0</v>
      </c>
      <c r="DD62" s="361">
        <f>'Class-6'!DO64</f>
        <v>0</v>
      </c>
      <c r="DE62" s="357">
        <f>'Class-6'!DP64</f>
        <v>0</v>
      </c>
      <c r="DF62" s="358">
        <f>'Class-6'!DQ64</f>
        <v>0</v>
      </c>
      <c r="DG62" s="358">
        <f>'Class-6'!DR64</f>
        <v>0</v>
      </c>
      <c r="DH62" s="358">
        <f>'Class-6'!DS64</f>
        <v>0</v>
      </c>
      <c r="DI62" s="358">
        <f>'Class-6'!DT64</f>
        <v>0</v>
      </c>
      <c r="DJ62" s="359">
        <f>'Class-6'!DU64</f>
        <v>0</v>
      </c>
      <c r="DK62" s="361">
        <f>'Class-6'!DX64</f>
        <v>0</v>
      </c>
      <c r="DL62" s="467">
        <f>'Class-6'!DY64</f>
        <v>0</v>
      </c>
      <c r="DM62" s="468">
        <f>'Class-6'!DZ64</f>
        <v>0</v>
      </c>
      <c r="DN62" s="469" t="str">
        <f>'Class-6'!EA64</f>
        <v/>
      </c>
      <c r="DO62" s="467">
        <f>'Class-6'!EB64</f>
        <v>0</v>
      </c>
      <c r="DP62" s="468">
        <f>'Class-6'!EC64</f>
        <v>0</v>
      </c>
      <c r="DQ62" s="470">
        <f>'Class-6'!ED64</f>
        <v>0</v>
      </c>
      <c r="DR62" s="468" t="str">
        <f>'Class-6'!EE64</f>
        <v/>
      </c>
      <c r="DS62" s="276" t="str">
        <f>'Class-6'!EF64</f>
        <v/>
      </c>
      <c r="DT62" s="276" t="str">
        <f>'Class-6'!EG64</f>
        <v/>
      </c>
      <c r="DU62" s="278" t="str">
        <f>'Class-6'!EH64</f>
        <v/>
      </c>
      <c r="DV62" s="279">
        <f>'Class-6'!EJ64</f>
        <v>0</v>
      </c>
    </row>
    <row r="63" spans="1:126" s="280" customFormat="1" ht="17.25" customHeight="1">
      <c r="A63" s="883"/>
      <c r="B63" s="275">
        <f t="shared" si="25"/>
        <v>0</v>
      </c>
      <c r="C63" s="276">
        <f>'Class-6'!D65</f>
        <v>0</v>
      </c>
      <c r="D63" s="276">
        <f>'Class-6'!E65</f>
        <v>0</v>
      </c>
      <c r="E63" s="276">
        <f>'Class-6'!F65</f>
        <v>0</v>
      </c>
      <c r="F63" s="276">
        <f>'Class-6'!G65</f>
        <v>0</v>
      </c>
      <c r="G63" s="276">
        <f>'Class-6'!H65</f>
        <v>0</v>
      </c>
      <c r="H63" s="276">
        <f>'Class-6'!I65</f>
        <v>0</v>
      </c>
      <c r="I63" s="276">
        <f>'Class-6'!J65</f>
        <v>0</v>
      </c>
      <c r="J63" s="277">
        <f>'Class-6'!K65</f>
        <v>0</v>
      </c>
      <c r="K63" s="357">
        <f>'Class-6'!L65</f>
        <v>0</v>
      </c>
      <c r="L63" s="358">
        <f>'Class-6'!M65</f>
        <v>0</v>
      </c>
      <c r="M63" s="359">
        <f t="shared" si="1"/>
        <v>0</v>
      </c>
      <c r="N63" s="358">
        <f>'Class-6'!O65</f>
        <v>0</v>
      </c>
      <c r="O63" s="358">
        <f>'Class-6'!P65</f>
        <v>0</v>
      </c>
      <c r="P63" s="358">
        <f>'Class-6'!Q65</f>
        <v>0</v>
      </c>
      <c r="Q63" s="359">
        <f t="shared" si="2"/>
        <v>0</v>
      </c>
      <c r="R63" s="358">
        <f>'Class-6'!S65</f>
        <v>0</v>
      </c>
      <c r="S63" s="358">
        <f>'Class-6'!T65</f>
        <v>0</v>
      </c>
      <c r="T63" s="358">
        <f>'Class-6'!U65</f>
        <v>0</v>
      </c>
      <c r="U63" s="359">
        <f t="shared" si="3"/>
        <v>0</v>
      </c>
      <c r="V63" s="832">
        <f t="shared" si="4"/>
        <v>0</v>
      </c>
      <c r="W63" s="833">
        <f>'Class-6'!X65</f>
        <v>0</v>
      </c>
      <c r="X63" s="360">
        <f>'Class-6'!Z65</f>
        <v>0</v>
      </c>
      <c r="Y63" s="357">
        <f>'Class-6'!AA65</f>
        <v>0</v>
      </c>
      <c r="Z63" s="358">
        <f>'Class-6'!AB65</f>
        <v>0</v>
      </c>
      <c r="AA63" s="359">
        <f t="shared" si="5"/>
        <v>0</v>
      </c>
      <c r="AB63" s="358">
        <f>'Class-6'!AD65</f>
        <v>0</v>
      </c>
      <c r="AC63" s="358">
        <f>'Class-6'!AE65</f>
        <v>0</v>
      </c>
      <c r="AD63" s="358">
        <f>'Class-6'!AF65</f>
        <v>0</v>
      </c>
      <c r="AE63" s="359">
        <f t="shared" si="6"/>
        <v>0</v>
      </c>
      <c r="AF63" s="358">
        <f>'Class-6'!AH65</f>
        <v>0</v>
      </c>
      <c r="AG63" s="358">
        <f>'Class-6'!AI65</f>
        <v>0</v>
      </c>
      <c r="AH63" s="358">
        <f>'Class-6'!AJ65</f>
        <v>0</v>
      </c>
      <c r="AI63" s="359">
        <f t="shared" si="7"/>
        <v>0</v>
      </c>
      <c r="AJ63" s="832">
        <f t="shared" si="8"/>
        <v>0</v>
      </c>
      <c r="AK63" s="833">
        <f>'Class-6'!AL65</f>
        <v>0</v>
      </c>
      <c r="AL63" s="360">
        <f>'Class-6'!AO65</f>
        <v>0</v>
      </c>
      <c r="AM63" s="357">
        <f>'Class-6'!AP65</f>
        <v>0</v>
      </c>
      <c r="AN63" s="358">
        <f>'Class-6'!AQ65</f>
        <v>0</v>
      </c>
      <c r="AO63" s="359">
        <f t="shared" si="9"/>
        <v>0</v>
      </c>
      <c r="AP63" s="358">
        <f>'Class-6'!AS65</f>
        <v>0</v>
      </c>
      <c r="AQ63" s="358">
        <f>'Class-6'!AT65</f>
        <v>0</v>
      </c>
      <c r="AR63" s="358">
        <f>'Class-6'!AU65</f>
        <v>0</v>
      </c>
      <c r="AS63" s="359">
        <f t="shared" si="10"/>
        <v>0</v>
      </c>
      <c r="AT63" s="358">
        <f>'Class-6'!AW65</f>
        <v>0</v>
      </c>
      <c r="AU63" s="358">
        <f>'Class-6'!AX65</f>
        <v>0</v>
      </c>
      <c r="AV63" s="358">
        <f>'Class-6'!AY65</f>
        <v>0</v>
      </c>
      <c r="AW63" s="359">
        <f t="shared" si="11"/>
        <v>0</v>
      </c>
      <c r="AX63" s="832">
        <f t="shared" si="12"/>
        <v>0</v>
      </c>
      <c r="AY63" s="833">
        <f>'Class-6'!AZ65</f>
        <v>0</v>
      </c>
      <c r="AZ63" s="360">
        <f>'Class-6'!BD65</f>
        <v>0</v>
      </c>
      <c r="BA63" s="357">
        <f>'Class-6'!BE65</f>
        <v>0</v>
      </c>
      <c r="BB63" s="358">
        <f>'Class-6'!BF65</f>
        <v>0</v>
      </c>
      <c r="BC63" s="359">
        <f t="shared" si="13"/>
        <v>0</v>
      </c>
      <c r="BD63" s="358">
        <f>'Class-6'!BH65</f>
        <v>0</v>
      </c>
      <c r="BE63" s="358">
        <f>'Class-6'!BI65</f>
        <v>0</v>
      </c>
      <c r="BF63" s="358">
        <f>'Class-6'!BJ65</f>
        <v>0</v>
      </c>
      <c r="BG63" s="359">
        <f t="shared" si="14"/>
        <v>0</v>
      </c>
      <c r="BH63" s="358">
        <f>'Class-6'!BL65</f>
        <v>0</v>
      </c>
      <c r="BI63" s="358">
        <f>'Class-6'!BM65</f>
        <v>0</v>
      </c>
      <c r="BJ63" s="358">
        <f>'Class-6'!BN65</f>
        <v>0</v>
      </c>
      <c r="BK63" s="359">
        <f t="shared" si="15"/>
        <v>0</v>
      </c>
      <c r="BL63" s="832">
        <f t="shared" si="16"/>
        <v>0</v>
      </c>
      <c r="BM63" s="833">
        <f>'Class-6'!BN65</f>
        <v>0</v>
      </c>
      <c r="BN63" s="360">
        <f>'Class-6'!BS65</f>
        <v>0</v>
      </c>
      <c r="BO63" s="357">
        <f>'Class-6'!BT65</f>
        <v>0</v>
      </c>
      <c r="BP63" s="358">
        <f>'Class-6'!BU65</f>
        <v>0</v>
      </c>
      <c r="BQ63" s="359">
        <f t="shared" si="17"/>
        <v>0</v>
      </c>
      <c r="BR63" s="358">
        <f>'Class-6'!BW65</f>
        <v>0</v>
      </c>
      <c r="BS63" s="358">
        <f>'Class-6'!BX65</f>
        <v>0</v>
      </c>
      <c r="BT63" s="358">
        <f>'Class-6'!BY65</f>
        <v>0</v>
      </c>
      <c r="BU63" s="359">
        <f t="shared" si="18"/>
        <v>0</v>
      </c>
      <c r="BV63" s="358">
        <f>'Class-6'!CA65</f>
        <v>0</v>
      </c>
      <c r="BW63" s="358">
        <f>'Class-6'!CB65</f>
        <v>0</v>
      </c>
      <c r="BX63" s="358">
        <f>'Class-6'!CC65</f>
        <v>0</v>
      </c>
      <c r="BY63" s="359">
        <f t="shared" si="19"/>
        <v>0</v>
      </c>
      <c r="BZ63" s="832">
        <f t="shared" si="20"/>
        <v>0</v>
      </c>
      <c r="CA63" s="833">
        <f>'Class-6'!CB65</f>
        <v>0</v>
      </c>
      <c r="CB63" s="360">
        <f>'Class-6'!CH65</f>
        <v>0</v>
      </c>
      <c r="CC63" s="357">
        <f>'Class-6'!CI65</f>
        <v>0</v>
      </c>
      <c r="CD63" s="358">
        <f>'Class-6'!CJ65</f>
        <v>0</v>
      </c>
      <c r="CE63" s="359">
        <f t="shared" si="21"/>
        <v>0</v>
      </c>
      <c r="CF63" s="358">
        <f>'Class-6'!CL65</f>
        <v>0</v>
      </c>
      <c r="CG63" s="358">
        <f>'Class-6'!CM65</f>
        <v>0</v>
      </c>
      <c r="CH63" s="358">
        <f>'Class-6'!CN65</f>
        <v>0</v>
      </c>
      <c r="CI63" s="359">
        <f t="shared" si="22"/>
        <v>0</v>
      </c>
      <c r="CJ63" s="358">
        <f>'Class-6'!CP65</f>
        <v>0</v>
      </c>
      <c r="CK63" s="358">
        <f>'Class-6'!CR65</f>
        <v>0</v>
      </c>
      <c r="CL63" s="358">
        <f>'Class-6'!CR65</f>
        <v>0</v>
      </c>
      <c r="CM63" s="359">
        <f t="shared" si="23"/>
        <v>0</v>
      </c>
      <c r="CN63" s="832">
        <f t="shared" si="24"/>
        <v>0</v>
      </c>
      <c r="CO63" s="833">
        <f>'Class-6'!CP65</f>
        <v>0</v>
      </c>
      <c r="CP63" s="360">
        <f>'Class-6'!CW65</f>
        <v>0</v>
      </c>
      <c r="CQ63" s="357">
        <f>'Class-6'!CX65</f>
        <v>0</v>
      </c>
      <c r="CR63" s="358">
        <f>'Class-6'!CY65</f>
        <v>0</v>
      </c>
      <c r="CS63" s="358">
        <f>'Class-6'!CZ65</f>
        <v>0</v>
      </c>
      <c r="CT63" s="358">
        <f>'Class-6'!DA65</f>
        <v>0</v>
      </c>
      <c r="CU63" s="358">
        <f>'Class-6'!DB65</f>
        <v>0</v>
      </c>
      <c r="CV63" s="434">
        <f>'Class-6'!DC65</f>
        <v>0</v>
      </c>
      <c r="CW63" s="361">
        <f>'Class-6'!DF65</f>
        <v>0</v>
      </c>
      <c r="CX63" s="357">
        <f>'Class-6'!DG65</f>
        <v>0</v>
      </c>
      <c r="CY63" s="358">
        <f>'Class-6'!DH65</f>
        <v>0</v>
      </c>
      <c r="CZ63" s="358">
        <f>'Class-6'!DI65</f>
        <v>0</v>
      </c>
      <c r="DA63" s="358">
        <f>'Class-6'!DJ65</f>
        <v>0</v>
      </c>
      <c r="DB63" s="358">
        <f>'Class-6'!DK65</f>
        <v>0</v>
      </c>
      <c r="DC63" s="359">
        <f>'Class-6'!DL65</f>
        <v>0</v>
      </c>
      <c r="DD63" s="361">
        <f>'Class-6'!DO65</f>
        <v>0</v>
      </c>
      <c r="DE63" s="357">
        <f>'Class-6'!DP65</f>
        <v>0</v>
      </c>
      <c r="DF63" s="358">
        <f>'Class-6'!DQ65</f>
        <v>0</v>
      </c>
      <c r="DG63" s="358">
        <f>'Class-6'!DR65</f>
        <v>0</v>
      </c>
      <c r="DH63" s="358">
        <f>'Class-6'!DS65</f>
        <v>0</v>
      </c>
      <c r="DI63" s="358">
        <f>'Class-6'!DT65</f>
        <v>0</v>
      </c>
      <c r="DJ63" s="359">
        <f>'Class-6'!DU65</f>
        <v>0</v>
      </c>
      <c r="DK63" s="361">
        <f>'Class-6'!DX65</f>
        <v>0</v>
      </c>
      <c r="DL63" s="467">
        <f>'Class-6'!DY65</f>
        <v>0</v>
      </c>
      <c r="DM63" s="468">
        <f>'Class-6'!DZ65</f>
        <v>0</v>
      </c>
      <c r="DN63" s="469" t="str">
        <f>'Class-6'!EA65</f>
        <v/>
      </c>
      <c r="DO63" s="467">
        <f>'Class-6'!EB65</f>
        <v>0</v>
      </c>
      <c r="DP63" s="468">
        <f>'Class-6'!EC65</f>
        <v>0</v>
      </c>
      <c r="DQ63" s="470">
        <f>'Class-6'!ED65</f>
        <v>0</v>
      </c>
      <c r="DR63" s="468" t="str">
        <f>'Class-6'!EE65</f>
        <v/>
      </c>
      <c r="DS63" s="276" t="str">
        <f>'Class-6'!EF65</f>
        <v/>
      </c>
      <c r="DT63" s="276" t="str">
        <f>'Class-6'!EG65</f>
        <v/>
      </c>
      <c r="DU63" s="278" t="str">
        <f>'Class-6'!EH65</f>
        <v/>
      </c>
      <c r="DV63" s="279">
        <f>'Class-6'!EJ65</f>
        <v>0</v>
      </c>
    </row>
    <row r="64" spans="1:126" s="280" customFormat="1" ht="17.25" customHeight="1">
      <c r="A64" s="883"/>
      <c r="B64" s="275">
        <f t="shared" si="25"/>
        <v>0</v>
      </c>
      <c r="C64" s="276">
        <f>'Class-6'!D66</f>
        <v>0</v>
      </c>
      <c r="D64" s="276">
        <f>'Class-6'!E66</f>
        <v>0</v>
      </c>
      <c r="E64" s="276">
        <f>'Class-6'!F66</f>
        <v>0</v>
      </c>
      <c r="F64" s="276">
        <f>'Class-6'!G66</f>
        <v>0</v>
      </c>
      <c r="G64" s="276">
        <f>'Class-6'!H66</f>
        <v>0</v>
      </c>
      <c r="H64" s="276">
        <f>'Class-6'!I66</f>
        <v>0</v>
      </c>
      <c r="I64" s="276">
        <f>'Class-6'!J66</f>
        <v>0</v>
      </c>
      <c r="J64" s="277">
        <f>'Class-6'!K66</f>
        <v>0</v>
      </c>
      <c r="K64" s="357">
        <f>'Class-6'!L66</f>
        <v>0</v>
      </c>
      <c r="L64" s="358">
        <f>'Class-6'!M66</f>
        <v>0</v>
      </c>
      <c r="M64" s="359">
        <f t="shared" si="1"/>
        <v>0</v>
      </c>
      <c r="N64" s="358">
        <f>'Class-6'!O66</f>
        <v>0</v>
      </c>
      <c r="O64" s="358">
        <f>'Class-6'!P66</f>
        <v>0</v>
      </c>
      <c r="P64" s="358">
        <f>'Class-6'!Q66</f>
        <v>0</v>
      </c>
      <c r="Q64" s="359">
        <f t="shared" si="2"/>
        <v>0</v>
      </c>
      <c r="R64" s="358">
        <f>'Class-6'!S66</f>
        <v>0</v>
      </c>
      <c r="S64" s="358">
        <f>'Class-6'!T66</f>
        <v>0</v>
      </c>
      <c r="T64" s="358">
        <f>'Class-6'!U66</f>
        <v>0</v>
      </c>
      <c r="U64" s="359">
        <f t="shared" si="3"/>
        <v>0</v>
      </c>
      <c r="V64" s="832">
        <f t="shared" si="4"/>
        <v>0</v>
      </c>
      <c r="W64" s="833">
        <f>'Class-6'!X66</f>
        <v>0</v>
      </c>
      <c r="X64" s="360">
        <f>'Class-6'!Z66</f>
        <v>0</v>
      </c>
      <c r="Y64" s="357">
        <f>'Class-6'!AA66</f>
        <v>0</v>
      </c>
      <c r="Z64" s="358">
        <f>'Class-6'!AB66</f>
        <v>0</v>
      </c>
      <c r="AA64" s="359">
        <f t="shared" si="5"/>
        <v>0</v>
      </c>
      <c r="AB64" s="358">
        <f>'Class-6'!AD66</f>
        <v>0</v>
      </c>
      <c r="AC64" s="358">
        <f>'Class-6'!AE66</f>
        <v>0</v>
      </c>
      <c r="AD64" s="358">
        <f>'Class-6'!AF66</f>
        <v>0</v>
      </c>
      <c r="AE64" s="359">
        <f t="shared" si="6"/>
        <v>0</v>
      </c>
      <c r="AF64" s="358">
        <f>'Class-6'!AH66</f>
        <v>0</v>
      </c>
      <c r="AG64" s="358">
        <f>'Class-6'!AI66</f>
        <v>0</v>
      </c>
      <c r="AH64" s="358">
        <f>'Class-6'!AJ66</f>
        <v>0</v>
      </c>
      <c r="AI64" s="359">
        <f t="shared" si="7"/>
        <v>0</v>
      </c>
      <c r="AJ64" s="832">
        <f t="shared" si="8"/>
        <v>0</v>
      </c>
      <c r="AK64" s="833">
        <f>'Class-6'!AL66</f>
        <v>0</v>
      </c>
      <c r="AL64" s="360">
        <f>'Class-6'!AO66</f>
        <v>0</v>
      </c>
      <c r="AM64" s="357">
        <f>'Class-6'!AP66</f>
        <v>0</v>
      </c>
      <c r="AN64" s="358">
        <f>'Class-6'!AQ66</f>
        <v>0</v>
      </c>
      <c r="AO64" s="359">
        <f t="shared" si="9"/>
        <v>0</v>
      </c>
      <c r="AP64" s="358">
        <f>'Class-6'!AS66</f>
        <v>0</v>
      </c>
      <c r="AQ64" s="358">
        <f>'Class-6'!AT66</f>
        <v>0</v>
      </c>
      <c r="AR64" s="358">
        <f>'Class-6'!AU66</f>
        <v>0</v>
      </c>
      <c r="AS64" s="359">
        <f t="shared" si="10"/>
        <v>0</v>
      </c>
      <c r="AT64" s="358">
        <f>'Class-6'!AW66</f>
        <v>0</v>
      </c>
      <c r="AU64" s="358">
        <f>'Class-6'!AX66</f>
        <v>0</v>
      </c>
      <c r="AV64" s="358">
        <f>'Class-6'!AY66</f>
        <v>0</v>
      </c>
      <c r="AW64" s="359">
        <f t="shared" si="11"/>
        <v>0</v>
      </c>
      <c r="AX64" s="832">
        <f t="shared" si="12"/>
        <v>0</v>
      </c>
      <c r="AY64" s="833">
        <f>'Class-6'!AZ66</f>
        <v>0</v>
      </c>
      <c r="AZ64" s="360">
        <f>'Class-6'!BD66</f>
        <v>0</v>
      </c>
      <c r="BA64" s="357">
        <f>'Class-6'!BE66</f>
        <v>0</v>
      </c>
      <c r="BB64" s="358">
        <f>'Class-6'!BF66</f>
        <v>0</v>
      </c>
      <c r="BC64" s="359">
        <f t="shared" si="13"/>
        <v>0</v>
      </c>
      <c r="BD64" s="358">
        <f>'Class-6'!BH66</f>
        <v>0</v>
      </c>
      <c r="BE64" s="358">
        <f>'Class-6'!BI66</f>
        <v>0</v>
      </c>
      <c r="BF64" s="358">
        <f>'Class-6'!BJ66</f>
        <v>0</v>
      </c>
      <c r="BG64" s="359">
        <f t="shared" si="14"/>
        <v>0</v>
      </c>
      <c r="BH64" s="358">
        <f>'Class-6'!BL66</f>
        <v>0</v>
      </c>
      <c r="BI64" s="358">
        <f>'Class-6'!BM66</f>
        <v>0</v>
      </c>
      <c r="BJ64" s="358">
        <f>'Class-6'!BN66</f>
        <v>0</v>
      </c>
      <c r="BK64" s="359">
        <f t="shared" si="15"/>
        <v>0</v>
      </c>
      <c r="BL64" s="832">
        <f t="shared" si="16"/>
        <v>0</v>
      </c>
      <c r="BM64" s="833">
        <f>'Class-6'!BN66</f>
        <v>0</v>
      </c>
      <c r="BN64" s="360">
        <f>'Class-6'!BS66</f>
        <v>0</v>
      </c>
      <c r="BO64" s="357">
        <f>'Class-6'!BT66</f>
        <v>0</v>
      </c>
      <c r="BP64" s="358">
        <f>'Class-6'!BU66</f>
        <v>0</v>
      </c>
      <c r="BQ64" s="359">
        <f t="shared" si="17"/>
        <v>0</v>
      </c>
      <c r="BR64" s="358">
        <f>'Class-6'!BW66</f>
        <v>0</v>
      </c>
      <c r="BS64" s="358">
        <f>'Class-6'!BX66</f>
        <v>0</v>
      </c>
      <c r="BT64" s="358">
        <f>'Class-6'!BY66</f>
        <v>0</v>
      </c>
      <c r="BU64" s="359">
        <f t="shared" si="18"/>
        <v>0</v>
      </c>
      <c r="BV64" s="358">
        <f>'Class-6'!CA66</f>
        <v>0</v>
      </c>
      <c r="BW64" s="358">
        <f>'Class-6'!CB66</f>
        <v>0</v>
      </c>
      <c r="BX64" s="358">
        <f>'Class-6'!CC66</f>
        <v>0</v>
      </c>
      <c r="BY64" s="359">
        <f t="shared" si="19"/>
        <v>0</v>
      </c>
      <c r="BZ64" s="832">
        <f t="shared" si="20"/>
        <v>0</v>
      </c>
      <c r="CA64" s="833">
        <f>'Class-6'!CB66</f>
        <v>0</v>
      </c>
      <c r="CB64" s="360">
        <f>'Class-6'!CH66</f>
        <v>0</v>
      </c>
      <c r="CC64" s="357">
        <f>'Class-6'!CI66</f>
        <v>0</v>
      </c>
      <c r="CD64" s="358">
        <f>'Class-6'!CJ66</f>
        <v>0</v>
      </c>
      <c r="CE64" s="359">
        <f t="shared" si="21"/>
        <v>0</v>
      </c>
      <c r="CF64" s="358">
        <f>'Class-6'!CL66</f>
        <v>0</v>
      </c>
      <c r="CG64" s="358">
        <f>'Class-6'!CM66</f>
        <v>0</v>
      </c>
      <c r="CH64" s="358">
        <f>'Class-6'!CN66</f>
        <v>0</v>
      </c>
      <c r="CI64" s="359">
        <f t="shared" si="22"/>
        <v>0</v>
      </c>
      <c r="CJ64" s="358">
        <f>'Class-6'!CP66</f>
        <v>0</v>
      </c>
      <c r="CK64" s="358">
        <f>'Class-6'!CR66</f>
        <v>0</v>
      </c>
      <c r="CL64" s="358">
        <f>'Class-6'!CR66</f>
        <v>0</v>
      </c>
      <c r="CM64" s="359">
        <f t="shared" si="23"/>
        <v>0</v>
      </c>
      <c r="CN64" s="832">
        <f t="shared" si="24"/>
        <v>0</v>
      </c>
      <c r="CO64" s="833">
        <f>'Class-6'!CP66</f>
        <v>0</v>
      </c>
      <c r="CP64" s="360">
        <f>'Class-6'!CW66</f>
        <v>0</v>
      </c>
      <c r="CQ64" s="357">
        <f>'Class-6'!CX66</f>
        <v>0</v>
      </c>
      <c r="CR64" s="358">
        <f>'Class-6'!CY66</f>
        <v>0</v>
      </c>
      <c r="CS64" s="358">
        <f>'Class-6'!CZ66</f>
        <v>0</v>
      </c>
      <c r="CT64" s="358">
        <f>'Class-6'!DA66</f>
        <v>0</v>
      </c>
      <c r="CU64" s="358">
        <f>'Class-6'!DB66</f>
        <v>0</v>
      </c>
      <c r="CV64" s="434">
        <f>'Class-6'!DC66</f>
        <v>0</v>
      </c>
      <c r="CW64" s="361">
        <f>'Class-6'!DF66</f>
        <v>0</v>
      </c>
      <c r="CX64" s="357">
        <f>'Class-6'!DG66</f>
        <v>0</v>
      </c>
      <c r="CY64" s="358">
        <f>'Class-6'!DH66</f>
        <v>0</v>
      </c>
      <c r="CZ64" s="358">
        <f>'Class-6'!DI66</f>
        <v>0</v>
      </c>
      <c r="DA64" s="358">
        <f>'Class-6'!DJ66</f>
        <v>0</v>
      </c>
      <c r="DB64" s="358">
        <f>'Class-6'!DK66</f>
        <v>0</v>
      </c>
      <c r="DC64" s="359">
        <f>'Class-6'!DL66</f>
        <v>0</v>
      </c>
      <c r="DD64" s="361">
        <f>'Class-6'!DO66</f>
        <v>0</v>
      </c>
      <c r="DE64" s="357">
        <f>'Class-6'!DP66</f>
        <v>0</v>
      </c>
      <c r="DF64" s="358">
        <f>'Class-6'!DQ66</f>
        <v>0</v>
      </c>
      <c r="DG64" s="358">
        <f>'Class-6'!DR66</f>
        <v>0</v>
      </c>
      <c r="DH64" s="358">
        <f>'Class-6'!DS66</f>
        <v>0</v>
      </c>
      <c r="DI64" s="358">
        <f>'Class-6'!DT66</f>
        <v>0</v>
      </c>
      <c r="DJ64" s="359">
        <f>'Class-6'!DU66</f>
        <v>0</v>
      </c>
      <c r="DK64" s="361">
        <f>'Class-6'!DX66</f>
        <v>0</v>
      </c>
      <c r="DL64" s="467">
        <f>'Class-6'!DY66</f>
        <v>0</v>
      </c>
      <c r="DM64" s="468">
        <f>'Class-6'!DZ66</f>
        <v>0</v>
      </c>
      <c r="DN64" s="469" t="str">
        <f>'Class-6'!EA66</f>
        <v/>
      </c>
      <c r="DO64" s="467">
        <f>'Class-6'!EB66</f>
        <v>0</v>
      </c>
      <c r="DP64" s="468">
        <f>'Class-6'!EC66</f>
        <v>0</v>
      </c>
      <c r="DQ64" s="470">
        <f>'Class-6'!ED66</f>
        <v>0</v>
      </c>
      <c r="DR64" s="468" t="str">
        <f>'Class-6'!EE66</f>
        <v/>
      </c>
      <c r="DS64" s="276" t="str">
        <f>'Class-6'!EF66</f>
        <v/>
      </c>
      <c r="DT64" s="276" t="str">
        <f>'Class-6'!EG66</f>
        <v/>
      </c>
      <c r="DU64" s="278" t="str">
        <f>'Class-6'!EH66</f>
        <v/>
      </c>
      <c r="DV64" s="279">
        <f>'Class-6'!EJ66</f>
        <v>0</v>
      </c>
    </row>
    <row r="65" spans="1:126" s="280" customFormat="1" ht="17.25" customHeight="1">
      <c r="A65" s="883"/>
      <c r="B65" s="275">
        <f t="shared" si="25"/>
        <v>0</v>
      </c>
      <c r="C65" s="276">
        <f>'Class-6'!D67</f>
        <v>0</v>
      </c>
      <c r="D65" s="276">
        <f>'Class-6'!E67</f>
        <v>0</v>
      </c>
      <c r="E65" s="276">
        <f>'Class-6'!F67</f>
        <v>0</v>
      </c>
      <c r="F65" s="276">
        <f>'Class-6'!G67</f>
        <v>0</v>
      </c>
      <c r="G65" s="276">
        <f>'Class-6'!H67</f>
        <v>0</v>
      </c>
      <c r="H65" s="276">
        <f>'Class-6'!I67</f>
        <v>0</v>
      </c>
      <c r="I65" s="276">
        <f>'Class-6'!J67</f>
        <v>0</v>
      </c>
      <c r="J65" s="277">
        <f>'Class-6'!K67</f>
        <v>0</v>
      </c>
      <c r="K65" s="357">
        <f>'Class-6'!L67</f>
        <v>0</v>
      </c>
      <c r="L65" s="358">
        <f>'Class-6'!M67</f>
        <v>0</v>
      </c>
      <c r="M65" s="359">
        <f t="shared" si="1"/>
        <v>0</v>
      </c>
      <c r="N65" s="358">
        <f>'Class-6'!O67</f>
        <v>0</v>
      </c>
      <c r="O65" s="358">
        <f>'Class-6'!P67</f>
        <v>0</v>
      </c>
      <c r="P65" s="358">
        <f>'Class-6'!Q67</f>
        <v>0</v>
      </c>
      <c r="Q65" s="359">
        <f t="shared" si="2"/>
        <v>0</v>
      </c>
      <c r="R65" s="358">
        <f>'Class-6'!S67</f>
        <v>0</v>
      </c>
      <c r="S65" s="358">
        <f>'Class-6'!T67</f>
        <v>0</v>
      </c>
      <c r="T65" s="358">
        <f>'Class-6'!U67</f>
        <v>0</v>
      </c>
      <c r="U65" s="359">
        <f t="shared" si="3"/>
        <v>0</v>
      </c>
      <c r="V65" s="832">
        <f t="shared" si="4"/>
        <v>0</v>
      </c>
      <c r="W65" s="833">
        <f>'Class-6'!X67</f>
        <v>0</v>
      </c>
      <c r="X65" s="360">
        <f>'Class-6'!Z67</f>
        <v>0</v>
      </c>
      <c r="Y65" s="357">
        <f>'Class-6'!AA67</f>
        <v>0</v>
      </c>
      <c r="Z65" s="358">
        <f>'Class-6'!AB67</f>
        <v>0</v>
      </c>
      <c r="AA65" s="359">
        <f t="shared" si="5"/>
        <v>0</v>
      </c>
      <c r="AB65" s="358">
        <f>'Class-6'!AD67</f>
        <v>0</v>
      </c>
      <c r="AC65" s="358">
        <f>'Class-6'!AE67</f>
        <v>0</v>
      </c>
      <c r="AD65" s="358">
        <f>'Class-6'!AF67</f>
        <v>0</v>
      </c>
      <c r="AE65" s="359">
        <f t="shared" si="6"/>
        <v>0</v>
      </c>
      <c r="AF65" s="358">
        <f>'Class-6'!AH67</f>
        <v>0</v>
      </c>
      <c r="AG65" s="358">
        <f>'Class-6'!AI67</f>
        <v>0</v>
      </c>
      <c r="AH65" s="358">
        <f>'Class-6'!AJ67</f>
        <v>0</v>
      </c>
      <c r="AI65" s="359">
        <f t="shared" si="7"/>
        <v>0</v>
      </c>
      <c r="AJ65" s="832">
        <f t="shared" si="8"/>
        <v>0</v>
      </c>
      <c r="AK65" s="833">
        <f>'Class-6'!AL67</f>
        <v>0</v>
      </c>
      <c r="AL65" s="360">
        <f>'Class-6'!AO67</f>
        <v>0</v>
      </c>
      <c r="AM65" s="357">
        <f>'Class-6'!AP67</f>
        <v>0</v>
      </c>
      <c r="AN65" s="358">
        <f>'Class-6'!AQ67</f>
        <v>0</v>
      </c>
      <c r="AO65" s="359">
        <f t="shared" si="9"/>
        <v>0</v>
      </c>
      <c r="AP65" s="358">
        <f>'Class-6'!AS67</f>
        <v>0</v>
      </c>
      <c r="AQ65" s="358">
        <f>'Class-6'!AT67</f>
        <v>0</v>
      </c>
      <c r="AR65" s="358">
        <f>'Class-6'!AU67</f>
        <v>0</v>
      </c>
      <c r="AS65" s="359">
        <f t="shared" si="10"/>
        <v>0</v>
      </c>
      <c r="AT65" s="358">
        <f>'Class-6'!AW67</f>
        <v>0</v>
      </c>
      <c r="AU65" s="358">
        <f>'Class-6'!AX67</f>
        <v>0</v>
      </c>
      <c r="AV65" s="358">
        <f>'Class-6'!AY67</f>
        <v>0</v>
      </c>
      <c r="AW65" s="359">
        <f t="shared" si="11"/>
        <v>0</v>
      </c>
      <c r="AX65" s="832">
        <f t="shared" si="12"/>
        <v>0</v>
      </c>
      <c r="AY65" s="833">
        <f>'Class-6'!AZ67</f>
        <v>0</v>
      </c>
      <c r="AZ65" s="360">
        <f>'Class-6'!BD67</f>
        <v>0</v>
      </c>
      <c r="BA65" s="357">
        <f>'Class-6'!BE67</f>
        <v>0</v>
      </c>
      <c r="BB65" s="358">
        <f>'Class-6'!BF67</f>
        <v>0</v>
      </c>
      <c r="BC65" s="359">
        <f t="shared" si="13"/>
        <v>0</v>
      </c>
      <c r="BD65" s="358">
        <f>'Class-6'!BH67</f>
        <v>0</v>
      </c>
      <c r="BE65" s="358">
        <f>'Class-6'!BI67</f>
        <v>0</v>
      </c>
      <c r="BF65" s="358">
        <f>'Class-6'!BJ67</f>
        <v>0</v>
      </c>
      <c r="BG65" s="359">
        <f t="shared" si="14"/>
        <v>0</v>
      </c>
      <c r="BH65" s="358">
        <f>'Class-6'!BL67</f>
        <v>0</v>
      </c>
      <c r="BI65" s="358">
        <f>'Class-6'!BM67</f>
        <v>0</v>
      </c>
      <c r="BJ65" s="358">
        <f>'Class-6'!BN67</f>
        <v>0</v>
      </c>
      <c r="BK65" s="359">
        <f t="shared" si="15"/>
        <v>0</v>
      </c>
      <c r="BL65" s="832">
        <f t="shared" si="16"/>
        <v>0</v>
      </c>
      <c r="BM65" s="833">
        <f>'Class-6'!BN67</f>
        <v>0</v>
      </c>
      <c r="BN65" s="360">
        <f>'Class-6'!BS67</f>
        <v>0</v>
      </c>
      <c r="BO65" s="357">
        <f>'Class-6'!BT67</f>
        <v>0</v>
      </c>
      <c r="BP65" s="358">
        <f>'Class-6'!BU67</f>
        <v>0</v>
      </c>
      <c r="BQ65" s="359">
        <f t="shared" si="17"/>
        <v>0</v>
      </c>
      <c r="BR65" s="358">
        <f>'Class-6'!BW67</f>
        <v>0</v>
      </c>
      <c r="BS65" s="358">
        <f>'Class-6'!BX67</f>
        <v>0</v>
      </c>
      <c r="BT65" s="358">
        <f>'Class-6'!BY67</f>
        <v>0</v>
      </c>
      <c r="BU65" s="359">
        <f t="shared" si="18"/>
        <v>0</v>
      </c>
      <c r="BV65" s="358">
        <f>'Class-6'!CA67</f>
        <v>0</v>
      </c>
      <c r="BW65" s="358">
        <f>'Class-6'!CB67</f>
        <v>0</v>
      </c>
      <c r="BX65" s="358">
        <f>'Class-6'!CC67</f>
        <v>0</v>
      </c>
      <c r="BY65" s="359">
        <f t="shared" si="19"/>
        <v>0</v>
      </c>
      <c r="BZ65" s="832">
        <f t="shared" si="20"/>
        <v>0</v>
      </c>
      <c r="CA65" s="833">
        <f>'Class-6'!CB67</f>
        <v>0</v>
      </c>
      <c r="CB65" s="360">
        <f>'Class-6'!CH67</f>
        <v>0</v>
      </c>
      <c r="CC65" s="357">
        <f>'Class-6'!CI67</f>
        <v>0</v>
      </c>
      <c r="CD65" s="358">
        <f>'Class-6'!CJ67</f>
        <v>0</v>
      </c>
      <c r="CE65" s="359">
        <f t="shared" si="21"/>
        <v>0</v>
      </c>
      <c r="CF65" s="358">
        <f>'Class-6'!CL67</f>
        <v>0</v>
      </c>
      <c r="CG65" s="358">
        <f>'Class-6'!CM67</f>
        <v>0</v>
      </c>
      <c r="CH65" s="358">
        <f>'Class-6'!CN67</f>
        <v>0</v>
      </c>
      <c r="CI65" s="359">
        <f t="shared" si="22"/>
        <v>0</v>
      </c>
      <c r="CJ65" s="358">
        <f>'Class-6'!CP67</f>
        <v>0</v>
      </c>
      <c r="CK65" s="358">
        <f>'Class-6'!CR67</f>
        <v>0</v>
      </c>
      <c r="CL65" s="358">
        <f>'Class-6'!CR67</f>
        <v>0</v>
      </c>
      <c r="CM65" s="359">
        <f t="shared" si="23"/>
        <v>0</v>
      </c>
      <c r="CN65" s="832">
        <f t="shared" si="24"/>
        <v>0</v>
      </c>
      <c r="CO65" s="833">
        <f>'Class-6'!CP67</f>
        <v>0</v>
      </c>
      <c r="CP65" s="360">
        <f>'Class-6'!CW67</f>
        <v>0</v>
      </c>
      <c r="CQ65" s="357">
        <f>'Class-6'!CX67</f>
        <v>0</v>
      </c>
      <c r="CR65" s="358">
        <f>'Class-6'!CY67</f>
        <v>0</v>
      </c>
      <c r="CS65" s="358">
        <f>'Class-6'!CZ67</f>
        <v>0</v>
      </c>
      <c r="CT65" s="358">
        <f>'Class-6'!DA67</f>
        <v>0</v>
      </c>
      <c r="CU65" s="358">
        <f>'Class-6'!DB67</f>
        <v>0</v>
      </c>
      <c r="CV65" s="434">
        <f>'Class-6'!DC67</f>
        <v>0</v>
      </c>
      <c r="CW65" s="361">
        <f>'Class-6'!DF67</f>
        <v>0</v>
      </c>
      <c r="CX65" s="357">
        <f>'Class-6'!DG67</f>
        <v>0</v>
      </c>
      <c r="CY65" s="358">
        <f>'Class-6'!DH67</f>
        <v>0</v>
      </c>
      <c r="CZ65" s="358">
        <f>'Class-6'!DI67</f>
        <v>0</v>
      </c>
      <c r="DA65" s="358">
        <f>'Class-6'!DJ67</f>
        <v>0</v>
      </c>
      <c r="DB65" s="358">
        <f>'Class-6'!DK67</f>
        <v>0</v>
      </c>
      <c r="DC65" s="359">
        <f>'Class-6'!DL67</f>
        <v>0</v>
      </c>
      <c r="DD65" s="361">
        <f>'Class-6'!DO67</f>
        <v>0</v>
      </c>
      <c r="DE65" s="357">
        <f>'Class-6'!DP67</f>
        <v>0</v>
      </c>
      <c r="DF65" s="358">
        <f>'Class-6'!DQ67</f>
        <v>0</v>
      </c>
      <c r="DG65" s="358">
        <f>'Class-6'!DR67</f>
        <v>0</v>
      </c>
      <c r="DH65" s="358">
        <f>'Class-6'!DS67</f>
        <v>0</v>
      </c>
      <c r="DI65" s="358">
        <f>'Class-6'!DT67</f>
        <v>0</v>
      </c>
      <c r="DJ65" s="359">
        <f>'Class-6'!DU67</f>
        <v>0</v>
      </c>
      <c r="DK65" s="361">
        <f>'Class-6'!DX67</f>
        <v>0</v>
      </c>
      <c r="DL65" s="467">
        <f>'Class-6'!DY67</f>
        <v>0</v>
      </c>
      <c r="DM65" s="468">
        <f>'Class-6'!DZ67</f>
        <v>0</v>
      </c>
      <c r="DN65" s="469" t="str">
        <f>'Class-6'!EA67</f>
        <v/>
      </c>
      <c r="DO65" s="467">
        <f>'Class-6'!EB67</f>
        <v>0</v>
      </c>
      <c r="DP65" s="468">
        <f>'Class-6'!EC67</f>
        <v>0</v>
      </c>
      <c r="DQ65" s="470">
        <f>'Class-6'!ED67</f>
        <v>0</v>
      </c>
      <c r="DR65" s="468" t="str">
        <f>'Class-6'!EE67</f>
        <v/>
      </c>
      <c r="DS65" s="276" t="str">
        <f>'Class-6'!EF67</f>
        <v/>
      </c>
      <c r="DT65" s="276" t="str">
        <f>'Class-6'!EG67</f>
        <v/>
      </c>
      <c r="DU65" s="278" t="str">
        <f>'Class-6'!EH67</f>
        <v/>
      </c>
      <c r="DV65" s="279">
        <f>'Class-6'!EJ67</f>
        <v>0</v>
      </c>
    </row>
    <row r="66" spans="1:126" s="280" customFormat="1" ht="17.25" customHeight="1">
      <c r="A66" s="883"/>
      <c r="B66" s="275">
        <f t="shared" si="25"/>
        <v>0</v>
      </c>
      <c r="C66" s="276">
        <f>'Class-6'!D68</f>
        <v>0</v>
      </c>
      <c r="D66" s="276">
        <f>'Class-6'!E68</f>
        <v>0</v>
      </c>
      <c r="E66" s="276">
        <f>'Class-6'!F68</f>
        <v>0</v>
      </c>
      <c r="F66" s="276">
        <f>'Class-6'!G68</f>
        <v>0</v>
      </c>
      <c r="G66" s="276">
        <f>'Class-6'!H68</f>
        <v>0</v>
      </c>
      <c r="H66" s="276">
        <f>'Class-6'!I68</f>
        <v>0</v>
      </c>
      <c r="I66" s="276">
        <f>'Class-6'!J68</f>
        <v>0</v>
      </c>
      <c r="J66" s="277">
        <f>'Class-6'!K68</f>
        <v>0</v>
      </c>
      <c r="K66" s="357">
        <f>'Class-6'!L68</f>
        <v>0</v>
      </c>
      <c r="L66" s="358">
        <f>'Class-6'!M68</f>
        <v>0</v>
      </c>
      <c r="M66" s="359">
        <f t="shared" si="1"/>
        <v>0</v>
      </c>
      <c r="N66" s="358">
        <f>'Class-6'!O68</f>
        <v>0</v>
      </c>
      <c r="O66" s="358">
        <f>'Class-6'!P68</f>
        <v>0</v>
      </c>
      <c r="P66" s="358">
        <f>'Class-6'!Q68</f>
        <v>0</v>
      </c>
      <c r="Q66" s="359">
        <f t="shared" si="2"/>
        <v>0</v>
      </c>
      <c r="R66" s="358">
        <f>'Class-6'!S68</f>
        <v>0</v>
      </c>
      <c r="S66" s="358">
        <f>'Class-6'!T68</f>
        <v>0</v>
      </c>
      <c r="T66" s="358">
        <f>'Class-6'!U68</f>
        <v>0</v>
      </c>
      <c r="U66" s="359">
        <f t="shared" si="3"/>
        <v>0</v>
      </c>
      <c r="V66" s="832">
        <f t="shared" si="4"/>
        <v>0</v>
      </c>
      <c r="W66" s="833">
        <f>'Class-6'!X68</f>
        <v>0</v>
      </c>
      <c r="X66" s="360">
        <f>'Class-6'!Z68</f>
        <v>0</v>
      </c>
      <c r="Y66" s="357">
        <f>'Class-6'!AA68</f>
        <v>0</v>
      </c>
      <c r="Z66" s="358">
        <f>'Class-6'!AB68</f>
        <v>0</v>
      </c>
      <c r="AA66" s="359">
        <f t="shared" si="5"/>
        <v>0</v>
      </c>
      <c r="AB66" s="358">
        <f>'Class-6'!AD68</f>
        <v>0</v>
      </c>
      <c r="AC66" s="358">
        <f>'Class-6'!AE68</f>
        <v>0</v>
      </c>
      <c r="AD66" s="358">
        <f>'Class-6'!AF68</f>
        <v>0</v>
      </c>
      <c r="AE66" s="359">
        <f t="shared" si="6"/>
        <v>0</v>
      </c>
      <c r="AF66" s="358">
        <f>'Class-6'!AH68</f>
        <v>0</v>
      </c>
      <c r="AG66" s="358">
        <f>'Class-6'!AI68</f>
        <v>0</v>
      </c>
      <c r="AH66" s="358">
        <f>'Class-6'!AJ68</f>
        <v>0</v>
      </c>
      <c r="AI66" s="359">
        <f t="shared" si="7"/>
        <v>0</v>
      </c>
      <c r="AJ66" s="832">
        <f t="shared" si="8"/>
        <v>0</v>
      </c>
      <c r="AK66" s="833">
        <f>'Class-6'!AL68</f>
        <v>0</v>
      </c>
      <c r="AL66" s="360">
        <f>'Class-6'!AO68</f>
        <v>0</v>
      </c>
      <c r="AM66" s="357">
        <f>'Class-6'!AP68</f>
        <v>0</v>
      </c>
      <c r="AN66" s="358">
        <f>'Class-6'!AQ68</f>
        <v>0</v>
      </c>
      <c r="AO66" s="359">
        <f t="shared" si="9"/>
        <v>0</v>
      </c>
      <c r="AP66" s="358">
        <f>'Class-6'!AS68</f>
        <v>0</v>
      </c>
      <c r="AQ66" s="358">
        <f>'Class-6'!AT68</f>
        <v>0</v>
      </c>
      <c r="AR66" s="358">
        <f>'Class-6'!AU68</f>
        <v>0</v>
      </c>
      <c r="AS66" s="359">
        <f t="shared" si="10"/>
        <v>0</v>
      </c>
      <c r="AT66" s="358">
        <f>'Class-6'!AW68</f>
        <v>0</v>
      </c>
      <c r="AU66" s="358">
        <f>'Class-6'!AX68</f>
        <v>0</v>
      </c>
      <c r="AV66" s="358">
        <f>'Class-6'!AY68</f>
        <v>0</v>
      </c>
      <c r="AW66" s="359">
        <f t="shared" si="11"/>
        <v>0</v>
      </c>
      <c r="AX66" s="832">
        <f t="shared" si="12"/>
        <v>0</v>
      </c>
      <c r="AY66" s="833">
        <f>'Class-6'!AZ68</f>
        <v>0</v>
      </c>
      <c r="AZ66" s="360">
        <f>'Class-6'!BD68</f>
        <v>0</v>
      </c>
      <c r="BA66" s="357">
        <f>'Class-6'!BE68</f>
        <v>0</v>
      </c>
      <c r="BB66" s="358">
        <f>'Class-6'!BF68</f>
        <v>0</v>
      </c>
      <c r="BC66" s="359">
        <f t="shared" si="13"/>
        <v>0</v>
      </c>
      <c r="BD66" s="358">
        <f>'Class-6'!BH68</f>
        <v>0</v>
      </c>
      <c r="BE66" s="358">
        <f>'Class-6'!BI68</f>
        <v>0</v>
      </c>
      <c r="BF66" s="358">
        <f>'Class-6'!BJ68</f>
        <v>0</v>
      </c>
      <c r="BG66" s="359">
        <f t="shared" si="14"/>
        <v>0</v>
      </c>
      <c r="BH66" s="358">
        <f>'Class-6'!BL68</f>
        <v>0</v>
      </c>
      <c r="BI66" s="358">
        <f>'Class-6'!BM68</f>
        <v>0</v>
      </c>
      <c r="BJ66" s="358">
        <f>'Class-6'!BN68</f>
        <v>0</v>
      </c>
      <c r="BK66" s="359">
        <f t="shared" si="15"/>
        <v>0</v>
      </c>
      <c r="BL66" s="832">
        <f t="shared" si="16"/>
        <v>0</v>
      </c>
      <c r="BM66" s="833">
        <f>'Class-6'!BN68</f>
        <v>0</v>
      </c>
      <c r="BN66" s="360">
        <f>'Class-6'!BS68</f>
        <v>0</v>
      </c>
      <c r="BO66" s="357">
        <f>'Class-6'!BT68</f>
        <v>0</v>
      </c>
      <c r="BP66" s="358">
        <f>'Class-6'!BU68</f>
        <v>0</v>
      </c>
      <c r="BQ66" s="359">
        <f t="shared" si="17"/>
        <v>0</v>
      </c>
      <c r="BR66" s="358">
        <f>'Class-6'!BW68</f>
        <v>0</v>
      </c>
      <c r="BS66" s="358">
        <f>'Class-6'!BX68</f>
        <v>0</v>
      </c>
      <c r="BT66" s="358">
        <f>'Class-6'!BY68</f>
        <v>0</v>
      </c>
      <c r="BU66" s="359">
        <f t="shared" si="18"/>
        <v>0</v>
      </c>
      <c r="BV66" s="358">
        <f>'Class-6'!CA68</f>
        <v>0</v>
      </c>
      <c r="BW66" s="358">
        <f>'Class-6'!CB68</f>
        <v>0</v>
      </c>
      <c r="BX66" s="358">
        <f>'Class-6'!CC68</f>
        <v>0</v>
      </c>
      <c r="BY66" s="359">
        <f t="shared" si="19"/>
        <v>0</v>
      </c>
      <c r="BZ66" s="832">
        <f t="shared" si="20"/>
        <v>0</v>
      </c>
      <c r="CA66" s="833">
        <f>'Class-6'!CB68</f>
        <v>0</v>
      </c>
      <c r="CB66" s="360">
        <f>'Class-6'!CH68</f>
        <v>0</v>
      </c>
      <c r="CC66" s="357">
        <f>'Class-6'!CI68</f>
        <v>0</v>
      </c>
      <c r="CD66" s="358">
        <f>'Class-6'!CJ68</f>
        <v>0</v>
      </c>
      <c r="CE66" s="359">
        <f t="shared" si="21"/>
        <v>0</v>
      </c>
      <c r="CF66" s="358">
        <f>'Class-6'!CL68</f>
        <v>0</v>
      </c>
      <c r="CG66" s="358">
        <f>'Class-6'!CM68</f>
        <v>0</v>
      </c>
      <c r="CH66" s="358">
        <f>'Class-6'!CN68</f>
        <v>0</v>
      </c>
      <c r="CI66" s="359">
        <f t="shared" si="22"/>
        <v>0</v>
      </c>
      <c r="CJ66" s="358">
        <f>'Class-6'!CP68</f>
        <v>0</v>
      </c>
      <c r="CK66" s="358">
        <f>'Class-6'!CR68</f>
        <v>0</v>
      </c>
      <c r="CL66" s="358">
        <f>'Class-6'!CR68</f>
        <v>0</v>
      </c>
      <c r="CM66" s="359">
        <f t="shared" si="23"/>
        <v>0</v>
      </c>
      <c r="CN66" s="832">
        <f t="shared" si="24"/>
        <v>0</v>
      </c>
      <c r="CO66" s="833">
        <f>'Class-6'!CP68</f>
        <v>0</v>
      </c>
      <c r="CP66" s="360">
        <f>'Class-6'!CW68</f>
        <v>0</v>
      </c>
      <c r="CQ66" s="357">
        <f>'Class-6'!CX68</f>
        <v>0</v>
      </c>
      <c r="CR66" s="358">
        <f>'Class-6'!CY68</f>
        <v>0</v>
      </c>
      <c r="CS66" s="358">
        <f>'Class-6'!CZ68</f>
        <v>0</v>
      </c>
      <c r="CT66" s="358">
        <f>'Class-6'!DA68</f>
        <v>0</v>
      </c>
      <c r="CU66" s="358">
        <f>'Class-6'!DB68</f>
        <v>0</v>
      </c>
      <c r="CV66" s="434">
        <f>'Class-6'!DC68</f>
        <v>0</v>
      </c>
      <c r="CW66" s="361">
        <f>'Class-6'!DF68</f>
        <v>0</v>
      </c>
      <c r="CX66" s="357">
        <f>'Class-6'!DG68</f>
        <v>0</v>
      </c>
      <c r="CY66" s="358">
        <f>'Class-6'!DH68</f>
        <v>0</v>
      </c>
      <c r="CZ66" s="358">
        <f>'Class-6'!DI68</f>
        <v>0</v>
      </c>
      <c r="DA66" s="358">
        <f>'Class-6'!DJ68</f>
        <v>0</v>
      </c>
      <c r="DB66" s="358">
        <f>'Class-6'!DK68</f>
        <v>0</v>
      </c>
      <c r="DC66" s="359">
        <f>'Class-6'!DL68</f>
        <v>0</v>
      </c>
      <c r="DD66" s="361">
        <f>'Class-6'!DO68</f>
        <v>0</v>
      </c>
      <c r="DE66" s="357">
        <f>'Class-6'!DP68</f>
        <v>0</v>
      </c>
      <c r="DF66" s="358">
        <f>'Class-6'!DQ68</f>
        <v>0</v>
      </c>
      <c r="DG66" s="358">
        <f>'Class-6'!DR68</f>
        <v>0</v>
      </c>
      <c r="DH66" s="358">
        <f>'Class-6'!DS68</f>
        <v>0</v>
      </c>
      <c r="DI66" s="358">
        <f>'Class-6'!DT68</f>
        <v>0</v>
      </c>
      <c r="DJ66" s="359">
        <f>'Class-6'!DU68</f>
        <v>0</v>
      </c>
      <c r="DK66" s="361">
        <f>'Class-6'!DX68</f>
        <v>0</v>
      </c>
      <c r="DL66" s="467">
        <f>'Class-6'!DY68</f>
        <v>0</v>
      </c>
      <c r="DM66" s="468">
        <f>'Class-6'!DZ68</f>
        <v>0</v>
      </c>
      <c r="DN66" s="469" t="str">
        <f>'Class-6'!EA68</f>
        <v/>
      </c>
      <c r="DO66" s="467">
        <f>'Class-6'!EB68</f>
        <v>0</v>
      </c>
      <c r="DP66" s="468">
        <f>'Class-6'!EC68</f>
        <v>0</v>
      </c>
      <c r="DQ66" s="470">
        <f>'Class-6'!ED68</f>
        <v>0</v>
      </c>
      <c r="DR66" s="468" t="str">
        <f>'Class-6'!EE68</f>
        <v/>
      </c>
      <c r="DS66" s="276" t="str">
        <f>'Class-6'!EF68</f>
        <v/>
      </c>
      <c r="DT66" s="276" t="str">
        <f>'Class-6'!EG68</f>
        <v/>
      </c>
      <c r="DU66" s="278" t="str">
        <f>'Class-6'!EH68</f>
        <v/>
      </c>
      <c r="DV66" s="279">
        <f>'Class-6'!EJ68</f>
        <v>0</v>
      </c>
    </row>
    <row r="67" spans="1:126" s="280" customFormat="1" ht="17.25" customHeight="1">
      <c r="A67" s="883"/>
      <c r="B67" s="275">
        <f t="shared" si="25"/>
        <v>0</v>
      </c>
      <c r="C67" s="276">
        <f>'Class-6'!D69</f>
        <v>0</v>
      </c>
      <c r="D67" s="276">
        <f>'Class-6'!E69</f>
        <v>0</v>
      </c>
      <c r="E67" s="276">
        <f>'Class-6'!F69</f>
        <v>0</v>
      </c>
      <c r="F67" s="276">
        <f>'Class-6'!G69</f>
        <v>0</v>
      </c>
      <c r="G67" s="276">
        <f>'Class-6'!H69</f>
        <v>0</v>
      </c>
      <c r="H67" s="276">
        <f>'Class-6'!I69</f>
        <v>0</v>
      </c>
      <c r="I67" s="276">
        <f>'Class-6'!J69</f>
        <v>0</v>
      </c>
      <c r="J67" s="277">
        <f>'Class-6'!K69</f>
        <v>0</v>
      </c>
      <c r="K67" s="357">
        <f>'Class-6'!L69</f>
        <v>0</v>
      </c>
      <c r="L67" s="358">
        <f>'Class-6'!M69</f>
        <v>0</v>
      </c>
      <c r="M67" s="359">
        <f t="shared" si="1"/>
        <v>0</v>
      </c>
      <c r="N67" s="358">
        <f>'Class-6'!O69</f>
        <v>0</v>
      </c>
      <c r="O67" s="358">
        <f>'Class-6'!P69</f>
        <v>0</v>
      </c>
      <c r="P67" s="358">
        <f>'Class-6'!Q69</f>
        <v>0</v>
      </c>
      <c r="Q67" s="359">
        <f t="shared" si="2"/>
        <v>0</v>
      </c>
      <c r="R67" s="358">
        <f>'Class-6'!S69</f>
        <v>0</v>
      </c>
      <c r="S67" s="358">
        <f>'Class-6'!T69</f>
        <v>0</v>
      </c>
      <c r="T67" s="358">
        <f>'Class-6'!U69</f>
        <v>0</v>
      </c>
      <c r="U67" s="359">
        <f t="shared" si="3"/>
        <v>0</v>
      </c>
      <c r="V67" s="832">
        <f t="shared" si="4"/>
        <v>0</v>
      </c>
      <c r="W67" s="833">
        <f>'Class-6'!X69</f>
        <v>0</v>
      </c>
      <c r="X67" s="360">
        <f>'Class-6'!Z69</f>
        <v>0</v>
      </c>
      <c r="Y67" s="357">
        <f>'Class-6'!AA69</f>
        <v>0</v>
      </c>
      <c r="Z67" s="358">
        <f>'Class-6'!AB69</f>
        <v>0</v>
      </c>
      <c r="AA67" s="359">
        <f t="shared" si="5"/>
        <v>0</v>
      </c>
      <c r="AB67" s="358">
        <f>'Class-6'!AD69</f>
        <v>0</v>
      </c>
      <c r="AC67" s="358">
        <f>'Class-6'!AE69</f>
        <v>0</v>
      </c>
      <c r="AD67" s="358">
        <f>'Class-6'!AF69</f>
        <v>0</v>
      </c>
      <c r="AE67" s="359">
        <f t="shared" si="6"/>
        <v>0</v>
      </c>
      <c r="AF67" s="358">
        <f>'Class-6'!AH69</f>
        <v>0</v>
      </c>
      <c r="AG67" s="358">
        <f>'Class-6'!AI69</f>
        <v>0</v>
      </c>
      <c r="AH67" s="358">
        <f>'Class-6'!AJ69</f>
        <v>0</v>
      </c>
      <c r="AI67" s="359">
        <f t="shared" si="7"/>
        <v>0</v>
      </c>
      <c r="AJ67" s="832">
        <f t="shared" si="8"/>
        <v>0</v>
      </c>
      <c r="AK67" s="833">
        <f>'Class-6'!AL69</f>
        <v>0</v>
      </c>
      <c r="AL67" s="360">
        <f>'Class-6'!AO69</f>
        <v>0</v>
      </c>
      <c r="AM67" s="357">
        <f>'Class-6'!AP69</f>
        <v>0</v>
      </c>
      <c r="AN67" s="358">
        <f>'Class-6'!AQ69</f>
        <v>0</v>
      </c>
      <c r="AO67" s="359">
        <f t="shared" si="9"/>
        <v>0</v>
      </c>
      <c r="AP67" s="358">
        <f>'Class-6'!AS69</f>
        <v>0</v>
      </c>
      <c r="AQ67" s="358">
        <f>'Class-6'!AT69</f>
        <v>0</v>
      </c>
      <c r="AR67" s="358">
        <f>'Class-6'!AU69</f>
        <v>0</v>
      </c>
      <c r="AS67" s="359">
        <f t="shared" si="10"/>
        <v>0</v>
      </c>
      <c r="AT67" s="358">
        <f>'Class-6'!AW69</f>
        <v>0</v>
      </c>
      <c r="AU67" s="358">
        <f>'Class-6'!AX69</f>
        <v>0</v>
      </c>
      <c r="AV67" s="358">
        <f>'Class-6'!AY69</f>
        <v>0</v>
      </c>
      <c r="AW67" s="359">
        <f t="shared" si="11"/>
        <v>0</v>
      </c>
      <c r="AX67" s="832">
        <f t="shared" si="12"/>
        <v>0</v>
      </c>
      <c r="AY67" s="833">
        <f>'Class-6'!AZ69</f>
        <v>0</v>
      </c>
      <c r="AZ67" s="360">
        <f>'Class-6'!BD69</f>
        <v>0</v>
      </c>
      <c r="BA67" s="357">
        <f>'Class-6'!BE69</f>
        <v>0</v>
      </c>
      <c r="BB67" s="358">
        <f>'Class-6'!BF69</f>
        <v>0</v>
      </c>
      <c r="BC67" s="359">
        <f t="shared" si="13"/>
        <v>0</v>
      </c>
      <c r="BD67" s="358">
        <f>'Class-6'!BH69</f>
        <v>0</v>
      </c>
      <c r="BE67" s="358">
        <f>'Class-6'!BI69</f>
        <v>0</v>
      </c>
      <c r="BF67" s="358">
        <f>'Class-6'!BJ69</f>
        <v>0</v>
      </c>
      <c r="BG67" s="359">
        <f t="shared" si="14"/>
        <v>0</v>
      </c>
      <c r="BH67" s="358">
        <f>'Class-6'!BL69</f>
        <v>0</v>
      </c>
      <c r="BI67" s="358">
        <f>'Class-6'!BM69</f>
        <v>0</v>
      </c>
      <c r="BJ67" s="358">
        <f>'Class-6'!BN69</f>
        <v>0</v>
      </c>
      <c r="BK67" s="359">
        <f t="shared" si="15"/>
        <v>0</v>
      </c>
      <c r="BL67" s="832">
        <f t="shared" si="16"/>
        <v>0</v>
      </c>
      <c r="BM67" s="833">
        <f>'Class-6'!BN69</f>
        <v>0</v>
      </c>
      <c r="BN67" s="360">
        <f>'Class-6'!BS69</f>
        <v>0</v>
      </c>
      <c r="BO67" s="357">
        <f>'Class-6'!BT69</f>
        <v>0</v>
      </c>
      <c r="BP67" s="358">
        <f>'Class-6'!BU69</f>
        <v>0</v>
      </c>
      <c r="BQ67" s="359">
        <f t="shared" si="17"/>
        <v>0</v>
      </c>
      <c r="BR67" s="358">
        <f>'Class-6'!BW69</f>
        <v>0</v>
      </c>
      <c r="BS67" s="358">
        <f>'Class-6'!BX69</f>
        <v>0</v>
      </c>
      <c r="BT67" s="358">
        <f>'Class-6'!BY69</f>
        <v>0</v>
      </c>
      <c r="BU67" s="359">
        <f t="shared" si="18"/>
        <v>0</v>
      </c>
      <c r="BV67" s="358">
        <f>'Class-6'!CA69</f>
        <v>0</v>
      </c>
      <c r="BW67" s="358">
        <f>'Class-6'!CB69</f>
        <v>0</v>
      </c>
      <c r="BX67" s="358">
        <f>'Class-6'!CC69</f>
        <v>0</v>
      </c>
      <c r="BY67" s="359">
        <f t="shared" si="19"/>
        <v>0</v>
      </c>
      <c r="BZ67" s="832">
        <f t="shared" si="20"/>
        <v>0</v>
      </c>
      <c r="CA67" s="833">
        <f>'Class-6'!CB69</f>
        <v>0</v>
      </c>
      <c r="CB67" s="360">
        <f>'Class-6'!CH69</f>
        <v>0</v>
      </c>
      <c r="CC67" s="357">
        <f>'Class-6'!CI69</f>
        <v>0</v>
      </c>
      <c r="CD67" s="358">
        <f>'Class-6'!CJ69</f>
        <v>0</v>
      </c>
      <c r="CE67" s="359">
        <f t="shared" si="21"/>
        <v>0</v>
      </c>
      <c r="CF67" s="358">
        <f>'Class-6'!CL69</f>
        <v>0</v>
      </c>
      <c r="CG67" s="358">
        <f>'Class-6'!CM69</f>
        <v>0</v>
      </c>
      <c r="CH67" s="358">
        <f>'Class-6'!CN69</f>
        <v>0</v>
      </c>
      <c r="CI67" s="359">
        <f t="shared" si="22"/>
        <v>0</v>
      </c>
      <c r="CJ67" s="358">
        <f>'Class-6'!CP69</f>
        <v>0</v>
      </c>
      <c r="CK67" s="358">
        <f>'Class-6'!CR69</f>
        <v>0</v>
      </c>
      <c r="CL67" s="358">
        <f>'Class-6'!CR69</f>
        <v>0</v>
      </c>
      <c r="CM67" s="359">
        <f t="shared" si="23"/>
        <v>0</v>
      </c>
      <c r="CN67" s="832">
        <f t="shared" si="24"/>
        <v>0</v>
      </c>
      <c r="CO67" s="833">
        <f>'Class-6'!CP69</f>
        <v>0</v>
      </c>
      <c r="CP67" s="360">
        <f>'Class-6'!CW69</f>
        <v>0</v>
      </c>
      <c r="CQ67" s="357">
        <f>'Class-6'!CX69</f>
        <v>0</v>
      </c>
      <c r="CR67" s="358">
        <f>'Class-6'!CY69</f>
        <v>0</v>
      </c>
      <c r="CS67" s="358">
        <f>'Class-6'!CZ69</f>
        <v>0</v>
      </c>
      <c r="CT67" s="358">
        <f>'Class-6'!DA69</f>
        <v>0</v>
      </c>
      <c r="CU67" s="358">
        <f>'Class-6'!DB69</f>
        <v>0</v>
      </c>
      <c r="CV67" s="434">
        <f>'Class-6'!DC69</f>
        <v>0</v>
      </c>
      <c r="CW67" s="361">
        <f>'Class-6'!DF69</f>
        <v>0</v>
      </c>
      <c r="CX67" s="357">
        <f>'Class-6'!DG69</f>
        <v>0</v>
      </c>
      <c r="CY67" s="358">
        <f>'Class-6'!DH69</f>
        <v>0</v>
      </c>
      <c r="CZ67" s="358">
        <f>'Class-6'!DI69</f>
        <v>0</v>
      </c>
      <c r="DA67" s="358">
        <f>'Class-6'!DJ69</f>
        <v>0</v>
      </c>
      <c r="DB67" s="358">
        <f>'Class-6'!DK69</f>
        <v>0</v>
      </c>
      <c r="DC67" s="359">
        <f>'Class-6'!DL69</f>
        <v>0</v>
      </c>
      <c r="DD67" s="361">
        <f>'Class-6'!DO69</f>
        <v>0</v>
      </c>
      <c r="DE67" s="357">
        <f>'Class-6'!DP69</f>
        <v>0</v>
      </c>
      <c r="DF67" s="358">
        <f>'Class-6'!DQ69</f>
        <v>0</v>
      </c>
      <c r="DG67" s="358">
        <f>'Class-6'!DR69</f>
        <v>0</v>
      </c>
      <c r="DH67" s="358">
        <f>'Class-6'!DS69</f>
        <v>0</v>
      </c>
      <c r="DI67" s="358">
        <f>'Class-6'!DT69</f>
        <v>0</v>
      </c>
      <c r="DJ67" s="359">
        <f>'Class-6'!DU69</f>
        <v>0</v>
      </c>
      <c r="DK67" s="361">
        <f>'Class-6'!DX69</f>
        <v>0</v>
      </c>
      <c r="DL67" s="467">
        <f>'Class-6'!DY69</f>
        <v>0</v>
      </c>
      <c r="DM67" s="468">
        <f>'Class-6'!DZ69</f>
        <v>0</v>
      </c>
      <c r="DN67" s="469" t="str">
        <f>'Class-6'!EA69</f>
        <v/>
      </c>
      <c r="DO67" s="467">
        <f>'Class-6'!EB69</f>
        <v>0</v>
      </c>
      <c r="DP67" s="468">
        <f>'Class-6'!EC69</f>
        <v>0</v>
      </c>
      <c r="DQ67" s="470">
        <f>'Class-6'!ED69</f>
        <v>0</v>
      </c>
      <c r="DR67" s="468" t="str">
        <f>'Class-6'!EE69</f>
        <v/>
      </c>
      <c r="DS67" s="276" t="str">
        <f>'Class-6'!EF69</f>
        <v/>
      </c>
      <c r="DT67" s="276" t="str">
        <f>'Class-6'!EG69</f>
        <v/>
      </c>
      <c r="DU67" s="278" t="str">
        <f>'Class-6'!EH69</f>
        <v/>
      </c>
      <c r="DV67" s="279">
        <f>'Class-6'!EJ69</f>
        <v>0</v>
      </c>
    </row>
    <row r="68" spans="1:126" s="280" customFormat="1" ht="17.25" customHeight="1">
      <c r="A68" s="883"/>
      <c r="B68" s="275">
        <f t="shared" si="25"/>
        <v>0</v>
      </c>
      <c r="C68" s="276">
        <f>'Class-6'!D70</f>
        <v>0</v>
      </c>
      <c r="D68" s="276">
        <f>'Class-6'!E70</f>
        <v>0</v>
      </c>
      <c r="E68" s="276">
        <f>'Class-6'!F70</f>
        <v>0</v>
      </c>
      <c r="F68" s="276">
        <f>'Class-6'!G70</f>
        <v>0</v>
      </c>
      <c r="G68" s="276">
        <f>'Class-6'!H70</f>
        <v>0</v>
      </c>
      <c r="H68" s="276">
        <f>'Class-6'!I70</f>
        <v>0</v>
      </c>
      <c r="I68" s="276">
        <f>'Class-6'!J70</f>
        <v>0</v>
      </c>
      <c r="J68" s="277">
        <f>'Class-6'!K70</f>
        <v>0</v>
      </c>
      <c r="K68" s="357">
        <f>'Class-6'!L70</f>
        <v>0</v>
      </c>
      <c r="L68" s="358">
        <f>'Class-6'!M70</f>
        <v>0</v>
      </c>
      <c r="M68" s="359">
        <f t="shared" si="1"/>
        <v>0</v>
      </c>
      <c r="N68" s="358">
        <f>'Class-6'!O70</f>
        <v>0</v>
      </c>
      <c r="O68" s="358">
        <f>'Class-6'!P70</f>
        <v>0</v>
      </c>
      <c r="P68" s="358">
        <f>'Class-6'!Q70</f>
        <v>0</v>
      </c>
      <c r="Q68" s="359">
        <f t="shared" si="2"/>
        <v>0</v>
      </c>
      <c r="R68" s="358">
        <f>'Class-6'!S70</f>
        <v>0</v>
      </c>
      <c r="S68" s="358">
        <f>'Class-6'!T70</f>
        <v>0</v>
      </c>
      <c r="T68" s="358">
        <f>'Class-6'!U70</f>
        <v>0</v>
      </c>
      <c r="U68" s="359">
        <f t="shared" si="3"/>
        <v>0</v>
      </c>
      <c r="V68" s="832">
        <f t="shared" si="4"/>
        <v>0</v>
      </c>
      <c r="W68" s="833">
        <f>'Class-6'!X70</f>
        <v>0</v>
      </c>
      <c r="X68" s="360">
        <f>'Class-6'!Z70</f>
        <v>0</v>
      </c>
      <c r="Y68" s="357">
        <f>'Class-6'!AA70</f>
        <v>0</v>
      </c>
      <c r="Z68" s="358">
        <f>'Class-6'!AB70</f>
        <v>0</v>
      </c>
      <c r="AA68" s="359">
        <f t="shared" si="5"/>
        <v>0</v>
      </c>
      <c r="AB68" s="358">
        <f>'Class-6'!AD70</f>
        <v>0</v>
      </c>
      <c r="AC68" s="358">
        <f>'Class-6'!AE70</f>
        <v>0</v>
      </c>
      <c r="AD68" s="358">
        <f>'Class-6'!AF70</f>
        <v>0</v>
      </c>
      <c r="AE68" s="359">
        <f t="shared" si="6"/>
        <v>0</v>
      </c>
      <c r="AF68" s="358">
        <f>'Class-6'!AH70</f>
        <v>0</v>
      </c>
      <c r="AG68" s="358">
        <f>'Class-6'!AI70</f>
        <v>0</v>
      </c>
      <c r="AH68" s="358">
        <f>'Class-6'!AJ70</f>
        <v>0</v>
      </c>
      <c r="AI68" s="359">
        <f t="shared" si="7"/>
        <v>0</v>
      </c>
      <c r="AJ68" s="832">
        <f t="shared" si="8"/>
        <v>0</v>
      </c>
      <c r="AK68" s="833">
        <f>'Class-6'!AL70</f>
        <v>0</v>
      </c>
      <c r="AL68" s="360">
        <f>'Class-6'!AO70</f>
        <v>0</v>
      </c>
      <c r="AM68" s="357">
        <f>'Class-6'!AP70</f>
        <v>0</v>
      </c>
      <c r="AN68" s="358">
        <f>'Class-6'!AQ70</f>
        <v>0</v>
      </c>
      <c r="AO68" s="359">
        <f t="shared" si="9"/>
        <v>0</v>
      </c>
      <c r="AP68" s="358">
        <f>'Class-6'!AS70</f>
        <v>0</v>
      </c>
      <c r="AQ68" s="358">
        <f>'Class-6'!AT70</f>
        <v>0</v>
      </c>
      <c r="AR68" s="358">
        <f>'Class-6'!AU70</f>
        <v>0</v>
      </c>
      <c r="AS68" s="359">
        <f t="shared" si="10"/>
        <v>0</v>
      </c>
      <c r="AT68" s="358">
        <f>'Class-6'!AW70</f>
        <v>0</v>
      </c>
      <c r="AU68" s="358">
        <f>'Class-6'!AX70</f>
        <v>0</v>
      </c>
      <c r="AV68" s="358">
        <f>'Class-6'!AY70</f>
        <v>0</v>
      </c>
      <c r="AW68" s="359">
        <f t="shared" si="11"/>
        <v>0</v>
      </c>
      <c r="AX68" s="832">
        <f t="shared" si="12"/>
        <v>0</v>
      </c>
      <c r="AY68" s="833">
        <f>'Class-6'!AZ70</f>
        <v>0</v>
      </c>
      <c r="AZ68" s="360">
        <f>'Class-6'!BD70</f>
        <v>0</v>
      </c>
      <c r="BA68" s="357">
        <f>'Class-6'!BE70</f>
        <v>0</v>
      </c>
      <c r="BB68" s="358">
        <f>'Class-6'!BF70</f>
        <v>0</v>
      </c>
      <c r="BC68" s="359">
        <f t="shared" si="13"/>
        <v>0</v>
      </c>
      <c r="BD68" s="358">
        <f>'Class-6'!BH70</f>
        <v>0</v>
      </c>
      <c r="BE68" s="358">
        <f>'Class-6'!BI70</f>
        <v>0</v>
      </c>
      <c r="BF68" s="358">
        <f>'Class-6'!BJ70</f>
        <v>0</v>
      </c>
      <c r="BG68" s="359">
        <f t="shared" si="14"/>
        <v>0</v>
      </c>
      <c r="BH68" s="358">
        <f>'Class-6'!BL70</f>
        <v>0</v>
      </c>
      <c r="BI68" s="358">
        <f>'Class-6'!BM70</f>
        <v>0</v>
      </c>
      <c r="BJ68" s="358">
        <f>'Class-6'!BN70</f>
        <v>0</v>
      </c>
      <c r="BK68" s="359">
        <f t="shared" si="15"/>
        <v>0</v>
      </c>
      <c r="BL68" s="832">
        <f t="shared" si="16"/>
        <v>0</v>
      </c>
      <c r="BM68" s="833">
        <f>'Class-6'!BN70</f>
        <v>0</v>
      </c>
      <c r="BN68" s="360">
        <f>'Class-6'!BS70</f>
        <v>0</v>
      </c>
      <c r="BO68" s="357">
        <f>'Class-6'!BT70</f>
        <v>0</v>
      </c>
      <c r="BP68" s="358">
        <f>'Class-6'!BU70</f>
        <v>0</v>
      </c>
      <c r="BQ68" s="359">
        <f t="shared" si="17"/>
        <v>0</v>
      </c>
      <c r="BR68" s="358">
        <f>'Class-6'!BW70</f>
        <v>0</v>
      </c>
      <c r="BS68" s="358">
        <f>'Class-6'!BX70</f>
        <v>0</v>
      </c>
      <c r="BT68" s="358">
        <f>'Class-6'!BY70</f>
        <v>0</v>
      </c>
      <c r="BU68" s="359">
        <f t="shared" si="18"/>
        <v>0</v>
      </c>
      <c r="BV68" s="358">
        <f>'Class-6'!CA70</f>
        <v>0</v>
      </c>
      <c r="BW68" s="358">
        <f>'Class-6'!CB70</f>
        <v>0</v>
      </c>
      <c r="BX68" s="358">
        <f>'Class-6'!CC70</f>
        <v>0</v>
      </c>
      <c r="BY68" s="359">
        <f t="shared" si="19"/>
        <v>0</v>
      </c>
      <c r="BZ68" s="832">
        <f t="shared" si="20"/>
        <v>0</v>
      </c>
      <c r="CA68" s="833">
        <f>'Class-6'!CB70</f>
        <v>0</v>
      </c>
      <c r="CB68" s="360">
        <f>'Class-6'!CH70</f>
        <v>0</v>
      </c>
      <c r="CC68" s="357">
        <f>'Class-6'!CI70</f>
        <v>0</v>
      </c>
      <c r="CD68" s="358">
        <f>'Class-6'!CJ70</f>
        <v>0</v>
      </c>
      <c r="CE68" s="359">
        <f t="shared" si="21"/>
        <v>0</v>
      </c>
      <c r="CF68" s="358">
        <f>'Class-6'!CL70</f>
        <v>0</v>
      </c>
      <c r="CG68" s="358">
        <f>'Class-6'!CM70</f>
        <v>0</v>
      </c>
      <c r="CH68" s="358">
        <f>'Class-6'!CN70</f>
        <v>0</v>
      </c>
      <c r="CI68" s="359">
        <f t="shared" si="22"/>
        <v>0</v>
      </c>
      <c r="CJ68" s="358">
        <f>'Class-6'!CP70</f>
        <v>0</v>
      </c>
      <c r="CK68" s="358">
        <f>'Class-6'!CR70</f>
        <v>0</v>
      </c>
      <c r="CL68" s="358">
        <f>'Class-6'!CR70</f>
        <v>0</v>
      </c>
      <c r="CM68" s="359">
        <f t="shared" si="23"/>
        <v>0</v>
      </c>
      <c r="CN68" s="832">
        <f t="shared" si="24"/>
        <v>0</v>
      </c>
      <c r="CO68" s="833">
        <f>'Class-6'!CP70</f>
        <v>0</v>
      </c>
      <c r="CP68" s="360">
        <f>'Class-6'!CW70</f>
        <v>0</v>
      </c>
      <c r="CQ68" s="357">
        <f>'Class-6'!CX70</f>
        <v>0</v>
      </c>
      <c r="CR68" s="358">
        <f>'Class-6'!CY70</f>
        <v>0</v>
      </c>
      <c r="CS68" s="358">
        <f>'Class-6'!CZ70</f>
        <v>0</v>
      </c>
      <c r="CT68" s="358">
        <f>'Class-6'!DA70</f>
        <v>0</v>
      </c>
      <c r="CU68" s="358">
        <f>'Class-6'!DB70</f>
        <v>0</v>
      </c>
      <c r="CV68" s="434">
        <f>'Class-6'!DC70</f>
        <v>0</v>
      </c>
      <c r="CW68" s="361">
        <f>'Class-6'!DF70</f>
        <v>0</v>
      </c>
      <c r="CX68" s="357">
        <f>'Class-6'!DG70</f>
        <v>0</v>
      </c>
      <c r="CY68" s="358">
        <f>'Class-6'!DH70</f>
        <v>0</v>
      </c>
      <c r="CZ68" s="358">
        <f>'Class-6'!DI70</f>
        <v>0</v>
      </c>
      <c r="DA68" s="358">
        <f>'Class-6'!DJ70</f>
        <v>0</v>
      </c>
      <c r="DB68" s="358">
        <f>'Class-6'!DK70</f>
        <v>0</v>
      </c>
      <c r="DC68" s="359">
        <f>'Class-6'!DL70</f>
        <v>0</v>
      </c>
      <c r="DD68" s="361">
        <f>'Class-6'!DO70</f>
        <v>0</v>
      </c>
      <c r="DE68" s="357">
        <f>'Class-6'!DP70</f>
        <v>0</v>
      </c>
      <c r="DF68" s="358">
        <f>'Class-6'!DQ70</f>
        <v>0</v>
      </c>
      <c r="DG68" s="358">
        <f>'Class-6'!DR70</f>
        <v>0</v>
      </c>
      <c r="DH68" s="358">
        <f>'Class-6'!DS70</f>
        <v>0</v>
      </c>
      <c r="DI68" s="358">
        <f>'Class-6'!DT70</f>
        <v>0</v>
      </c>
      <c r="DJ68" s="359">
        <f>'Class-6'!DU70</f>
        <v>0</v>
      </c>
      <c r="DK68" s="361">
        <f>'Class-6'!DX70</f>
        <v>0</v>
      </c>
      <c r="DL68" s="467">
        <f>'Class-6'!DY70</f>
        <v>0</v>
      </c>
      <c r="DM68" s="468">
        <f>'Class-6'!DZ70</f>
        <v>0</v>
      </c>
      <c r="DN68" s="469" t="str">
        <f>'Class-6'!EA70</f>
        <v/>
      </c>
      <c r="DO68" s="467">
        <f>'Class-6'!EB70</f>
        <v>0</v>
      </c>
      <c r="DP68" s="468">
        <f>'Class-6'!EC70</f>
        <v>0</v>
      </c>
      <c r="DQ68" s="470">
        <f>'Class-6'!ED70</f>
        <v>0</v>
      </c>
      <c r="DR68" s="468" t="str">
        <f>'Class-6'!EE70</f>
        <v/>
      </c>
      <c r="DS68" s="276" t="str">
        <f>'Class-6'!EF70</f>
        <v/>
      </c>
      <c r="DT68" s="276" t="str">
        <f>'Class-6'!EG70</f>
        <v/>
      </c>
      <c r="DU68" s="278" t="str">
        <f>'Class-6'!EH70</f>
        <v/>
      </c>
      <c r="DV68" s="279">
        <f>'Class-6'!EJ70</f>
        <v>0</v>
      </c>
    </row>
    <row r="69" spans="1:126" s="280" customFormat="1" ht="17.25" customHeight="1">
      <c r="A69" s="883"/>
      <c r="B69" s="275">
        <f t="shared" si="25"/>
        <v>0</v>
      </c>
      <c r="C69" s="276">
        <f>'Class-6'!D71</f>
        <v>0</v>
      </c>
      <c r="D69" s="276">
        <f>'Class-6'!E71</f>
        <v>0</v>
      </c>
      <c r="E69" s="276">
        <f>'Class-6'!F71</f>
        <v>0</v>
      </c>
      <c r="F69" s="276">
        <f>'Class-6'!G71</f>
        <v>0</v>
      </c>
      <c r="G69" s="276">
        <f>'Class-6'!H71</f>
        <v>0</v>
      </c>
      <c r="H69" s="276">
        <f>'Class-6'!I71</f>
        <v>0</v>
      </c>
      <c r="I69" s="276">
        <f>'Class-6'!J71</f>
        <v>0</v>
      </c>
      <c r="J69" s="277">
        <f>'Class-6'!K71</f>
        <v>0</v>
      </c>
      <c r="K69" s="357">
        <f>'Class-6'!L71</f>
        <v>0</v>
      </c>
      <c r="L69" s="358">
        <f>'Class-6'!M71</f>
        <v>0</v>
      </c>
      <c r="M69" s="359">
        <f t="shared" si="1"/>
        <v>0</v>
      </c>
      <c r="N69" s="358">
        <f>'Class-6'!O71</f>
        <v>0</v>
      </c>
      <c r="O69" s="358">
        <f>'Class-6'!P71</f>
        <v>0</v>
      </c>
      <c r="P69" s="358">
        <f>'Class-6'!Q71</f>
        <v>0</v>
      </c>
      <c r="Q69" s="359">
        <f t="shared" si="2"/>
        <v>0</v>
      </c>
      <c r="R69" s="358">
        <f>'Class-6'!S71</f>
        <v>0</v>
      </c>
      <c r="S69" s="358">
        <f>'Class-6'!T71</f>
        <v>0</v>
      </c>
      <c r="T69" s="358">
        <f>'Class-6'!U71</f>
        <v>0</v>
      </c>
      <c r="U69" s="359">
        <f t="shared" si="3"/>
        <v>0</v>
      </c>
      <c r="V69" s="832">
        <f t="shared" si="4"/>
        <v>0</v>
      </c>
      <c r="W69" s="833">
        <f>'Class-6'!X71</f>
        <v>0</v>
      </c>
      <c r="X69" s="360">
        <f>'Class-6'!Z71</f>
        <v>0</v>
      </c>
      <c r="Y69" s="357">
        <f>'Class-6'!AA71</f>
        <v>0</v>
      </c>
      <c r="Z69" s="358">
        <f>'Class-6'!AB71</f>
        <v>0</v>
      </c>
      <c r="AA69" s="359">
        <f t="shared" si="5"/>
        <v>0</v>
      </c>
      <c r="AB69" s="358">
        <f>'Class-6'!AD71</f>
        <v>0</v>
      </c>
      <c r="AC69" s="358">
        <f>'Class-6'!AE71</f>
        <v>0</v>
      </c>
      <c r="AD69" s="358">
        <f>'Class-6'!AF71</f>
        <v>0</v>
      </c>
      <c r="AE69" s="359">
        <f t="shared" si="6"/>
        <v>0</v>
      </c>
      <c r="AF69" s="358">
        <f>'Class-6'!AH71</f>
        <v>0</v>
      </c>
      <c r="AG69" s="358">
        <f>'Class-6'!AI71</f>
        <v>0</v>
      </c>
      <c r="AH69" s="358">
        <f>'Class-6'!AJ71</f>
        <v>0</v>
      </c>
      <c r="AI69" s="359">
        <f t="shared" si="7"/>
        <v>0</v>
      </c>
      <c r="AJ69" s="832">
        <f t="shared" si="8"/>
        <v>0</v>
      </c>
      <c r="AK69" s="833">
        <f>'Class-6'!AL71</f>
        <v>0</v>
      </c>
      <c r="AL69" s="360">
        <f>'Class-6'!AO71</f>
        <v>0</v>
      </c>
      <c r="AM69" s="357">
        <f>'Class-6'!AP71</f>
        <v>0</v>
      </c>
      <c r="AN69" s="358">
        <f>'Class-6'!AQ71</f>
        <v>0</v>
      </c>
      <c r="AO69" s="359">
        <f t="shared" si="9"/>
        <v>0</v>
      </c>
      <c r="AP69" s="358">
        <f>'Class-6'!AS71</f>
        <v>0</v>
      </c>
      <c r="AQ69" s="358">
        <f>'Class-6'!AT71</f>
        <v>0</v>
      </c>
      <c r="AR69" s="358">
        <f>'Class-6'!AU71</f>
        <v>0</v>
      </c>
      <c r="AS69" s="359">
        <f t="shared" si="10"/>
        <v>0</v>
      </c>
      <c r="AT69" s="358">
        <f>'Class-6'!AW71</f>
        <v>0</v>
      </c>
      <c r="AU69" s="358">
        <f>'Class-6'!AX71</f>
        <v>0</v>
      </c>
      <c r="AV69" s="358">
        <f>'Class-6'!AY71</f>
        <v>0</v>
      </c>
      <c r="AW69" s="359">
        <f t="shared" si="11"/>
        <v>0</v>
      </c>
      <c r="AX69" s="832">
        <f t="shared" si="12"/>
        <v>0</v>
      </c>
      <c r="AY69" s="833">
        <f>'Class-6'!AZ71</f>
        <v>0</v>
      </c>
      <c r="AZ69" s="360">
        <f>'Class-6'!BD71</f>
        <v>0</v>
      </c>
      <c r="BA69" s="357">
        <f>'Class-6'!BE71</f>
        <v>0</v>
      </c>
      <c r="BB69" s="358">
        <f>'Class-6'!BF71</f>
        <v>0</v>
      </c>
      <c r="BC69" s="359">
        <f t="shared" si="13"/>
        <v>0</v>
      </c>
      <c r="BD69" s="358">
        <f>'Class-6'!BH71</f>
        <v>0</v>
      </c>
      <c r="BE69" s="358">
        <f>'Class-6'!BI71</f>
        <v>0</v>
      </c>
      <c r="BF69" s="358">
        <f>'Class-6'!BJ71</f>
        <v>0</v>
      </c>
      <c r="BG69" s="359">
        <f t="shared" si="14"/>
        <v>0</v>
      </c>
      <c r="BH69" s="358">
        <f>'Class-6'!BL71</f>
        <v>0</v>
      </c>
      <c r="BI69" s="358">
        <f>'Class-6'!BM71</f>
        <v>0</v>
      </c>
      <c r="BJ69" s="358">
        <f>'Class-6'!BN71</f>
        <v>0</v>
      </c>
      <c r="BK69" s="359">
        <f t="shared" si="15"/>
        <v>0</v>
      </c>
      <c r="BL69" s="832">
        <f t="shared" si="16"/>
        <v>0</v>
      </c>
      <c r="BM69" s="833">
        <f>'Class-6'!BN71</f>
        <v>0</v>
      </c>
      <c r="BN69" s="360">
        <f>'Class-6'!BS71</f>
        <v>0</v>
      </c>
      <c r="BO69" s="357">
        <f>'Class-6'!BT71</f>
        <v>0</v>
      </c>
      <c r="BP69" s="358">
        <f>'Class-6'!BU71</f>
        <v>0</v>
      </c>
      <c r="BQ69" s="359">
        <f t="shared" si="17"/>
        <v>0</v>
      </c>
      <c r="BR69" s="358">
        <f>'Class-6'!BW71</f>
        <v>0</v>
      </c>
      <c r="BS69" s="358">
        <f>'Class-6'!BX71</f>
        <v>0</v>
      </c>
      <c r="BT69" s="358">
        <f>'Class-6'!BY71</f>
        <v>0</v>
      </c>
      <c r="BU69" s="359">
        <f t="shared" si="18"/>
        <v>0</v>
      </c>
      <c r="BV69" s="358">
        <f>'Class-6'!CA71</f>
        <v>0</v>
      </c>
      <c r="BW69" s="358">
        <f>'Class-6'!CB71</f>
        <v>0</v>
      </c>
      <c r="BX69" s="358">
        <f>'Class-6'!CC71</f>
        <v>0</v>
      </c>
      <c r="BY69" s="359">
        <f t="shared" si="19"/>
        <v>0</v>
      </c>
      <c r="BZ69" s="832">
        <f t="shared" si="20"/>
        <v>0</v>
      </c>
      <c r="CA69" s="833">
        <f>'Class-6'!CB71</f>
        <v>0</v>
      </c>
      <c r="CB69" s="360">
        <f>'Class-6'!CH71</f>
        <v>0</v>
      </c>
      <c r="CC69" s="357">
        <f>'Class-6'!CI71</f>
        <v>0</v>
      </c>
      <c r="CD69" s="358">
        <f>'Class-6'!CJ71</f>
        <v>0</v>
      </c>
      <c r="CE69" s="359">
        <f t="shared" si="21"/>
        <v>0</v>
      </c>
      <c r="CF69" s="358">
        <f>'Class-6'!CL71</f>
        <v>0</v>
      </c>
      <c r="CG69" s="358">
        <f>'Class-6'!CM71</f>
        <v>0</v>
      </c>
      <c r="CH69" s="358">
        <f>'Class-6'!CN71</f>
        <v>0</v>
      </c>
      <c r="CI69" s="359">
        <f t="shared" si="22"/>
        <v>0</v>
      </c>
      <c r="CJ69" s="358">
        <f>'Class-6'!CP71</f>
        <v>0</v>
      </c>
      <c r="CK69" s="358">
        <f>'Class-6'!CR71</f>
        <v>0</v>
      </c>
      <c r="CL69" s="358">
        <f>'Class-6'!CR71</f>
        <v>0</v>
      </c>
      <c r="CM69" s="359">
        <f t="shared" si="23"/>
        <v>0</v>
      </c>
      <c r="CN69" s="832">
        <f t="shared" si="24"/>
        <v>0</v>
      </c>
      <c r="CO69" s="833">
        <f>'Class-6'!CP71</f>
        <v>0</v>
      </c>
      <c r="CP69" s="360">
        <f>'Class-6'!CW71</f>
        <v>0</v>
      </c>
      <c r="CQ69" s="357">
        <f>'Class-6'!CX71</f>
        <v>0</v>
      </c>
      <c r="CR69" s="358">
        <f>'Class-6'!CY71</f>
        <v>0</v>
      </c>
      <c r="CS69" s="358">
        <f>'Class-6'!CZ71</f>
        <v>0</v>
      </c>
      <c r="CT69" s="358">
        <f>'Class-6'!DA71</f>
        <v>0</v>
      </c>
      <c r="CU69" s="358">
        <f>'Class-6'!DB71</f>
        <v>0</v>
      </c>
      <c r="CV69" s="434">
        <f>'Class-6'!DC71</f>
        <v>0</v>
      </c>
      <c r="CW69" s="361">
        <f>'Class-6'!DF71</f>
        <v>0</v>
      </c>
      <c r="CX69" s="357">
        <f>'Class-6'!DG71</f>
        <v>0</v>
      </c>
      <c r="CY69" s="358">
        <f>'Class-6'!DH71</f>
        <v>0</v>
      </c>
      <c r="CZ69" s="358">
        <f>'Class-6'!DI71</f>
        <v>0</v>
      </c>
      <c r="DA69" s="358">
        <f>'Class-6'!DJ71</f>
        <v>0</v>
      </c>
      <c r="DB69" s="358">
        <f>'Class-6'!DK71</f>
        <v>0</v>
      </c>
      <c r="DC69" s="359">
        <f>'Class-6'!DL71</f>
        <v>0</v>
      </c>
      <c r="DD69" s="361">
        <f>'Class-6'!DO71</f>
        <v>0</v>
      </c>
      <c r="DE69" s="357">
        <f>'Class-6'!DP71</f>
        <v>0</v>
      </c>
      <c r="DF69" s="358">
        <f>'Class-6'!DQ71</f>
        <v>0</v>
      </c>
      <c r="DG69" s="358">
        <f>'Class-6'!DR71</f>
        <v>0</v>
      </c>
      <c r="DH69" s="358">
        <f>'Class-6'!DS71</f>
        <v>0</v>
      </c>
      <c r="DI69" s="358">
        <f>'Class-6'!DT71</f>
        <v>0</v>
      </c>
      <c r="DJ69" s="359">
        <f>'Class-6'!DU71</f>
        <v>0</v>
      </c>
      <c r="DK69" s="361">
        <f>'Class-6'!DX71</f>
        <v>0</v>
      </c>
      <c r="DL69" s="467">
        <f>'Class-6'!DY71</f>
        <v>0</v>
      </c>
      <c r="DM69" s="468">
        <f>'Class-6'!DZ71</f>
        <v>0</v>
      </c>
      <c r="DN69" s="469" t="str">
        <f>'Class-6'!EA71</f>
        <v/>
      </c>
      <c r="DO69" s="467">
        <f>'Class-6'!EB71</f>
        <v>0</v>
      </c>
      <c r="DP69" s="468">
        <f>'Class-6'!EC71</f>
        <v>0</v>
      </c>
      <c r="DQ69" s="470">
        <f>'Class-6'!ED71</f>
        <v>0</v>
      </c>
      <c r="DR69" s="468" t="str">
        <f>'Class-6'!EE71</f>
        <v/>
      </c>
      <c r="DS69" s="276" t="str">
        <f>'Class-6'!EF71</f>
        <v/>
      </c>
      <c r="DT69" s="276" t="str">
        <f>'Class-6'!EG71</f>
        <v/>
      </c>
      <c r="DU69" s="278" t="str">
        <f>'Class-6'!EH71</f>
        <v/>
      </c>
      <c r="DV69" s="279">
        <f>'Class-6'!EJ71</f>
        <v>0</v>
      </c>
    </row>
    <row r="70" spans="1:126" s="280" customFormat="1" ht="17.25" customHeight="1">
      <c r="A70" s="883"/>
      <c r="B70" s="275">
        <f t="shared" si="25"/>
        <v>0</v>
      </c>
      <c r="C70" s="276">
        <f>'Class-6'!D72</f>
        <v>0</v>
      </c>
      <c r="D70" s="276">
        <f>'Class-6'!E72</f>
        <v>0</v>
      </c>
      <c r="E70" s="276">
        <f>'Class-6'!F72</f>
        <v>0</v>
      </c>
      <c r="F70" s="276">
        <f>'Class-6'!G72</f>
        <v>0</v>
      </c>
      <c r="G70" s="276">
        <f>'Class-6'!H72</f>
        <v>0</v>
      </c>
      <c r="H70" s="276">
        <f>'Class-6'!I72</f>
        <v>0</v>
      </c>
      <c r="I70" s="276">
        <f>'Class-6'!J72</f>
        <v>0</v>
      </c>
      <c r="J70" s="277">
        <f>'Class-6'!K72</f>
        <v>0</v>
      </c>
      <c r="K70" s="357">
        <f>'Class-6'!L72</f>
        <v>0</v>
      </c>
      <c r="L70" s="358">
        <f>'Class-6'!M72</f>
        <v>0</v>
      </c>
      <c r="M70" s="359">
        <f t="shared" si="1"/>
        <v>0</v>
      </c>
      <c r="N70" s="358">
        <f>'Class-6'!O72</f>
        <v>0</v>
      </c>
      <c r="O70" s="358">
        <f>'Class-6'!P72</f>
        <v>0</v>
      </c>
      <c r="P70" s="358">
        <f>'Class-6'!Q72</f>
        <v>0</v>
      </c>
      <c r="Q70" s="359">
        <f t="shared" si="2"/>
        <v>0</v>
      </c>
      <c r="R70" s="358">
        <f>'Class-6'!S72</f>
        <v>0</v>
      </c>
      <c r="S70" s="358">
        <f>'Class-6'!T72</f>
        <v>0</v>
      </c>
      <c r="T70" s="358">
        <f>'Class-6'!U72</f>
        <v>0</v>
      </c>
      <c r="U70" s="359">
        <f t="shared" si="3"/>
        <v>0</v>
      </c>
      <c r="V70" s="832">
        <f t="shared" si="4"/>
        <v>0</v>
      </c>
      <c r="W70" s="833">
        <f>'Class-6'!X72</f>
        <v>0</v>
      </c>
      <c r="X70" s="360">
        <f>'Class-6'!Z72</f>
        <v>0</v>
      </c>
      <c r="Y70" s="357">
        <f>'Class-6'!AA72</f>
        <v>0</v>
      </c>
      <c r="Z70" s="358">
        <f>'Class-6'!AB72</f>
        <v>0</v>
      </c>
      <c r="AA70" s="359">
        <f t="shared" si="5"/>
        <v>0</v>
      </c>
      <c r="AB70" s="358">
        <f>'Class-6'!AD72</f>
        <v>0</v>
      </c>
      <c r="AC70" s="358">
        <f>'Class-6'!AE72</f>
        <v>0</v>
      </c>
      <c r="AD70" s="358">
        <f>'Class-6'!AF72</f>
        <v>0</v>
      </c>
      <c r="AE70" s="359">
        <f t="shared" si="6"/>
        <v>0</v>
      </c>
      <c r="AF70" s="358">
        <f>'Class-6'!AH72</f>
        <v>0</v>
      </c>
      <c r="AG70" s="358">
        <f>'Class-6'!AI72</f>
        <v>0</v>
      </c>
      <c r="AH70" s="358">
        <f>'Class-6'!AJ72</f>
        <v>0</v>
      </c>
      <c r="AI70" s="359">
        <f t="shared" si="7"/>
        <v>0</v>
      </c>
      <c r="AJ70" s="832">
        <f t="shared" si="8"/>
        <v>0</v>
      </c>
      <c r="AK70" s="833">
        <f>'Class-6'!AL72</f>
        <v>0</v>
      </c>
      <c r="AL70" s="360">
        <f>'Class-6'!AO72</f>
        <v>0</v>
      </c>
      <c r="AM70" s="357">
        <f>'Class-6'!AP72</f>
        <v>0</v>
      </c>
      <c r="AN70" s="358">
        <f>'Class-6'!AQ72</f>
        <v>0</v>
      </c>
      <c r="AO70" s="359">
        <f t="shared" si="9"/>
        <v>0</v>
      </c>
      <c r="AP70" s="358">
        <f>'Class-6'!AS72</f>
        <v>0</v>
      </c>
      <c r="AQ70" s="358">
        <f>'Class-6'!AT72</f>
        <v>0</v>
      </c>
      <c r="AR70" s="358">
        <f>'Class-6'!AU72</f>
        <v>0</v>
      </c>
      <c r="AS70" s="359">
        <f t="shared" si="10"/>
        <v>0</v>
      </c>
      <c r="AT70" s="358">
        <f>'Class-6'!AW72</f>
        <v>0</v>
      </c>
      <c r="AU70" s="358">
        <f>'Class-6'!AX72</f>
        <v>0</v>
      </c>
      <c r="AV70" s="358">
        <f>'Class-6'!AY72</f>
        <v>0</v>
      </c>
      <c r="AW70" s="359">
        <f t="shared" si="11"/>
        <v>0</v>
      </c>
      <c r="AX70" s="832">
        <f t="shared" si="12"/>
        <v>0</v>
      </c>
      <c r="AY70" s="833">
        <f>'Class-6'!AZ72</f>
        <v>0</v>
      </c>
      <c r="AZ70" s="360">
        <f>'Class-6'!BD72</f>
        <v>0</v>
      </c>
      <c r="BA70" s="357">
        <f>'Class-6'!BE72</f>
        <v>0</v>
      </c>
      <c r="BB70" s="358">
        <f>'Class-6'!BF72</f>
        <v>0</v>
      </c>
      <c r="BC70" s="359">
        <f t="shared" si="13"/>
        <v>0</v>
      </c>
      <c r="BD70" s="358">
        <f>'Class-6'!BH72</f>
        <v>0</v>
      </c>
      <c r="BE70" s="358">
        <f>'Class-6'!BI72</f>
        <v>0</v>
      </c>
      <c r="BF70" s="358">
        <f>'Class-6'!BJ72</f>
        <v>0</v>
      </c>
      <c r="BG70" s="359">
        <f t="shared" si="14"/>
        <v>0</v>
      </c>
      <c r="BH70" s="358">
        <f>'Class-6'!BL72</f>
        <v>0</v>
      </c>
      <c r="BI70" s="358">
        <f>'Class-6'!BM72</f>
        <v>0</v>
      </c>
      <c r="BJ70" s="358">
        <f>'Class-6'!BN72</f>
        <v>0</v>
      </c>
      <c r="BK70" s="359">
        <f t="shared" si="15"/>
        <v>0</v>
      </c>
      <c r="BL70" s="832">
        <f t="shared" si="16"/>
        <v>0</v>
      </c>
      <c r="BM70" s="833">
        <f>'Class-6'!BN72</f>
        <v>0</v>
      </c>
      <c r="BN70" s="360">
        <f>'Class-6'!BS72</f>
        <v>0</v>
      </c>
      <c r="BO70" s="357">
        <f>'Class-6'!BT72</f>
        <v>0</v>
      </c>
      <c r="BP70" s="358">
        <f>'Class-6'!BU72</f>
        <v>0</v>
      </c>
      <c r="BQ70" s="359">
        <f t="shared" si="17"/>
        <v>0</v>
      </c>
      <c r="BR70" s="358">
        <f>'Class-6'!BW72</f>
        <v>0</v>
      </c>
      <c r="BS70" s="358">
        <f>'Class-6'!BX72</f>
        <v>0</v>
      </c>
      <c r="BT70" s="358">
        <f>'Class-6'!BY72</f>
        <v>0</v>
      </c>
      <c r="BU70" s="359">
        <f t="shared" si="18"/>
        <v>0</v>
      </c>
      <c r="BV70" s="358">
        <f>'Class-6'!CA72</f>
        <v>0</v>
      </c>
      <c r="BW70" s="358">
        <f>'Class-6'!CB72</f>
        <v>0</v>
      </c>
      <c r="BX70" s="358">
        <f>'Class-6'!CC72</f>
        <v>0</v>
      </c>
      <c r="BY70" s="359">
        <f t="shared" si="19"/>
        <v>0</v>
      </c>
      <c r="BZ70" s="832">
        <f t="shared" si="20"/>
        <v>0</v>
      </c>
      <c r="CA70" s="833">
        <f>'Class-6'!CB72</f>
        <v>0</v>
      </c>
      <c r="CB70" s="360">
        <f>'Class-6'!CH72</f>
        <v>0</v>
      </c>
      <c r="CC70" s="357">
        <f>'Class-6'!CI72</f>
        <v>0</v>
      </c>
      <c r="CD70" s="358">
        <f>'Class-6'!CJ72</f>
        <v>0</v>
      </c>
      <c r="CE70" s="359">
        <f t="shared" si="21"/>
        <v>0</v>
      </c>
      <c r="CF70" s="358">
        <f>'Class-6'!CL72</f>
        <v>0</v>
      </c>
      <c r="CG70" s="358">
        <f>'Class-6'!CM72</f>
        <v>0</v>
      </c>
      <c r="CH70" s="358">
        <f>'Class-6'!CN72</f>
        <v>0</v>
      </c>
      <c r="CI70" s="359">
        <f t="shared" si="22"/>
        <v>0</v>
      </c>
      <c r="CJ70" s="358">
        <f>'Class-6'!CP72</f>
        <v>0</v>
      </c>
      <c r="CK70" s="358">
        <f>'Class-6'!CR72</f>
        <v>0</v>
      </c>
      <c r="CL70" s="358">
        <f>'Class-6'!CR72</f>
        <v>0</v>
      </c>
      <c r="CM70" s="359">
        <f t="shared" si="23"/>
        <v>0</v>
      </c>
      <c r="CN70" s="832">
        <f t="shared" si="24"/>
        <v>0</v>
      </c>
      <c r="CO70" s="833">
        <f>'Class-6'!CP72</f>
        <v>0</v>
      </c>
      <c r="CP70" s="360">
        <f>'Class-6'!CW72</f>
        <v>0</v>
      </c>
      <c r="CQ70" s="357">
        <f>'Class-6'!CX72</f>
        <v>0</v>
      </c>
      <c r="CR70" s="358">
        <f>'Class-6'!CY72</f>
        <v>0</v>
      </c>
      <c r="CS70" s="358">
        <f>'Class-6'!CZ72</f>
        <v>0</v>
      </c>
      <c r="CT70" s="358">
        <f>'Class-6'!DA72</f>
        <v>0</v>
      </c>
      <c r="CU70" s="358">
        <f>'Class-6'!DB72</f>
        <v>0</v>
      </c>
      <c r="CV70" s="434">
        <f>'Class-6'!DC72</f>
        <v>0</v>
      </c>
      <c r="CW70" s="361">
        <f>'Class-6'!DF72</f>
        <v>0</v>
      </c>
      <c r="CX70" s="357">
        <f>'Class-6'!DG72</f>
        <v>0</v>
      </c>
      <c r="CY70" s="358">
        <f>'Class-6'!DH72</f>
        <v>0</v>
      </c>
      <c r="CZ70" s="358">
        <f>'Class-6'!DI72</f>
        <v>0</v>
      </c>
      <c r="DA70" s="358">
        <f>'Class-6'!DJ72</f>
        <v>0</v>
      </c>
      <c r="DB70" s="358">
        <f>'Class-6'!DK72</f>
        <v>0</v>
      </c>
      <c r="DC70" s="359">
        <f>'Class-6'!DL72</f>
        <v>0</v>
      </c>
      <c r="DD70" s="361">
        <f>'Class-6'!DO72</f>
        <v>0</v>
      </c>
      <c r="DE70" s="357">
        <f>'Class-6'!DP72</f>
        <v>0</v>
      </c>
      <c r="DF70" s="358">
        <f>'Class-6'!DQ72</f>
        <v>0</v>
      </c>
      <c r="DG70" s="358">
        <f>'Class-6'!DR72</f>
        <v>0</v>
      </c>
      <c r="DH70" s="358">
        <f>'Class-6'!DS72</f>
        <v>0</v>
      </c>
      <c r="DI70" s="358">
        <f>'Class-6'!DT72</f>
        <v>0</v>
      </c>
      <c r="DJ70" s="359">
        <f>'Class-6'!DU72</f>
        <v>0</v>
      </c>
      <c r="DK70" s="361">
        <f>'Class-6'!DX72</f>
        <v>0</v>
      </c>
      <c r="DL70" s="467">
        <f>'Class-6'!DY72</f>
        <v>0</v>
      </c>
      <c r="DM70" s="468">
        <f>'Class-6'!DZ72</f>
        <v>0</v>
      </c>
      <c r="DN70" s="469" t="str">
        <f>'Class-6'!EA72</f>
        <v/>
      </c>
      <c r="DO70" s="467">
        <f>'Class-6'!EB72</f>
        <v>0</v>
      </c>
      <c r="DP70" s="468">
        <f>'Class-6'!EC72</f>
        <v>0</v>
      </c>
      <c r="DQ70" s="470">
        <f>'Class-6'!ED72</f>
        <v>0</v>
      </c>
      <c r="DR70" s="468" t="str">
        <f>'Class-6'!EE72</f>
        <v/>
      </c>
      <c r="DS70" s="276" t="str">
        <f>'Class-6'!EF72</f>
        <v/>
      </c>
      <c r="DT70" s="276" t="str">
        <f>'Class-6'!EG72</f>
        <v/>
      </c>
      <c r="DU70" s="278" t="str">
        <f>'Class-6'!EH72</f>
        <v/>
      </c>
      <c r="DV70" s="279">
        <f>'Class-6'!EJ72</f>
        <v>0</v>
      </c>
    </row>
    <row r="71" spans="1:126" s="280" customFormat="1" ht="17.25" customHeight="1">
      <c r="A71" s="883"/>
      <c r="B71" s="275">
        <f t="shared" si="25"/>
        <v>0</v>
      </c>
      <c r="C71" s="276">
        <f>'Class-6'!D73</f>
        <v>0</v>
      </c>
      <c r="D71" s="276">
        <f>'Class-6'!E73</f>
        <v>0</v>
      </c>
      <c r="E71" s="276">
        <f>'Class-6'!F73</f>
        <v>0</v>
      </c>
      <c r="F71" s="276">
        <f>'Class-6'!G73</f>
        <v>0</v>
      </c>
      <c r="G71" s="276">
        <f>'Class-6'!H73</f>
        <v>0</v>
      </c>
      <c r="H71" s="276">
        <f>'Class-6'!I73</f>
        <v>0</v>
      </c>
      <c r="I71" s="276">
        <f>'Class-6'!J73</f>
        <v>0</v>
      </c>
      <c r="J71" s="277">
        <f>'Class-6'!K73</f>
        <v>0</v>
      </c>
      <c r="K71" s="357">
        <f>'Class-6'!L73</f>
        <v>0</v>
      </c>
      <c r="L71" s="358">
        <f>'Class-6'!M73</f>
        <v>0</v>
      </c>
      <c r="M71" s="359">
        <f t="shared" si="1"/>
        <v>0</v>
      </c>
      <c r="N71" s="358">
        <f>'Class-6'!O73</f>
        <v>0</v>
      </c>
      <c r="O71" s="358">
        <f>'Class-6'!P73</f>
        <v>0</v>
      </c>
      <c r="P71" s="358">
        <f>'Class-6'!Q73</f>
        <v>0</v>
      </c>
      <c r="Q71" s="359">
        <f t="shared" si="2"/>
        <v>0</v>
      </c>
      <c r="R71" s="358">
        <f>'Class-6'!S73</f>
        <v>0</v>
      </c>
      <c r="S71" s="358">
        <f>'Class-6'!T73</f>
        <v>0</v>
      </c>
      <c r="T71" s="358">
        <f>'Class-6'!U73</f>
        <v>0</v>
      </c>
      <c r="U71" s="359">
        <f t="shared" si="3"/>
        <v>0</v>
      </c>
      <c r="V71" s="832">
        <f t="shared" si="4"/>
        <v>0</v>
      </c>
      <c r="W71" s="833">
        <f>'Class-6'!X73</f>
        <v>0</v>
      </c>
      <c r="X71" s="360">
        <f>'Class-6'!Z73</f>
        <v>0</v>
      </c>
      <c r="Y71" s="357">
        <f>'Class-6'!AA73</f>
        <v>0</v>
      </c>
      <c r="Z71" s="358">
        <f>'Class-6'!AB73</f>
        <v>0</v>
      </c>
      <c r="AA71" s="359">
        <f t="shared" si="5"/>
        <v>0</v>
      </c>
      <c r="AB71" s="358">
        <f>'Class-6'!AD73</f>
        <v>0</v>
      </c>
      <c r="AC71" s="358">
        <f>'Class-6'!AE73</f>
        <v>0</v>
      </c>
      <c r="AD71" s="358">
        <f>'Class-6'!AF73</f>
        <v>0</v>
      </c>
      <c r="AE71" s="359">
        <f t="shared" si="6"/>
        <v>0</v>
      </c>
      <c r="AF71" s="358">
        <f>'Class-6'!AH73</f>
        <v>0</v>
      </c>
      <c r="AG71" s="358">
        <f>'Class-6'!AI73</f>
        <v>0</v>
      </c>
      <c r="AH71" s="358">
        <f>'Class-6'!AJ73</f>
        <v>0</v>
      </c>
      <c r="AI71" s="359">
        <f t="shared" si="7"/>
        <v>0</v>
      </c>
      <c r="AJ71" s="832">
        <f t="shared" si="8"/>
        <v>0</v>
      </c>
      <c r="AK71" s="833">
        <f>'Class-6'!AL73</f>
        <v>0</v>
      </c>
      <c r="AL71" s="360">
        <f>'Class-6'!AO73</f>
        <v>0</v>
      </c>
      <c r="AM71" s="357">
        <f>'Class-6'!AP73</f>
        <v>0</v>
      </c>
      <c r="AN71" s="358">
        <f>'Class-6'!AQ73</f>
        <v>0</v>
      </c>
      <c r="AO71" s="359">
        <f t="shared" si="9"/>
        <v>0</v>
      </c>
      <c r="AP71" s="358">
        <f>'Class-6'!AS73</f>
        <v>0</v>
      </c>
      <c r="AQ71" s="358">
        <f>'Class-6'!AT73</f>
        <v>0</v>
      </c>
      <c r="AR71" s="358">
        <f>'Class-6'!AU73</f>
        <v>0</v>
      </c>
      <c r="AS71" s="359">
        <f t="shared" si="10"/>
        <v>0</v>
      </c>
      <c r="AT71" s="358">
        <f>'Class-6'!AW73</f>
        <v>0</v>
      </c>
      <c r="AU71" s="358">
        <f>'Class-6'!AX73</f>
        <v>0</v>
      </c>
      <c r="AV71" s="358">
        <f>'Class-6'!AY73</f>
        <v>0</v>
      </c>
      <c r="AW71" s="359">
        <f t="shared" si="11"/>
        <v>0</v>
      </c>
      <c r="AX71" s="832">
        <f t="shared" si="12"/>
        <v>0</v>
      </c>
      <c r="AY71" s="833">
        <f>'Class-6'!AZ73</f>
        <v>0</v>
      </c>
      <c r="AZ71" s="360">
        <f>'Class-6'!BD73</f>
        <v>0</v>
      </c>
      <c r="BA71" s="357">
        <f>'Class-6'!BE73</f>
        <v>0</v>
      </c>
      <c r="BB71" s="358">
        <f>'Class-6'!BF73</f>
        <v>0</v>
      </c>
      <c r="BC71" s="359">
        <f t="shared" si="13"/>
        <v>0</v>
      </c>
      <c r="BD71" s="358">
        <f>'Class-6'!BH73</f>
        <v>0</v>
      </c>
      <c r="BE71" s="358">
        <f>'Class-6'!BI73</f>
        <v>0</v>
      </c>
      <c r="BF71" s="358">
        <f>'Class-6'!BJ73</f>
        <v>0</v>
      </c>
      <c r="BG71" s="359">
        <f t="shared" si="14"/>
        <v>0</v>
      </c>
      <c r="BH71" s="358">
        <f>'Class-6'!BL73</f>
        <v>0</v>
      </c>
      <c r="BI71" s="358">
        <f>'Class-6'!BM73</f>
        <v>0</v>
      </c>
      <c r="BJ71" s="358">
        <f>'Class-6'!BN73</f>
        <v>0</v>
      </c>
      <c r="BK71" s="359">
        <f t="shared" si="15"/>
        <v>0</v>
      </c>
      <c r="BL71" s="832">
        <f t="shared" si="16"/>
        <v>0</v>
      </c>
      <c r="BM71" s="833">
        <f>'Class-6'!BN73</f>
        <v>0</v>
      </c>
      <c r="BN71" s="360">
        <f>'Class-6'!BS73</f>
        <v>0</v>
      </c>
      <c r="BO71" s="357">
        <f>'Class-6'!BT73</f>
        <v>0</v>
      </c>
      <c r="BP71" s="358">
        <f>'Class-6'!BU73</f>
        <v>0</v>
      </c>
      <c r="BQ71" s="359">
        <f t="shared" si="17"/>
        <v>0</v>
      </c>
      <c r="BR71" s="358">
        <f>'Class-6'!BW73</f>
        <v>0</v>
      </c>
      <c r="BS71" s="358">
        <f>'Class-6'!BX73</f>
        <v>0</v>
      </c>
      <c r="BT71" s="358">
        <f>'Class-6'!BY73</f>
        <v>0</v>
      </c>
      <c r="BU71" s="359">
        <f t="shared" si="18"/>
        <v>0</v>
      </c>
      <c r="BV71" s="358">
        <f>'Class-6'!CA73</f>
        <v>0</v>
      </c>
      <c r="BW71" s="358">
        <f>'Class-6'!CB73</f>
        <v>0</v>
      </c>
      <c r="BX71" s="358">
        <f>'Class-6'!CC73</f>
        <v>0</v>
      </c>
      <c r="BY71" s="359">
        <f t="shared" si="19"/>
        <v>0</v>
      </c>
      <c r="BZ71" s="832">
        <f t="shared" si="20"/>
        <v>0</v>
      </c>
      <c r="CA71" s="833">
        <f>'Class-6'!CB73</f>
        <v>0</v>
      </c>
      <c r="CB71" s="360">
        <f>'Class-6'!CH73</f>
        <v>0</v>
      </c>
      <c r="CC71" s="357">
        <f>'Class-6'!CI73</f>
        <v>0</v>
      </c>
      <c r="CD71" s="358">
        <f>'Class-6'!CJ73</f>
        <v>0</v>
      </c>
      <c r="CE71" s="359">
        <f t="shared" si="21"/>
        <v>0</v>
      </c>
      <c r="CF71" s="358">
        <f>'Class-6'!CL73</f>
        <v>0</v>
      </c>
      <c r="CG71" s="358">
        <f>'Class-6'!CM73</f>
        <v>0</v>
      </c>
      <c r="CH71" s="358">
        <f>'Class-6'!CN73</f>
        <v>0</v>
      </c>
      <c r="CI71" s="359">
        <f t="shared" si="22"/>
        <v>0</v>
      </c>
      <c r="CJ71" s="358">
        <f>'Class-6'!CP73</f>
        <v>0</v>
      </c>
      <c r="CK71" s="358">
        <f>'Class-6'!CR73</f>
        <v>0</v>
      </c>
      <c r="CL71" s="358">
        <f>'Class-6'!CR73</f>
        <v>0</v>
      </c>
      <c r="CM71" s="359">
        <f t="shared" si="23"/>
        <v>0</v>
      </c>
      <c r="CN71" s="832">
        <f t="shared" si="24"/>
        <v>0</v>
      </c>
      <c r="CO71" s="833">
        <f>'Class-6'!CP73</f>
        <v>0</v>
      </c>
      <c r="CP71" s="360">
        <f>'Class-6'!CW73</f>
        <v>0</v>
      </c>
      <c r="CQ71" s="357">
        <f>'Class-6'!CX73</f>
        <v>0</v>
      </c>
      <c r="CR71" s="358">
        <f>'Class-6'!CY73</f>
        <v>0</v>
      </c>
      <c r="CS71" s="358">
        <f>'Class-6'!CZ73</f>
        <v>0</v>
      </c>
      <c r="CT71" s="358">
        <f>'Class-6'!DA73</f>
        <v>0</v>
      </c>
      <c r="CU71" s="358">
        <f>'Class-6'!DB73</f>
        <v>0</v>
      </c>
      <c r="CV71" s="434">
        <f>'Class-6'!DC73</f>
        <v>0</v>
      </c>
      <c r="CW71" s="361">
        <f>'Class-6'!DF73</f>
        <v>0</v>
      </c>
      <c r="CX71" s="357">
        <f>'Class-6'!DG73</f>
        <v>0</v>
      </c>
      <c r="CY71" s="358">
        <f>'Class-6'!DH73</f>
        <v>0</v>
      </c>
      <c r="CZ71" s="358">
        <f>'Class-6'!DI73</f>
        <v>0</v>
      </c>
      <c r="DA71" s="358">
        <f>'Class-6'!DJ73</f>
        <v>0</v>
      </c>
      <c r="DB71" s="358">
        <f>'Class-6'!DK73</f>
        <v>0</v>
      </c>
      <c r="DC71" s="359">
        <f>'Class-6'!DL73</f>
        <v>0</v>
      </c>
      <c r="DD71" s="361">
        <f>'Class-6'!DO73</f>
        <v>0</v>
      </c>
      <c r="DE71" s="357">
        <f>'Class-6'!DP73</f>
        <v>0</v>
      </c>
      <c r="DF71" s="358">
        <f>'Class-6'!DQ73</f>
        <v>0</v>
      </c>
      <c r="DG71" s="358">
        <f>'Class-6'!DR73</f>
        <v>0</v>
      </c>
      <c r="DH71" s="358">
        <f>'Class-6'!DS73</f>
        <v>0</v>
      </c>
      <c r="DI71" s="358">
        <f>'Class-6'!DT73</f>
        <v>0</v>
      </c>
      <c r="DJ71" s="359">
        <f>'Class-6'!DU73</f>
        <v>0</v>
      </c>
      <c r="DK71" s="361">
        <f>'Class-6'!DX73</f>
        <v>0</v>
      </c>
      <c r="DL71" s="467">
        <f>'Class-6'!DY73</f>
        <v>0</v>
      </c>
      <c r="DM71" s="468">
        <f>'Class-6'!DZ73</f>
        <v>0</v>
      </c>
      <c r="DN71" s="469" t="str">
        <f>'Class-6'!EA73</f>
        <v/>
      </c>
      <c r="DO71" s="467">
        <f>'Class-6'!EB73</f>
        <v>0</v>
      </c>
      <c r="DP71" s="468">
        <f>'Class-6'!EC73</f>
        <v>0</v>
      </c>
      <c r="DQ71" s="470">
        <f>'Class-6'!ED73</f>
        <v>0</v>
      </c>
      <c r="DR71" s="468" t="str">
        <f>'Class-6'!EE73</f>
        <v/>
      </c>
      <c r="DS71" s="276" t="str">
        <f>'Class-6'!EF73</f>
        <v/>
      </c>
      <c r="DT71" s="276" t="str">
        <f>'Class-6'!EG73</f>
        <v/>
      </c>
      <c r="DU71" s="278" t="str">
        <f>'Class-6'!EH73</f>
        <v/>
      </c>
      <c r="DV71" s="279">
        <f>'Class-6'!EJ73</f>
        <v>0</v>
      </c>
    </row>
    <row r="72" spans="1:126" s="280" customFormat="1" ht="17.25" customHeight="1">
      <c r="A72" s="883"/>
      <c r="B72" s="275">
        <f t="shared" si="25"/>
        <v>0</v>
      </c>
      <c r="C72" s="276">
        <f>'Class-6'!D74</f>
        <v>0</v>
      </c>
      <c r="D72" s="276">
        <f>'Class-6'!E74</f>
        <v>0</v>
      </c>
      <c r="E72" s="276">
        <f>'Class-6'!F74</f>
        <v>0</v>
      </c>
      <c r="F72" s="276">
        <f>'Class-6'!G74</f>
        <v>0</v>
      </c>
      <c r="G72" s="276">
        <f>'Class-6'!H74</f>
        <v>0</v>
      </c>
      <c r="H72" s="276">
        <f>'Class-6'!I74</f>
        <v>0</v>
      </c>
      <c r="I72" s="276">
        <f>'Class-6'!J74</f>
        <v>0</v>
      </c>
      <c r="J72" s="277">
        <f>'Class-6'!K74</f>
        <v>0</v>
      </c>
      <c r="K72" s="357">
        <f>'Class-6'!L74</f>
        <v>0</v>
      </c>
      <c r="L72" s="358">
        <f>'Class-6'!M74</f>
        <v>0</v>
      </c>
      <c r="M72" s="359">
        <f t="shared" ref="M72:M106" si="26">SUM(K72:L72)</f>
        <v>0</v>
      </c>
      <c r="N72" s="358">
        <f>'Class-6'!O74</f>
        <v>0</v>
      </c>
      <c r="O72" s="358">
        <f>'Class-6'!P74</f>
        <v>0</v>
      </c>
      <c r="P72" s="358">
        <f>'Class-6'!Q74</f>
        <v>0</v>
      </c>
      <c r="Q72" s="359">
        <f t="shared" ref="Q72:Q106" si="27">SUM(N72:P72)</f>
        <v>0</v>
      </c>
      <c r="R72" s="358">
        <f>'Class-6'!S74</f>
        <v>0</v>
      </c>
      <c r="S72" s="358">
        <f>'Class-6'!T74</f>
        <v>0</v>
      </c>
      <c r="T72" s="358">
        <f>'Class-6'!U74</f>
        <v>0</v>
      </c>
      <c r="U72" s="359">
        <f t="shared" ref="U72:U106" si="28">SUM(R72:T72)</f>
        <v>0</v>
      </c>
      <c r="V72" s="832">
        <f t="shared" ref="V72:V106" si="29">SUM(M72,Q72,U72)</f>
        <v>0</v>
      </c>
      <c r="W72" s="833">
        <f>'Class-6'!X74</f>
        <v>0</v>
      </c>
      <c r="X72" s="360">
        <f>'Class-6'!Z74</f>
        <v>0</v>
      </c>
      <c r="Y72" s="357">
        <f>'Class-6'!AA74</f>
        <v>0</v>
      </c>
      <c r="Z72" s="358">
        <f>'Class-6'!AB74</f>
        <v>0</v>
      </c>
      <c r="AA72" s="359">
        <f t="shared" ref="AA72:AA106" si="30">SUM(Y72:Z72)</f>
        <v>0</v>
      </c>
      <c r="AB72" s="358">
        <f>'Class-6'!AD74</f>
        <v>0</v>
      </c>
      <c r="AC72" s="358">
        <f>'Class-6'!AE74</f>
        <v>0</v>
      </c>
      <c r="AD72" s="358">
        <f>'Class-6'!AF74</f>
        <v>0</v>
      </c>
      <c r="AE72" s="359">
        <f t="shared" ref="AE72:AE106" si="31">SUM(AB72:AD72)</f>
        <v>0</v>
      </c>
      <c r="AF72" s="358">
        <f>'Class-6'!AH74</f>
        <v>0</v>
      </c>
      <c r="AG72" s="358">
        <f>'Class-6'!AI74</f>
        <v>0</v>
      </c>
      <c r="AH72" s="358">
        <f>'Class-6'!AJ74</f>
        <v>0</v>
      </c>
      <c r="AI72" s="359">
        <f t="shared" ref="AI72:AI106" si="32">SUM(AF72:AH72)</f>
        <v>0</v>
      </c>
      <c r="AJ72" s="832">
        <f t="shared" ref="AJ72:AJ106" si="33">SUM(AA72,AE72,AI72)</f>
        <v>0</v>
      </c>
      <c r="AK72" s="833">
        <f>'Class-6'!AL74</f>
        <v>0</v>
      </c>
      <c r="AL72" s="360">
        <f>'Class-6'!AO74</f>
        <v>0</v>
      </c>
      <c r="AM72" s="357">
        <f>'Class-6'!AP74</f>
        <v>0</v>
      </c>
      <c r="AN72" s="358">
        <f>'Class-6'!AQ74</f>
        <v>0</v>
      </c>
      <c r="AO72" s="359">
        <f t="shared" ref="AO72:AO106" si="34">SUM(AM72:AN72)</f>
        <v>0</v>
      </c>
      <c r="AP72" s="358">
        <f>'Class-6'!AS74</f>
        <v>0</v>
      </c>
      <c r="AQ72" s="358">
        <f>'Class-6'!AT74</f>
        <v>0</v>
      </c>
      <c r="AR72" s="358">
        <f>'Class-6'!AU74</f>
        <v>0</v>
      </c>
      <c r="AS72" s="359">
        <f t="shared" ref="AS72:AS106" si="35">SUM(AP72:AR72)</f>
        <v>0</v>
      </c>
      <c r="AT72" s="358">
        <f>'Class-6'!AW74</f>
        <v>0</v>
      </c>
      <c r="AU72" s="358">
        <f>'Class-6'!AX74</f>
        <v>0</v>
      </c>
      <c r="AV72" s="358">
        <f>'Class-6'!AY74</f>
        <v>0</v>
      </c>
      <c r="AW72" s="359">
        <f t="shared" ref="AW72:AW106" si="36">SUM(AT72:AV72)</f>
        <v>0</v>
      </c>
      <c r="AX72" s="832">
        <f t="shared" ref="AX72:AX106" si="37">SUM(AO72,AS72,AW72)</f>
        <v>0</v>
      </c>
      <c r="AY72" s="833">
        <f>'Class-6'!AZ74</f>
        <v>0</v>
      </c>
      <c r="AZ72" s="360">
        <f>'Class-6'!BD74</f>
        <v>0</v>
      </c>
      <c r="BA72" s="357">
        <f>'Class-6'!BE74</f>
        <v>0</v>
      </c>
      <c r="BB72" s="358">
        <f>'Class-6'!BF74</f>
        <v>0</v>
      </c>
      <c r="BC72" s="359">
        <f t="shared" ref="BC72:BC106" si="38">SUM(BA72:BB72)</f>
        <v>0</v>
      </c>
      <c r="BD72" s="358">
        <f>'Class-6'!BH74</f>
        <v>0</v>
      </c>
      <c r="BE72" s="358">
        <f>'Class-6'!BI74</f>
        <v>0</v>
      </c>
      <c r="BF72" s="358">
        <f>'Class-6'!BJ74</f>
        <v>0</v>
      </c>
      <c r="BG72" s="359">
        <f t="shared" ref="BG72:BG106" si="39">SUM(BD72:BF72)</f>
        <v>0</v>
      </c>
      <c r="BH72" s="358">
        <f>'Class-6'!BL74</f>
        <v>0</v>
      </c>
      <c r="BI72" s="358">
        <f>'Class-6'!BM74</f>
        <v>0</v>
      </c>
      <c r="BJ72" s="358">
        <f>'Class-6'!BN74</f>
        <v>0</v>
      </c>
      <c r="BK72" s="359">
        <f t="shared" ref="BK72:BK106" si="40">SUM(BH72:BJ72)</f>
        <v>0</v>
      </c>
      <c r="BL72" s="832">
        <f t="shared" ref="BL72:BL106" si="41">SUM(BC72,BG72,BK72)</f>
        <v>0</v>
      </c>
      <c r="BM72" s="833">
        <f>'Class-6'!BN74</f>
        <v>0</v>
      </c>
      <c r="BN72" s="360">
        <f>'Class-6'!BS74</f>
        <v>0</v>
      </c>
      <c r="BO72" s="357">
        <f>'Class-6'!BT74</f>
        <v>0</v>
      </c>
      <c r="BP72" s="358">
        <f>'Class-6'!BU74</f>
        <v>0</v>
      </c>
      <c r="BQ72" s="359">
        <f t="shared" ref="BQ72:BQ106" si="42">SUM(BO72:BP72)</f>
        <v>0</v>
      </c>
      <c r="BR72" s="358">
        <f>'Class-6'!BW74</f>
        <v>0</v>
      </c>
      <c r="BS72" s="358">
        <f>'Class-6'!BX74</f>
        <v>0</v>
      </c>
      <c r="BT72" s="358">
        <f>'Class-6'!BY74</f>
        <v>0</v>
      </c>
      <c r="BU72" s="359">
        <f t="shared" ref="BU72:BU106" si="43">SUM(BR72:BT72)</f>
        <v>0</v>
      </c>
      <c r="BV72" s="358">
        <f>'Class-6'!CA74</f>
        <v>0</v>
      </c>
      <c r="BW72" s="358">
        <f>'Class-6'!CB74</f>
        <v>0</v>
      </c>
      <c r="BX72" s="358">
        <f>'Class-6'!CC74</f>
        <v>0</v>
      </c>
      <c r="BY72" s="359">
        <f t="shared" ref="BY72:BY106" si="44">SUM(BV72:BX72)</f>
        <v>0</v>
      </c>
      <c r="BZ72" s="832">
        <f t="shared" ref="BZ72:BZ106" si="45">SUM(BQ72,BU72,BY72)</f>
        <v>0</v>
      </c>
      <c r="CA72" s="833">
        <f>'Class-6'!CB74</f>
        <v>0</v>
      </c>
      <c r="CB72" s="360">
        <f>'Class-6'!CH74</f>
        <v>0</v>
      </c>
      <c r="CC72" s="357">
        <f>'Class-6'!CI74</f>
        <v>0</v>
      </c>
      <c r="CD72" s="358">
        <f>'Class-6'!CJ74</f>
        <v>0</v>
      </c>
      <c r="CE72" s="359">
        <f t="shared" ref="CE72:CE106" si="46">SUM(CC72:CD72)</f>
        <v>0</v>
      </c>
      <c r="CF72" s="358">
        <f>'Class-6'!CL74</f>
        <v>0</v>
      </c>
      <c r="CG72" s="358">
        <f>'Class-6'!CM74</f>
        <v>0</v>
      </c>
      <c r="CH72" s="358">
        <f>'Class-6'!CN74</f>
        <v>0</v>
      </c>
      <c r="CI72" s="359">
        <f t="shared" ref="CI72:CI106" si="47">SUM(CF72:CH72)</f>
        <v>0</v>
      </c>
      <c r="CJ72" s="358">
        <f>'Class-6'!CP74</f>
        <v>0</v>
      </c>
      <c r="CK72" s="358">
        <f>'Class-6'!CR74</f>
        <v>0</v>
      </c>
      <c r="CL72" s="358">
        <f>'Class-6'!CR74</f>
        <v>0</v>
      </c>
      <c r="CM72" s="359">
        <f t="shared" ref="CM72:CM106" si="48">SUM(CJ72:CL72)</f>
        <v>0</v>
      </c>
      <c r="CN72" s="832">
        <f t="shared" ref="CN72:CN106" si="49">SUM(CE72,CI72,CM72)</f>
        <v>0</v>
      </c>
      <c r="CO72" s="833">
        <f>'Class-6'!CP74</f>
        <v>0</v>
      </c>
      <c r="CP72" s="360">
        <f>'Class-6'!CW74</f>
        <v>0</v>
      </c>
      <c r="CQ72" s="357">
        <f>'Class-6'!CX74</f>
        <v>0</v>
      </c>
      <c r="CR72" s="358">
        <f>'Class-6'!CY74</f>
        <v>0</v>
      </c>
      <c r="CS72" s="358">
        <f>'Class-6'!CZ74</f>
        <v>0</v>
      </c>
      <c r="CT72" s="358">
        <f>'Class-6'!DA74</f>
        <v>0</v>
      </c>
      <c r="CU72" s="358">
        <f>'Class-6'!DB74</f>
        <v>0</v>
      </c>
      <c r="CV72" s="434">
        <f>'Class-6'!DC74</f>
        <v>0</v>
      </c>
      <c r="CW72" s="361">
        <f>'Class-6'!DF74</f>
        <v>0</v>
      </c>
      <c r="CX72" s="357">
        <f>'Class-6'!DG74</f>
        <v>0</v>
      </c>
      <c r="CY72" s="358">
        <f>'Class-6'!DH74</f>
        <v>0</v>
      </c>
      <c r="CZ72" s="358">
        <f>'Class-6'!DI74</f>
        <v>0</v>
      </c>
      <c r="DA72" s="358">
        <f>'Class-6'!DJ74</f>
        <v>0</v>
      </c>
      <c r="DB72" s="358">
        <f>'Class-6'!DK74</f>
        <v>0</v>
      </c>
      <c r="DC72" s="359">
        <f>'Class-6'!DL74</f>
        <v>0</v>
      </c>
      <c r="DD72" s="361">
        <f>'Class-6'!DO74</f>
        <v>0</v>
      </c>
      <c r="DE72" s="357">
        <f>'Class-6'!DP74</f>
        <v>0</v>
      </c>
      <c r="DF72" s="358">
        <f>'Class-6'!DQ74</f>
        <v>0</v>
      </c>
      <c r="DG72" s="358">
        <f>'Class-6'!DR74</f>
        <v>0</v>
      </c>
      <c r="DH72" s="358">
        <f>'Class-6'!DS74</f>
        <v>0</v>
      </c>
      <c r="DI72" s="358">
        <f>'Class-6'!DT74</f>
        <v>0</v>
      </c>
      <c r="DJ72" s="359">
        <f>'Class-6'!DU74</f>
        <v>0</v>
      </c>
      <c r="DK72" s="361">
        <f>'Class-6'!DX74</f>
        <v>0</v>
      </c>
      <c r="DL72" s="467">
        <f>'Class-6'!DY74</f>
        <v>0</v>
      </c>
      <c r="DM72" s="468">
        <f>'Class-6'!DZ74</f>
        <v>0</v>
      </c>
      <c r="DN72" s="469" t="str">
        <f>'Class-6'!EA74</f>
        <v/>
      </c>
      <c r="DO72" s="467">
        <f>'Class-6'!EB74</f>
        <v>0</v>
      </c>
      <c r="DP72" s="468">
        <f>'Class-6'!EC74</f>
        <v>0</v>
      </c>
      <c r="DQ72" s="470">
        <f>'Class-6'!ED74</f>
        <v>0</v>
      </c>
      <c r="DR72" s="468" t="str">
        <f>'Class-6'!EE74</f>
        <v/>
      </c>
      <c r="DS72" s="276" t="str">
        <f>'Class-6'!EF74</f>
        <v/>
      </c>
      <c r="DT72" s="276" t="str">
        <f>'Class-6'!EG74</f>
        <v/>
      </c>
      <c r="DU72" s="278" t="str">
        <f>'Class-6'!EH74</f>
        <v/>
      </c>
      <c r="DV72" s="279">
        <f>'Class-6'!EJ74</f>
        <v>0</v>
      </c>
    </row>
    <row r="73" spans="1:126" s="280" customFormat="1" ht="17.25" customHeight="1">
      <c r="A73" s="883"/>
      <c r="B73" s="275">
        <f t="shared" ref="B73:B106" si="50">IF(F73&gt;0,B72+1,0)</f>
        <v>0</v>
      </c>
      <c r="C73" s="276">
        <f>'Class-6'!D75</f>
        <v>0</v>
      </c>
      <c r="D73" s="276">
        <f>'Class-6'!E75</f>
        <v>0</v>
      </c>
      <c r="E73" s="276">
        <f>'Class-6'!F75</f>
        <v>0</v>
      </c>
      <c r="F73" s="276">
        <f>'Class-6'!G75</f>
        <v>0</v>
      </c>
      <c r="G73" s="276">
        <f>'Class-6'!H75</f>
        <v>0</v>
      </c>
      <c r="H73" s="276">
        <f>'Class-6'!I75</f>
        <v>0</v>
      </c>
      <c r="I73" s="276">
        <f>'Class-6'!J75</f>
        <v>0</v>
      </c>
      <c r="J73" s="277">
        <f>'Class-6'!K75</f>
        <v>0</v>
      </c>
      <c r="K73" s="357">
        <f>'Class-6'!L75</f>
        <v>0</v>
      </c>
      <c r="L73" s="358">
        <f>'Class-6'!M75</f>
        <v>0</v>
      </c>
      <c r="M73" s="359">
        <f t="shared" si="26"/>
        <v>0</v>
      </c>
      <c r="N73" s="358">
        <f>'Class-6'!O75</f>
        <v>0</v>
      </c>
      <c r="O73" s="358">
        <f>'Class-6'!P75</f>
        <v>0</v>
      </c>
      <c r="P73" s="358">
        <f>'Class-6'!Q75</f>
        <v>0</v>
      </c>
      <c r="Q73" s="359">
        <f t="shared" si="27"/>
        <v>0</v>
      </c>
      <c r="R73" s="358">
        <f>'Class-6'!S75</f>
        <v>0</v>
      </c>
      <c r="S73" s="358">
        <f>'Class-6'!T75</f>
        <v>0</v>
      </c>
      <c r="T73" s="358">
        <f>'Class-6'!U75</f>
        <v>0</v>
      </c>
      <c r="U73" s="359">
        <f t="shared" si="28"/>
        <v>0</v>
      </c>
      <c r="V73" s="832">
        <f t="shared" si="29"/>
        <v>0</v>
      </c>
      <c r="W73" s="833">
        <f>'Class-6'!X75</f>
        <v>0</v>
      </c>
      <c r="X73" s="360">
        <f>'Class-6'!Z75</f>
        <v>0</v>
      </c>
      <c r="Y73" s="357">
        <f>'Class-6'!AA75</f>
        <v>0</v>
      </c>
      <c r="Z73" s="358">
        <f>'Class-6'!AB75</f>
        <v>0</v>
      </c>
      <c r="AA73" s="359">
        <f t="shared" si="30"/>
        <v>0</v>
      </c>
      <c r="AB73" s="358">
        <f>'Class-6'!AD75</f>
        <v>0</v>
      </c>
      <c r="AC73" s="358">
        <f>'Class-6'!AE75</f>
        <v>0</v>
      </c>
      <c r="AD73" s="358">
        <f>'Class-6'!AF75</f>
        <v>0</v>
      </c>
      <c r="AE73" s="359">
        <f t="shared" si="31"/>
        <v>0</v>
      </c>
      <c r="AF73" s="358">
        <f>'Class-6'!AH75</f>
        <v>0</v>
      </c>
      <c r="AG73" s="358">
        <f>'Class-6'!AI75</f>
        <v>0</v>
      </c>
      <c r="AH73" s="358">
        <f>'Class-6'!AJ75</f>
        <v>0</v>
      </c>
      <c r="AI73" s="359">
        <f t="shared" si="32"/>
        <v>0</v>
      </c>
      <c r="AJ73" s="832">
        <f t="shared" si="33"/>
        <v>0</v>
      </c>
      <c r="AK73" s="833">
        <f>'Class-6'!AL75</f>
        <v>0</v>
      </c>
      <c r="AL73" s="360">
        <f>'Class-6'!AO75</f>
        <v>0</v>
      </c>
      <c r="AM73" s="357">
        <f>'Class-6'!AP75</f>
        <v>0</v>
      </c>
      <c r="AN73" s="358">
        <f>'Class-6'!AQ75</f>
        <v>0</v>
      </c>
      <c r="AO73" s="359">
        <f t="shared" si="34"/>
        <v>0</v>
      </c>
      <c r="AP73" s="358">
        <f>'Class-6'!AS75</f>
        <v>0</v>
      </c>
      <c r="AQ73" s="358">
        <f>'Class-6'!AT75</f>
        <v>0</v>
      </c>
      <c r="AR73" s="358">
        <f>'Class-6'!AU75</f>
        <v>0</v>
      </c>
      <c r="AS73" s="359">
        <f t="shared" si="35"/>
        <v>0</v>
      </c>
      <c r="AT73" s="358">
        <f>'Class-6'!AW75</f>
        <v>0</v>
      </c>
      <c r="AU73" s="358">
        <f>'Class-6'!AX75</f>
        <v>0</v>
      </c>
      <c r="AV73" s="358">
        <f>'Class-6'!AY75</f>
        <v>0</v>
      </c>
      <c r="AW73" s="359">
        <f t="shared" si="36"/>
        <v>0</v>
      </c>
      <c r="AX73" s="832">
        <f t="shared" si="37"/>
        <v>0</v>
      </c>
      <c r="AY73" s="833">
        <f>'Class-6'!AZ75</f>
        <v>0</v>
      </c>
      <c r="AZ73" s="360">
        <f>'Class-6'!BD75</f>
        <v>0</v>
      </c>
      <c r="BA73" s="357">
        <f>'Class-6'!BE75</f>
        <v>0</v>
      </c>
      <c r="BB73" s="358">
        <f>'Class-6'!BF75</f>
        <v>0</v>
      </c>
      <c r="BC73" s="359">
        <f t="shared" si="38"/>
        <v>0</v>
      </c>
      <c r="BD73" s="358">
        <f>'Class-6'!BH75</f>
        <v>0</v>
      </c>
      <c r="BE73" s="358">
        <f>'Class-6'!BI75</f>
        <v>0</v>
      </c>
      <c r="BF73" s="358">
        <f>'Class-6'!BJ75</f>
        <v>0</v>
      </c>
      <c r="BG73" s="359">
        <f t="shared" si="39"/>
        <v>0</v>
      </c>
      <c r="BH73" s="358">
        <f>'Class-6'!BL75</f>
        <v>0</v>
      </c>
      <c r="BI73" s="358">
        <f>'Class-6'!BM75</f>
        <v>0</v>
      </c>
      <c r="BJ73" s="358">
        <f>'Class-6'!BN75</f>
        <v>0</v>
      </c>
      <c r="BK73" s="359">
        <f t="shared" si="40"/>
        <v>0</v>
      </c>
      <c r="BL73" s="832">
        <f t="shared" si="41"/>
        <v>0</v>
      </c>
      <c r="BM73" s="833">
        <f>'Class-6'!BN75</f>
        <v>0</v>
      </c>
      <c r="BN73" s="360">
        <f>'Class-6'!BS75</f>
        <v>0</v>
      </c>
      <c r="BO73" s="357">
        <f>'Class-6'!BT75</f>
        <v>0</v>
      </c>
      <c r="BP73" s="358">
        <f>'Class-6'!BU75</f>
        <v>0</v>
      </c>
      <c r="BQ73" s="359">
        <f t="shared" si="42"/>
        <v>0</v>
      </c>
      <c r="BR73" s="358">
        <f>'Class-6'!BW75</f>
        <v>0</v>
      </c>
      <c r="BS73" s="358">
        <f>'Class-6'!BX75</f>
        <v>0</v>
      </c>
      <c r="BT73" s="358">
        <f>'Class-6'!BY75</f>
        <v>0</v>
      </c>
      <c r="BU73" s="359">
        <f t="shared" si="43"/>
        <v>0</v>
      </c>
      <c r="BV73" s="358">
        <f>'Class-6'!CA75</f>
        <v>0</v>
      </c>
      <c r="BW73" s="358">
        <f>'Class-6'!CB75</f>
        <v>0</v>
      </c>
      <c r="BX73" s="358">
        <f>'Class-6'!CC75</f>
        <v>0</v>
      </c>
      <c r="BY73" s="359">
        <f t="shared" si="44"/>
        <v>0</v>
      </c>
      <c r="BZ73" s="832">
        <f t="shared" si="45"/>
        <v>0</v>
      </c>
      <c r="CA73" s="833">
        <f>'Class-6'!CB75</f>
        <v>0</v>
      </c>
      <c r="CB73" s="360">
        <f>'Class-6'!CH75</f>
        <v>0</v>
      </c>
      <c r="CC73" s="357">
        <f>'Class-6'!CI75</f>
        <v>0</v>
      </c>
      <c r="CD73" s="358">
        <f>'Class-6'!CJ75</f>
        <v>0</v>
      </c>
      <c r="CE73" s="359">
        <f t="shared" si="46"/>
        <v>0</v>
      </c>
      <c r="CF73" s="358">
        <f>'Class-6'!CL75</f>
        <v>0</v>
      </c>
      <c r="CG73" s="358">
        <f>'Class-6'!CM75</f>
        <v>0</v>
      </c>
      <c r="CH73" s="358">
        <f>'Class-6'!CN75</f>
        <v>0</v>
      </c>
      <c r="CI73" s="359">
        <f t="shared" si="47"/>
        <v>0</v>
      </c>
      <c r="CJ73" s="358">
        <f>'Class-6'!CP75</f>
        <v>0</v>
      </c>
      <c r="CK73" s="358">
        <f>'Class-6'!CR75</f>
        <v>0</v>
      </c>
      <c r="CL73" s="358">
        <f>'Class-6'!CR75</f>
        <v>0</v>
      </c>
      <c r="CM73" s="359">
        <f t="shared" si="48"/>
        <v>0</v>
      </c>
      <c r="CN73" s="832">
        <f t="shared" si="49"/>
        <v>0</v>
      </c>
      <c r="CO73" s="833">
        <f>'Class-6'!CP75</f>
        <v>0</v>
      </c>
      <c r="CP73" s="360">
        <f>'Class-6'!CW75</f>
        <v>0</v>
      </c>
      <c r="CQ73" s="357">
        <f>'Class-6'!CX75</f>
        <v>0</v>
      </c>
      <c r="CR73" s="358">
        <f>'Class-6'!CY75</f>
        <v>0</v>
      </c>
      <c r="CS73" s="358">
        <f>'Class-6'!CZ75</f>
        <v>0</v>
      </c>
      <c r="CT73" s="358">
        <f>'Class-6'!DA75</f>
        <v>0</v>
      </c>
      <c r="CU73" s="358">
        <f>'Class-6'!DB75</f>
        <v>0</v>
      </c>
      <c r="CV73" s="434">
        <f>'Class-6'!DC75</f>
        <v>0</v>
      </c>
      <c r="CW73" s="361">
        <f>'Class-6'!DF75</f>
        <v>0</v>
      </c>
      <c r="CX73" s="357">
        <f>'Class-6'!DG75</f>
        <v>0</v>
      </c>
      <c r="CY73" s="358">
        <f>'Class-6'!DH75</f>
        <v>0</v>
      </c>
      <c r="CZ73" s="358">
        <f>'Class-6'!DI75</f>
        <v>0</v>
      </c>
      <c r="DA73" s="358">
        <f>'Class-6'!DJ75</f>
        <v>0</v>
      </c>
      <c r="DB73" s="358">
        <f>'Class-6'!DK75</f>
        <v>0</v>
      </c>
      <c r="DC73" s="359">
        <f>'Class-6'!DL75</f>
        <v>0</v>
      </c>
      <c r="DD73" s="361">
        <f>'Class-6'!DO75</f>
        <v>0</v>
      </c>
      <c r="DE73" s="357">
        <f>'Class-6'!DP75</f>
        <v>0</v>
      </c>
      <c r="DF73" s="358">
        <f>'Class-6'!DQ75</f>
        <v>0</v>
      </c>
      <c r="DG73" s="358">
        <f>'Class-6'!DR75</f>
        <v>0</v>
      </c>
      <c r="DH73" s="358">
        <f>'Class-6'!DS75</f>
        <v>0</v>
      </c>
      <c r="DI73" s="358">
        <f>'Class-6'!DT75</f>
        <v>0</v>
      </c>
      <c r="DJ73" s="359">
        <f>'Class-6'!DU75</f>
        <v>0</v>
      </c>
      <c r="DK73" s="361">
        <f>'Class-6'!DX75</f>
        <v>0</v>
      </c>
      <c r="DL73" s="467">
        <f>'Class-6'!DY75</f>
        <v>0</v>
      </c>
      <c r="DM73" s="468">
        <f>'Class-6'!DZ75</f>
        <v>0</v>
      </c>
      <c r="DN73" s="469" t="str">
        <f>'Class-6'!EA75</f>
        <v/>
      </c>
      <c r="DO73" s="467">
        <f>'Class-6'!EB75</f>
        <v>0</v>
      </c>
      <c r="DP73" s="468">
        <f>'Class-6'!EC75</f>
        <v>0</v>
      </c>
      <c r="DQ73" s="470">
        <f>'Class-6'!ED75</f>
        <v>0</v>
      </c>
      <c r="DR73" s="468" t="str">
        <f>'Class-6'!EE75</f>
        <v/>
      </c>
      <c r="DS73" s="276" t="str">
        <f>'Class-6'!EF75</f>
        <v/>
      </c>
      <c r="DT73" s="276" t="str">
        <f>'Class-6'!EG75</f>
        <v/>
      </c>
      <c r="DU73" s="278" t="str">
        <f>'Class-6'!EH75</f>
        <v/>
      </c>
      <c r="DV73" s="279">
        <f>'Class-6'!EJ75</f>
        <v>0</v>
      </c>
    </row>
    <row r="74" spans="1:126" s="280" customFormat="1" ht="17.25" customHeight="1">
      <c r="A74" s="883"/>
      <c r="B74" s="275">
        <f t="shared" si="50"/>
        <v>0</v>
      </c>
      <c r="C74" s="276">
        <f>'Class-6'!D76</f>
        <v>0</v>
      </c>
      <c r="D74" s="276">
        <f>'Class-6'!E76</f>
        <v>0</v>
      </c>
      <c r="E74" s="276">
        <f>'Class-6'!F76</f>
        <v>0</v>
      </c>
      <c r="F74" s="276">
        <f>'Class-6'!G76</f>
        <v>0</v>
      </c>
      <c r="G74" s="276">
        <f>'Class-6'!H76</f>
        <v>0</v>
      </c>
      <c r="H74" s="276">
        <f>'Class-6'!I76</f>
        <v>0</v>
      </c>
      <c r="I74" s="276">
        <f>'Class-6'!J76</f>
        <v>0</v>
      </c>
      <c r="J74" s="277">
        <f>'Class-6'!K76</f>
        <v>0</v>
      </c>
      <c r="K74" s="357">
        <f>'Class-6'!L76</f>
        <v>0</v>
      </c>
      <c r="L74" s="358">
        <f>'Class-6'!M76</f>
        <v>0</v>
      </c>
      <c r="M74" s="359">
        <f t="shared" si="26"/>
        <v>0</v>
      </c>
      <c r="N74" s="358">
        <f>'Class-6'!O76</f>
        <v>0</v>
      </c>
      <c r="O74" s="358">
        <f>'Class-6'!P76</f>
        <v>0</v>
      </c>
      <c r="P74" s="358">
        <f>'Class-6'!Q76</f>
        <v>0</v>
      </c>
      <c r="Q74" s="359">
        <f t="shared" si="27"/>
        <v>0</v>
      </c>
      <c r="R74" s="358">
        <f>'Class-6'!S76</f>
        <v>0</v>
      </c>
      <c r="S74" s="358">
        <f>'Class-6'!T76</f>
        <v>0</v>
      </c>
      <c r="T74" s="358">
        <f>'Class-6'!U76</f>
        <v>0</v>
      </c>
      <c r="U74" s="359">
        <f t="shared" si="28"/>
        <v>0</v>
      </c>
      <c r="V74" s="832">
        <f t="shared" si="29"/>
        <v>0</v>
      </c>
      <c r="W74" s="833">
        <f>'Class-6'!X76</f>
        <v>0</v>
      </c>
      <c r="X74" s="360">
        <f>'Class-6'!Z76</f>
        <v>0</v>
      </c>
      <c r="Y74" s="357">
        <f>'Class-6'!AA76</f>
        <v>0</v>
      </c>
      <c r="Z74" s="358">
        <f>'Class-6'!AB76</f>
        <v>0</v>
      </c>
      <c r="AA74" s="359">
        <f t="shared" si="30"/>
        <v>0</v>
      </c>
      <c r="AB74" s="358">
        <f>'Class-6'!AD76</f>
        <v>0</v>
      </c>
      <c r="AC74" s="358">
        <f>'Class-6'!AE76</f>
        <v>0</v>
      </c>
      <c r="AD74" s="358">
        <f>'Class-6'!AF76</f>
        <v>0</v>
      </c>
      <c r="AE74" s="359">
        <f t="shared" si="31"/>
        <v>0</v>
      </c>
      <c r="AF74" s="358">
        <f>'Class-6'!AH76</f>
        <v>0</v>
      </c>
      <c r="AG74" s="358">
        <f>'Class-6'!AI76</f>
        <v>0</v>
      </c>
      <c r="AH74" s="358">
        <f>'Class-6'!AJ76</f>
        <v>0</v>
      </c>
      <c r="AI74" s="359">
        <f t="shared" si="32"/>
        <v>0</v>
      </c>
      <c r="AJ74" s="832">
        <f t="shared" si="33"/>
        <v>0</v>
      </c>
      <c r="AK74" s="833">
        <f>'Class-6'!AL76</f>
        <v>0</v>
      </c>
      <c r="AL74" s="360">
        <f>'Class-6'!AO76</f>
        <v>0</v>
      </c>
      <c r="AM74" s="357">
        <f>'Class-6'!AP76</f>
        <v>0</v>
      </c>
      <c r="AN74" s="358">
        <f>'Class-6'!AQ76</f>
        <v>0</v>
      </c>
      <c r="AO74" s="359">
        <f t="shared" si="34"/>
        <v>0</v>
      </c>
      <c r="AP74" s="358">
        <f>'Class-6'!AS76</f>
        <v>0</v>
      </c>
      <c r="AQ74" s="358">
        <f>'Class-6'!AT76</f>
        <v>0</v>
      </c>
      <c r="AR74" s="358">
        <f>'Class-6'!AU76</f>
        <v>0</v>
      </c>
      <c r="AS74" s="359">
        <f t="shared" si="35"/>
        <v>0</v>
      </c>
      <c r="AT74" s="358">
        <f>'Class-6'!AW76</f>
        <v>0</v>
      </c>
      <c r="AU74" s="358">
        <f>'Class-6'!AX76</f>
        <v>0</v>
      </c>
      <c r="AV74" s="358">
        <f>'Class-6'!AY76</f>
        <v>0</v>
      </c>
      <c r="AW74" s="359">
        <f t="shared" si="36"/>
        <v>0</v>
      </c>
      <c r="AX74" s="832">
        <f t="shared" si="37"/>
        <v>0</v>
      </c>
      <c r="AY74" s="833">
        <f>'Class-6'!AZ76</f>
        <v>0</v>
      </c>
      <c r="AZ74" s="360">
        <f>'Class-6'!BD76</f>
        <v>0</v>
      </c>
      <c r="BA74" s="357">
        <f>'Class-6'!BE76</f>
        <v>0</v>
      </c>
      <c r="BB74" s="358">
        <f>'Class-6'!BF76</f>
        <v>0</v>
      </c>
      <c r="BC74" s="359">
        <f t="shared" si="38"/>
        <v>0</v>
      </c>
      <c r="BD74" s="358">
        <f>'Class-6'!BH76</f>
        <v>0</v>
      </c>
      <c r="BE74" s="358">
        <f>'Class-6'!BI76</f>
        <v>0</v>
      </c>
      <c r="BF74" s="358">
        <f>'Class-6'!BJ76</f>
        <v>0</v>
      </c>
      <c r="BG74" s="359">
        <f t="shared" si="39"/>
        <v>0</v>
      </c>
      <c r="BH74" s="358">
        <f>'Class-6'!BL76</f>
        <v>0</v>
      </c>
      <c r="BI74" s="358">
        <f>'Class-6'!BM76</f>
        <v>0</v>
      </c>
      <c r="BJ74" s="358">
        <f>'Class-6'!BN76</f>
        <v>0</v>
      </c>
      <c r="BK74" s="359">
        <f t="shared" si="40"/>
        <v>0</v>
      </c>
      <c r="BL74" s="832">
        <f t="shared" si="41"/>
        <v>0</v>
      </c>
      <c r="BM74" s="833">
        <f>'Class-6'!BN76</f>
        <v>0</v>
      </c>
      <c r="BN74" s="360">
        <f>'Class-6'!BS76</f>
        <v>0</v>
      </c>
      <c r="BO74" s="357">
        <f>'Class-6'!BT76</f>
        <v>0</v>
      </c>
      <c r="BP74" s="358">
        <f>'Class-6'!BU76</f>
        <v>0</v>
      </c>
      <c r="BQ74" s="359">
        <f t="shared" si="42"/>
        <v>0</v>
      </c>
      <c r="BR74" s="358">
        <f>'Class-6'!BW76</f>
        <v>0</v>
      </c>
      <c r="BS74" s="358">
        <f>'Class-6'!BX76</f>
        <v>0</v>
      </c>
      <c r="BT74" s="358">
        <f>'Class-6'!BY76</f>
        <v>0</v>
      </c>
      <c r="BU74" s="359">
        <f t="shared" si="43"/>
        <v>0</v>
      </c>
      <c r="BV74" s="358">
        <f>'Class-6'!CA76</f>
        <v>0</v>
      </c>
      <c r="BW74" s="358">
        <f>'Class-6'!CB76</f>
        <v>0</v>
      </c>
      <c r="BX74" s="358">
        <f>'Class-6'!CC76</f>
        <v>0</v>
      </c>
      <c r="BY74" s="359">
        <f t="shared" si="44"/>
        <v>0</v>
      </c>
      <c r="BZ74" s="832">
        <f t="shared" si="45"/>
        <v>0</v>
      </c>
      <c r="CA74" s="833">
        <f>'Class-6'!CB76</f>
        <v>0</v>
      </c>
      <c r="CB74" s="360">
        <f>'Class-6'!CH76</f>
        <v>0</v>
      </c>
      <c r="CC74" s="357">
        <f>'Class-6'!CI76</f>
        <v>0</v>
      </c>
      <c r="CD74" s="358">
        <f>'Class-6'!CJ76</f>
        <v>0</v>
      </c>
      <c r="CE74" s="359">
        <f t="shared" si="46"/>
        <v>0</v>
      </c>
      <c r="CF74" s="358">
        <f>'Class-6'!CL76</f>
        <v>0</v>
      </c>
      <c r="CG74" s="358">
        <f>'Class-6'!CM76</f>
        <v>0</v>
      </c>
      <c r="CH74" s="358">
        <f>'Class-6'!CN76</f>
        <v>0</v>
      </c>
      <c r="CI74" s="359">
        <f t="shared" si="47"/>
        <v>0</v>
      </c>
      <c r="CJ74" s="358">
        <f>'Class-6'!CP76</f>
        <v>0</v>
      </c>
      <c r="CK74" s="358">
        <f>'Class-6'!CR76</f>
        <v>0</v>
      </c>
      <c r="CL74" s="358">
        <f>'Class-6'!CR76</f>
        <v>0</v>
      </c>
      <c r="CM74" s="359">
        <f t="shared" si="48"/>
        <v>0</v>
      </c>
      <c r="CN74" s="832">
        <f t="shared" si="49"/>
        <v>0</v>
      </c>
      <c r="CO74" s="833">
        <f>'Class-6'!CP76</f>
        <v>0</v>
      </c>
      <c r="CP74" s="360">
        <f>'Class-6'!CW76</f>
        <v>0</v>
      </c>
      <c r="CQ74" s="357">
        <f>'Class-6'!CX76</f>
        <v>0</v>
      </c>
      <c r="CR74" s="358">
        <f>'Class-6'!CY76</f>
        <v>0</v>
      </c>
      <c r="CS74" s="358">
        <f>'Class-6'!CZ76</f>
        <v>0</v>
      </c>
      <c r="CT74" s="358">
        <f>'Class-6'!DA76</f>
        <v>0</v>
      </c>
      <c r="CU74" s="358">
        <f>'Class-6'!DB76</f>
        <v>0</v>
      </c>
      <c r="CV74" s="434">
        <f>'Class-6'!DC76</f>
        <v>0</v>
      </c>
      <c r="CW74" s="361">
        <f>'Class-6'!DF76</f>
        <v>0</v>
      </c>
      <c r="CX74" s="357">
        <f>'Class-6'!DG76</f>
        <v>0</v>
      </c>
      <c r="CY74" s="358">
        <f>'Class-6'!DH76</f>
        <v>0</v>
      </c>
      <c r="CZ74" s="358">
        <f>'Class-6'!DI76</f>
        <v>0</v>
      </c>
      <c r="DA74" s="358">
        <f>'Class-6'!DJ76</f>
        <v>0</v>
      </c>
      <c r="DB74" s="358">
        <f>'Class-6'!DK76</f>
        <v>0</v>
      </c>
      <c r="DC74" s="359">
        <f>'Class-6'!DL76</f>
        <v>0</v>
      </c>
      <c r="DD74" s="361">
        <f>'Class-6'!DO76</f>
        <v>0</v>
      </c>
      <c r="DE74" s="357">
        <f>'Class-6'!DP76</f>
        <v>0</v>
      </c>
      <c r="DF74" s="358">
        <f>'Class-6'!DQ76</f>
        <v>0</v>
      </c>
      <c r="DG74" s="358">
        <f>'Class-6'!DR76</f>
        <v>0</v>
      </c>
      <c r="DH74" s="358">
        <f>'Class-6'!DS76</f>
        <v>0</v>
      </c>
      <c r="DI74" s="358">
        <f>'Class-6'!DT76</f>
        <v>0</v>
      </c>
      <c r="DJ74" s="359">
        <f>'Class-6'!DU76</f>
        <v>0</v>
      </c>
      <c r="DK74" s="361">
        <f>'Class-6'!DX76</f>
        <v>0</v>
      </c>
      <c r="DL74" s="467">
        <f>'Class-6'!DY76</f>
        <v>0</v>
      </c>
      <c r="DM74" s="468">
        <f>'Class-6'!DZ76</f>
        <v>0</v>
      </c>
      <c r="DN74" s="469" t="str">
        <f>'Class-6'!EA76</f>
        <v/>
      </c>
      <c r="DO74" s="467">
        <f>'Class-6'!EB76</f>
        <v>0</v>
      </c>
      <c r="DP74" s="468">
        <f>'Class-6'!EC76</f>
        <v>0</v>
      </c>
      <c r="DQ74" s="470">
        <f>'Class-6'!ED76</f>
        <v>0</v>
      </c>
      <c r="DR74" s="468" t="str">
        <f>'Class-6'!EE76</f>
        <v/>
      </c>
      <c r="DS74" s="276" t="str">
        <f>'Class-6'!EF76</f>
        <v/>
      </c>
      <c r="DT74" s="276" t="str">
        <f>'Class-6'!EG76</f>
        <v/>
      </c>
      <c r="DU74" s="278" t="str">
        <f>'Class-6'!EH76</f>
        <v/>
      </c>
      <c r="DV74" s="279">
        <f>'Class-6'!EJ76</f>
        <v>0</v>
      </c>
    </row>
    <row r="75" spans="1:126" s="280" customFormat="1" ht="17.25" customHeight="1">
      <c r="A75" s="883"/>
      <c r="B75" s="275">
        <f t="shared" si="50"/>
        <v>0</v>
      </c>
      <c r="C75" s="276">
        <f>'Class-6'!D77</f>
        <v>0</v>
      </c>
      <c r="D75" s="276">
        <f>'Class-6'!E77</f>
        <v>0</v>
      </c>
      <c r="E75" s="276">
        <f>'Class-6'!F77</f>
        <v>0</v>
      </c>
      <c r="F75" s="276">
        <f>'Class-6'!G77</f>
        <v>0</v>
      </c>
      <c r="G75" s="276">
        <f>'Class-6'!H77</f>
        <v>0</v>
      </c>
      <c r="H75" s="276">
        <f>'Class-6'!I77</f>
        <v>0</v>
      </c>
      <c r="I75" s="276">
        <f>'Class-6'!J77</f>
        <v>0</v>
      </c>
      <c r="J75" s="277">
        <f>'Class-6'!K77</f>
        <v>0</v>
      </c>
      <c r="K75" s="357">
        <f>'Class-6'!L77</f>
        <v>0</v>
      </c>
      <c r="L75" s="358">
        <f>'Class-6'!M77</f>
        <v>0</v>
      </c>
      <c r="M75" s="359">
        <f t="shared" si="26"/>
        <v>0</v>
      </c>
      <c r="N75" s="358">
        <f>'Class-6'!O77</f>
        <v>0</v>
      </c>
      <c r="O75" s="358">
        <f>'Class-6'!P77</f>
        <v>0</v>
      </c>
      <c r="P75" s="358">
        <f>'Class-6'!Q77</f>
        <v>0</v>
      </c>
      <c r="Q75" s="359">
        <f t="shared" si="27"/>
        <v>0</v>
      </c>
      <c r="R75" s="358">
        <f>'Class-6'!S77</f>
        <v>0</v>
      </c>
      <c r="S75" s="358">
        <f>'Class-6'!T77</f>
        <v>0</v>
      </c>
      <c r="T75" s="358">
        <f>'Class-6'!U77</f>
        <v>0</v>
      </c>
      <c r="U75" s="359">
        <f t="shared" si="28"/>
        <v>0</v>
      </c>
      <c r="V75" s="832">
        <f t="shared" si="29"/>
        <v>0</v>
      </c>
      <c r="W75" s="833">
        <f>'Class-6'!X77</f>
        <v>0</v>
      </c>
      <c r="X75" s="360">
        <f>'Class-6'!Z77</f>
        <v>0</v>
      </c>
      <c r="Y75" s="357">
        <f>'Class-6'!AA77</f>
        <v>0</v>
      </c>
      <c r="Z75" s="358">
        <f>'Class-6'!AB77</f>
        <v>0</v>
      </c>
      <c r="AA75" s="359">
        <f t="shared" si="30"/>
        <v>0</v>
      </c>
      <c r="AB75" s="358">
        <f>'Class-6'!AD77</f>
        <v>0</v>
      </c>
      <c r="AC75" s="358">
        <f>'Class-6'!AE77</f>
        <v>0</v>
      </c>
      <c r="AD75" s="358">
        <f>'Class-6'!AF77</f>
        <v>0</v>
      </c>
      <c r="AE75" s="359">
        <f t="shared" si="31"/>
        <v>0</v>
      </c>
      <c r="AF75" s="358">
        <f>'Class-6'!AH77</f>
        <v>0</v>
      </c>
      <c r="AG75" s="358">
        <f>'Class-6'!AI77</f>
        <v>0</v>
      </c>
      <c r="AH75" s="358">
        <f>'Class-6'!AJ77</f>
        <v>0</v>
      </c>
      <c r="AI75" s="359">
        <f t="shared" si="32"/>
        <v>0</v>
      </c>
      <c r="AJ75" s="832">
        <f t="shared" si="33"/>
        <v>0</v>
      </c>
      <c r="AK75" s="833">
        <f>'Class-6'!AL77</f>
        <v>0</v>
      </c>
      <c r="AL75" s="360">
        <f>'Class-6'!AO77</f>
        <v>0</v>
      </c>
      <c r="AM75" s="357">
        <f>'Class-6'!AP77</f>
        <v>0</v>
      </c>
      <c r="AN75" s="358">
        <f>'Class-6'!AQ77</f>
        <v>0</v>
      </c>
      <c r="AO75" s="359">
        <f t="shared" si="34"/>
        <v>0</v>
      </c>
      <c r="AP75" s="358">
        <f>'Class-6'!AS77</f>
        <v>0</v>
      </c>
      <c r="AQ75" s="358">
        <f>'Class-6'!AT77</f>
        <v>0</v>
      </c>
      <c r="AR75" s="358">
        <f>'Class-6'!AU77</f>
        <v>0</v>
      </c>
      <c r="AS75" s="359">
        <f t="shared" si="35"/>
        <v>0</v>
      </c>
      <c r="AT75" s="358">
        <f>'Class-6'!AW77</f>
        <v>0</v>
      </c>
      <c r="AU75" s="358">
        <f>'Class-6'!AX77</f>
        <v>0</v>
      </c>
      <c r="AV75" s="358">
        <f>'Class-6'!AY77</f>
        <v>0</v>
      </c>
      <c r="AW75" s="359">
        <f t="shared" si="36"/>
        <v>0</v>
      </c>
      <c r="AX75" s="832">
        <f t="shared" si="37"/>
        <v>0</v>
      </c>
      <c r="AY75" s="833">
        <f>'Class-6'!AZ77</f>
        <v>0</v>
      </c>
      <c r="AZ75" s="360">
        <f>'Class-6'!BD77</f>
        <v>0</v>
      </c>
      <c r="BA75" s="357">
        <f>'Class-6'!BE77</f>
        <v>0</v>
      </c>
      <c r="BB75" s="358">
        <f>'Class-6'!BF77</f>
        <v>0</v>
      </c>
      <c r="BC75" s="359">
        <f t="shared" si="38"/>
        <v>0</v>
      </c>
      <c r="BD75" s="358">
        <f>'Class-6'!BH77</f>
        <v>0</v>
      </c>
      <c r="BE75" s="358">
        <f>'Class-6'!BI77</f>
        <v>0</v>
      </c>
      <c r="BF75" s="358">
        <f>'Class-6'!BJ77</f>
        <v>0</v>
      </c>
      <c r="BG75" s="359">
        <f t="shared" si="39"/>
        <v>0</v>
      </c>
      <c r="BH75" s="358">
        <f>'Class-6'!BL77</f>
        <v>0</v>
      </c>
      <c r="BI75" s="358">
        <f>'Class-6'!BM77</f>
        <v>0</v>
      </c>
      <c r="BJ75" s="358">
        <f>'Class-6'!BN77</f>
        <v>0</v>
      </c>
      <c r="BK75" s="359">
        <f t="shared" si="40"/>
        <v>0</v>
      </c>
      <c r="BL75" s="832">
        <f t="shared" si="41"/>
        <v>0</v>
      </c>
      <c r="BM75" s="833">
        <f>'Class-6'!BN77</f>
        <v>0</v>
      </c>
      <c r="BN75" s="360">
        <f>'Class-6'!BS77</f>
        <v>0</v>
      </c>
      <c r="BO75" s="357">
        <f>'Class-6'!BT77</f>
        <v>0</v>
      </c>
      <c r="BP75" s="358">
        <f>'Class-6'!BU77</f>
        <v>0</v>
      </c>
      <c r="BQ75" s="359">
        <f t="shared" si="42"/>
        <v>0</v>
      </c>
      <c r="BR75" s="358">
        <f>'Class-6'!BW77</f>
        <v>0</v>
      </c>
      <c r="BS75" s="358">
        <f>'Class-6'!BX77</f>
        <v>0</v>
      </c>
      <c r="BT75" s="358">
        <f>'Class-6'!BY77</f>
        <v>0</v>
      </c>
      <c r="BU75" s="359">
        <f t="shared" si="43"/>
        <v>0</v>
      </c>
      <c r="BV75" s="358">
        <f>'Class-6'!CA77</f>
        <v>0</v>
      </c>
      <c r="BW75" s="358">
        <f>'Class-6'!CB77</f>
        <v>0</v>
      </c>
      <c r="BX75" s="358">
        <f>'Class-6'!CC77</f>
        <v>0</v>
      </c>
      <c r="BY75" s="359">
        <f t="shared" si="44"/>
        <v>0</v>
      </c>
      <c r="BZ75" s="832">
        <f t="shared" si="45"/>
        <v>0</v>
      </c>
      <c r="CA75" s="833">
        <f>'Class-6'!CB77</f>
        <v>0</v>
      </c>
      <c r="CB75" s="360">
        <f>'Class-6'!CH77</f>
        <v>0</v>
      </c>
      <c r="CC75" s="357">
        <f>'Class-6'!CI77</f>
        <v>0</v>
      </c>
      <c r="CD75" s="358">
        <f>'Class-6'!CJ77</f>
        <v>0</v>
      </c>
      <c r="CE75" s="359">
        <f t="shared" si="46"/>
        <v>0</v>
      </c>
      <c r="CF75" s="358">
        <f>'Class-6'!CL77</f>
        <v>0</v>
      </c>
      <c r="CG75" s="358">
        <f>'Class-6'!CM77</f>
        <v>0</v>
      </c>
      <c r="CH75" s="358">
        <f>'Class-6'!CN77</f>
        <v>0</v>
      </c>
      <c r="CI75" s="359">
        <f t="shared" si="47"/>
        <v>0</v>
      </c>
      <c r="CJ75" s="358">
        <f>'Class-6'!CP77</f>
        <v>0</v>
      </c>
      <c r="CK75" s="358">
        <f>'Class-6'!CR77</f>
        <v>0</v>
      </c>
      <c r="CL75" s="358">
        <f>'Class-6'!CR77</f>
        <v>0</v>
      </c>
      <c r="CM75" s="359">
        <f t="shared" si="48"/>
        <v>0</v>
      </c>
      <c r="CN75" s="832">
        <f t="shared" si="49"/>
        <v>0</v>
      </c>
      <c r="CO75" s="833">
        <f>'Class-6'!CP77</f>
        <v>0</v>
      </c>
      <c r="CP75" s="360">
        <f>'Class-6'!CW77</f>
        <v>0</v>
      </c>
      <c r="CQ75" s="357">
        <f>'Class-6'!CX77</f>
        <v>0</v>
      </c>
      <c r="CR75" s="358">
        <f>'Class-6'!CY77</f>
        <v>0</v>
      </c>
      <c r="CS75" s="358">
        <f>'Class-6'!CZ77</f>
        <v>0</v>
      </c>
      <c r="CT75" s="358">
        <f>'Class-6'!DA77</f>
        <v>0</v>
      </c>
      <c r="CU75" s="358">
        <f>'Class-6'!DB77</f>
        <v>0</v>
      </c>
      <c r="CV75" s="434">
        <f>'Class-6'!DC77</f>
        <v>0</v>
      </c>
      <c r="CW75" s="361">
        <f>'Class-6'!DF77</f>
        <v>0</v>
      </c>
      <c r="CX75" s="357">
        <f>'Class-6'!DG77</f>
        <v>0</v>
      </c>
      <c r="CY75" s="358">
        <f>'Class-6'!DH77</f>
        <v>0</v>
      </c>
      <c r="CZ75" s="358">
        <f>'Class-6'!DI77</f>
        <v>0</v>
      </c>
      <c r="DA75" s="358">
        <f>'Class-6'!DJ77</f>
        <v>0</v>
      </c>
      <c r="DB75" s="358">
        <f>'Class-6'!DK77</f>
        <v>0</v>
      </c>
      <c r="DC75" s="359">
        <f>'Class-6'!DL77</f>
        <v>0</v>
      </c>
      <c r="DD75" s="361">
        <f>'Class-6'!DO77</f>
        <v>0</v>
      </c>
      <c r="DE75" s="357">
        <f>'Class-6'!DP77</f>
        <v>0</v>
      </c>
      <c r="DF75" s="358">
        <f>'Class-6'!DQ77</f>
        <v>0</v>
      </c>
      <c r="DG75" s="358">
        <f>'Class-6'!DR77</f>
        <v>0</v>
      </c>
      <c r="DH75" s="358">
        <f>'Class-6'!DS77</f>
        <v>0</v>
      </c>
      <c r="DI75" s="358">
        <f>'Class-6'!DT77</f>
        <v>0</v>
      </c>
      <c r="DJ75" s="359">
        <f>'Class-6'!DU77</f>
        <v>0</v>
      </c>
      <c r="DK75" s="361">
        <f>'Class-6'!DX77</f>
        <v>0</v>
      </c>
      <c r="DL75" s="467">
        <f>'Class-6'!DY77</f>
        <v>0</v>
      </c>
      <c r="DM75" s="468">
        <f>'Class-6'!DZ77</f>
        <v>0</v>
      </c>
      <c r="DN75" s="471" t="str">
        <f>'Class-6'!EA77</f>
        <v/>
      </c>
      <c r="DO75" s="467">
        <f>'Class-6'!EB77</f>
        <v>0</v>
      </c>
      <c r="DP75" s="468">
        <f>'Class-6'!EC77</f>
        <v>0</v>
      </c>
      <c r="DQ75" s="468">
        <f>'Class-6'!ED77</f>
        <v>0</v>
      </c>
      <c r="DR75" s="468" t="str">
        <f>'Class-6'!EE77</f>
        <v/>
      </c>
      <c r="DS75" s="276" t="str">
        <f>'Class-6'!EF77</f>
        <v/>
      </c>
      <c r="DT75" s="276" t="str">
        <f>'Class-6'!EG77</f>
        <v/>
      </c>
      <c r="DU75" s="278" t="str">
        <f>'Class-6'!EH77</f>
        <v/>
      </c>
      <c r="DV75" s="279">
        <f>'Class-6'!EJ77</f>
        <v>0</v>
      </c>
    </row>
    <row r="76" spans="1:126" s="280" customFormat="1" ht="17.25" customHeight="1">
      <c r="A76" s="883"/>
      <c r="B76" s="275">
        <f t="shared" si="50"/>
        <v>0</v>
      </c>
      <c r="C76" s="276">
        <f>'Class-6'!D78</f>
        <v>0</v>
      </c>
      <c r="D76" s="276">
        <f>'Class-6'!E78</f>
        <v>0</v>
      </c>
      <c r="E76" s="276">
        <f>'Class-6'!F78</f>
        <v>0</v>
      </c>
      <c r="F76" s="276">
        <f>'Class-6'!G78</f>
        <v>0</v>
      </c>
      <c r="G76" s="276">
        <f>'Class-6'!H78</f>
        <v>0</v>
      </c>
      <c r="H76" s="276">
        <f>'Class-6'!I78</f>
        <v>0</v>
      </c>
      <c r="I76" s="276">
        <f>'Class-6'!J78</f>
        <v>0</v>
      </c>
      <c r="J76" s="277">
        <f>'Class-6'!K78</f>
        <v>0</v>
      </c>
      <c r="K76" s="357">
        <f>'Class-6'!L78</f>
        <v>0</v>
      </c>
      <c r="L76" s="358">
        <f>'Class-6'!M78</f>
        <v>0</v>
      </c>
      <c r="M76" s="359">
        <f t="shared" si="26"/>
        <v>0</v>
      </c>
      <c r="N76" s="358">
        <f>'Class-6'!O78</f>
        <v>0</v>
      </c>
      <c r="O76" s="358">
        <f>'Class-6'!P78</f>
        <v>0</v>
      </c>
      <c r="P76" s="358">
        <f>'Class-6'!Q78</f>
        <v>0</v>
      </c>
      <c r="Q76" s="359">
        <f t="shared" si="27"/>
        <v>0</v>
      </c>
      <c r="R76" s="358">
        <f>'Class-6'!S78</f>
        <v>0</v>
      </c>
      <c r="S76" s="358">
        <f>'Class-6'!T78</f>
        <v>0</v>
      </c>
      <c r="T76" s="358">
        <f>'Class-6'!U78</f>
        <v>0</v>
      </c>
      <c r="U76" s="359">
        <f t="shared" si="28"/>
        <v>0</v>
      </c>
      <c r="V76" s="832">
        <f t="shared" si="29"/>
        <v>0</v>
      </c>
      <c r="W76" s="833">
        <f>'Class-6'!X78</f>
        <v>0</v>
      </c>
      <c r="X76" s="360">
        <f>'Class-6'!Z78</f>
        <v>0</v>
      </c>
      <c r="Y76" s="357">
        <f>'Class-6'!AA78</f>
        <v>0</v>
      </c>
      <c r="Z76" s="358">
        <f>'Class-6'!AB78</f>
        <v>0</v>
      </c>
      <c r="AA76" s="359">
        <f t="shared" si="30"/>
        <v>0</v>
      </c>
      <c r="AB76" s="358">
        <f>'Class-6'!AD78</f>
        <v>0</v>
      </c>
      <c r="AC76" s="358">
        <f>'Class-6'!AE78</f>
        <v>0</v>
      </c>
      <c r="AD76" s="358">
        <f>'Class-6'!AF78</f>
        <v>0</v>
      </c>
      <c r="AE76" s="359">
        <f t="shared" si="31"/>
        <v>0</v>
      </c>
      <c r="AF76" s="358">
        <f>'Class-6'!AH78</f>
        <v>0</v>
      </c>
      <c r="AG76" s="358">
        <f>'Class-6'!AI78</f>
        <v>0</v>
      </c>
      <c r="AH76" s="358">
        <f>'Class-6'!AJ78</f>
        <v>0</v>
      </c>
      <c r="AI76" s="359">
        <f t="shared" si="32"/>
        <v>0</v>
      </c>
      <c r="AJ76" s="832">
        <f t="shared" si="33"/>
        <v>0</v>
      </c>
      <c r="AK76" s="833">
        <f>'Class-6'!AL78</f>
        <v>0</v>
      </c>
      <c r="AL76" s="360">
        <f>'Class-6'!AO78</f>
        <v>0</v>
      </c>
      <c r="AM76" s="357">
        <f>'Class-6'!AP78</f>
        <v>0</v>
      </c>
      <c r="AN76" s="358">
        <f>'Class-6'!AQ78</f>
        <v>0</v>
      </c>
      <c r="AO76" s="359">
        <f t="shared" si="34"/>
        <v>0</v>
      </c>
      <c r="AP76" s="358">
        <f>'Class-6'!AS78</f>
        <v>0</v>
      </c>
      <c r="AQ76" s="358">
        <f>'Class-6'!AT78</f>
        <v>0</v>
      </c>
      <c r="AR76" s="358">
        <f>'Class-6'!AU78</f>
        <v>0</v>
      </c>
      <c r="AS76" s="359">
        <f t="shared" si="35"/>
        <v>0</v>
      </c>
      <c r="AT76" s="358">
        <f>'Class-6'!AW78</f>
        <v>0</v>
      </c>
      <c r="AU76" s="358">
        <f>'Class-6'!AX78</f>
        <v>0</v>
      </c>
      <c r="AV76" s="358">
        <f>'Class-6'!AY78</f>
        <v>0</v>
      </c>
      <c r="AW76" s="359">
        <f t="shared" si="36"/>
        <v>0</v>
      </c>
      <c r="AX76" s="832">
        <f t="shared" si="37"/>
        <v>0</v>
      </c>
      <c r="AY76" s="833">
        <f>'Class-6'!AZ78</f>
        <v>0</v>
      </c>
      <c r="AZ76" s="360">
        <f>'Class-6'!BD78</f>
        <v>0</v>
      </c>
      <c r="BA76" s="357">
        <f>'Class-6'!BE78</f>
        <v>0</v>
      </c>
      <c r="BB76" s="358">
        <f>'Class-6'!BF78</f>
        <v>0</v>
      </c>
      <c r="BC76" s="359">
        <f t="shared" si="38"/>
        <v>0</v>
      </c>
      <c r="BD76" s="358">
        <f>'Class-6'!BH78</f>
        <v>0</v>
      </c>
      <c r="BE76" s="358">
        <f>'Class-6'!BI78</f>
        <v>0</v>
      </c>
      <c r="BF76" s="358">
        <f>'Class-6'!BJ78</f>
        <v>0</v>
      </c>
      <c r="BG76" s="359">
        <f t="shared" si="39"/>
        <v>0</v>
      </c>
      <c r="BH76" s="358">
        <f>'Class-6'!BL78</f>
        <v>0</v>
      </c>
      <c r="BI76" s="358">
        <f>'Class-6'!BM78</f>
        <v>0</v>
      </c>
      <c r="BJ76" s="358">
        <f>'Class-6'!BN78</f>
        <v>0</v>
      </c>
      <c r="BK76" s="359">
        <f t="shared" si="40"/>
        <v>0</v>
      </c>
      <c r="BL76" s="832">
        <f t="shared" si="41"/>
        <v>0</v>
      </c>
      <c r="BM76" s="833">
        <f>'Class-6'!BN78</f>
        <v>0</v>
      </c>
      <c r="BN76" s="360">
        <f>'Class-6'!BS78</f>
        <v>0</v>
      </c>
      <c r="BO76" s="357">
        <f>'Class-6'!BT78</f>
        <v>0</v>
      </c>
      <c r="BP76" s="358">
        <f>'Class-6'!BU78</f>
        <v>0</v>
      </c>
      <c r="BQ76" s="359">
        <f t="shared" si="42"/>
        <v>0</v>
      </c>
      <c r="BR76" s="358">
        <f>'Class-6'!BW78</f>
        <v>0</v>
      </c>
      <c r="BS76" s="358">
        <f>'Class-6'!BX78</f>
        <v>0</v>
      </c>
      <c r="BT76" s="358">
        <f>'Class-6'!BY78</f>
        <v>0</v>
      </c>
      <c r="BU76" s="359">
        <f t="shared" si="43"/>
        <v>0</v>
      </c>
      <c r="BV76" s="358">
        <f>'Class-6'!CA78</f>
        <v>0</v>
      </c>
      <c r="BW76" s="358">
        <f>'Class-6'!CB78</f>
        <v>0</v>
      </c>
      <c r="BX76" s="358">
        <f>'Class-6'!CC78</f>
        <v>0</v>
      </c>
      <c r="BY76" s="359">
        <f t="shared" si="44"/>
        <v>0</v>
      </c>
      <c r="BZ76" s="832">
        <f t="shared" si="45"/>
        <v>0</v>
      </c>
      <c r="CA76" s="833">
        <f>'Class-6'!CB78</f>
        <v>0</v>
      </c>
      <c r="CB76" s="360">
        <f>'Class-6'!CH78</f>
        <v>0</v>
      </c>
      <c r="CC76" s="357">
        <f>'Class-6'!CI78</f>
        <v>0</v>
      </c>
      <c r="CD76" s="358">
        <f>'Class-6'!CJ78</f>
        <v>0</v>
      </c>
      <c r="CE76" s="359">
        <f t="shared" si="46"/>
        <v>0</v>
      </c>
      <c r="CF76" s="358">
        <f>'Class-6'!CL78</f>
        <v>0</v>
      </c>
      <c r="CG76" s="358">
        <f>'Class-6'!CM78</f>
        <v>0</v>
      </c>
      <c r="CH76" s="358">
        <f>'Class-6'!CN78</f>
        <v>0</v>
      </c>
      <c r="CI76" s="359">
        <f t="shared" si="47"/>
        <v>0</v>
      </c>
      <c r="CJ76" s="358">
        <f>'Class-6'!CP78</f>
        <v>0</v>
      </c>
      <c r="CK76" s="358">
        <f>'Class-6'!CR78</f>
        <v>0</v>
      </c>
      <c r="CL76" s="358">
        <f>'Class-6'!CR78</f>
        <v>0</v>
      </c>
      <c r="CM76" s="359">
        <f t="shared" si="48"/>
        <v>0</v>
      </c>
      <c r="CN76" s="832">
        <f t="shared" si="49"/>
        <v>0</v>
      </c>
      <c r="CO76" s="833">
        <f>'Class-6'!CP78</f>
        <v>0</v>
      </c>
      <c r="CP76" s="360">
        <f>'Class-6'!CW78</f>
        <v>0</v>
      </c>
      <c r="CQ76" s="357">
        <f>'Class-6'!CX78</f>
        <v>0</v>
      </c>
      <c r="CR76" s="358">
        <f>'Class-6'!CY78</f>
        <v>0</v>
      </c>
      <c r="CS76" s="358">
        <f>'Class-6'!CZ78</f>
        <v>0</v>
      </c>
      <c r="CT76" s="358">
        <f>'Class-6'!DA78</f>
        <v>0</v>
      </c>
      <c r="CU76" s="358">
        <f>'Class-6'!DB78</f>
        <v>0</v>
      </c>
      <c r="CV76" s="434">
        <f>'Class-6'!DC78</f>
        <v>0</v>
      </c>
      <c r="CW76" s="361">
        <f>'Class-6'!DF78</f>
        <v>0</v>
      </c>
      <c r="CX76" s="357">
        <f>'Class-6'!DG78</f>
        <v>0</v>
      </c>
      <c r="CY76" s="358">
        <f>'Class-6'!DH78</f>
        <v>0</v>
      </c>
      <c r="CZ76" s="358">
        <f>'Class-6'!DI78</f>
        <v>0</v>
      </c>
      <c r="DA76" s="358">
        <f>'Class-6'!DJ78</f>
        <v>0</v>
      </c>
      <c r="DB76" s="358">
        <f>'Class-6'!DK78</f>
        <v>0</v>
      </c>
      <c r="DC76" s="359">
        <f>'Class-6'!DL78</f>
        <v>0</v>
      </c>
      <c r="DD76" s="361">
        <f>'Class-6'!DO78</f>
        <v>0</v>
      </c>
      <c r="DE76" s="357">
        <f>'Class-6'!DP78</f>
        <v>0</v>
      </c>
      <c r="DF76" s="358">
        <f>'Class-6'!DQ78</f>
        <v>0</v>
      </c>
      <c r="DG76" s="358">
        <f>'Class-6'!DR78</f>
        <v>0</v>
      </c>
      <c r="DH76" s="358">
        <f>'Class-6'!DS78</f>
        <v>0</v>
      </c>
      <c r="DI76" s="358">
        <f>'Class-6'!DT78</f>
        <v>0</v>
      </c>
      <c r="DJ76" s="359">
        <f>'Class-6'!DU78</f>
        <v>0</v>
      </c>
      <c r="DK76" s="361">
        <f>'Class-6'!DX78</f>
        <v>0</v>
      </c>
      <c r="DL76" s="467">
        <f>'Class-6'!DY78</f>
        <v>0</v>
      </c>
      <c r="DM76" s="468">
        <f>'Class-6'!DZ78</f>
        <v>0</v>
      </c>
      <c r="DN76" s="471" t="str">
        <f>'Class-6'!EA78</f>
        <v/>
      </c>
      <c r="DO76" s="467">
        <f>'Class-6'!EB78</f>
        <v>0</v>
      </c>
      <c r="DP76" s="468">
        <f>'Class-6'!EC78</f>
        <v>0</v>
      </c>
      <c r="DQ76" s="468">
        <f>'Class-6'!ED78</f>
        <v>0</v>
      </c>
      <c r="DR76" s="468" t="str">
        <f>'Class-6'!EE78</f>
        <v/>
      </c>
      <c r="DS76" s="276" t="str">
        <f>'Class-6'!EF78</f>
        <v/>
      </c>
      <c r="DT76" s="276" t="str">
        <f>'Class-6'!EG78</f>
        <v/>
      </c>
      <c r="DU76" s="278" t="str">
        <f>'Class-6'!EH78</f>
        <v/>
      </c>
      <c r="DV76" s="279">
        <f>'Class-6'!EJ78</f>
        <v>0</v>
      </c>
    </row>
    <row r="77" spans="1:126" s="280" customFormat="1" ht="17.25" customHeight="1">
      <c r="A77" s="883"/>
      <c r="B77" s="275">
        <f t="shared" si="50"/>
        <v>0</v>
      </c>
      <c r="C77" s="276">
        <f>'Class-6'!D79</f>
        <v>0</v>
      </c>
      <c r="D77" s="276">
        <f>'Class-6'!E79</f>
        <v>0</v>
      </c>
      <c r="E77" s="276">
        <f>'Class-6'!F79</f>
        <v>0</v>
      </c>
      <c r="F77" s="276">
        <f>'Class-6'!G79</f>
        <v>0</v>
      </c>
      <c r="G77" s="276">
        <f>'Class-6'!H79</f>
        <v>0</v>
      </c>
      <c r="H77" s="276">
        <f>'Class-6'!I79</f>
        <v>0</v>
      </c>
      <c r="I77" s="276">
        <f>'Class-6'!J79</f>
        <v>0</v>
      </c>
      <c r="J77" s="277">
        <f>'Class-6'!K79</f>
        <v>0</v>
      </c>
      <c r="K77" s="357">
        <f>'Class-6'!L79</f>
        <v>0</v>
      </c>
      <c r="L77" s="358">
        <f>'Class-6'!M79</f>
        <v>0</v>
      </c>
      <c r="M77" s="359">
        <f t="shared" si="26"/>
        <v>0</v>
      </c>
      <c r="N77" s="358">
        <f>'Class-6'!O79</f>
        <v>0</v>
      </c>
      <c r="O77" s="358">
        <f>'Class-6'!P79</f>
        <v>0</v>
      </c>
      <c r="P77" s="358">
        <f>'Class-6'!Q79</f>
        <v>0</v>
      </c>
      <c r="Q77" s="359">
        <f t="shared" si="27"/>
        <v>0</v>
      </c>
      <c r="R77" s="358">
        <f>'Class-6'!S79</f>
        <v>0</v>
      </c>
      <c r="S77" s="358">
        <f>'Class-6'!T79</f>
        <v>0</v>
      </c>
      <c r="T77" s="358">
        <f>'Class-6'!U79</f>
        <v>0</v>
      </c>
      <c r="U77" s="359">
        <f t="shared" si="28"/>
        <v>0</v>
      </c>
      <c r="V77" s="832">
        <f t="shared" si="29"/>
        <v>0</v>
      </c>
      <c r="W77" s="833">
        <f>'Class-6'!X79</f>
        <v>0</v>
      </c>
      <c r="X77" s="360">
        <f>'Class-6'!Z79</f>
        <v>0</v>
      </c>
      <c r="Y77" s="357">
        <f>'Class-6'!AA79</f>
        <v>0</v>
      </c>
      <c r="Z77" s="358">
        <f>'Class-6'!AB79</f>
        <v>0</v>
      </c>
      <c r="AA77" s="359">
        <f t="shared" si="30"/>
        <v>0</v>
      </c>
      <c r="AB77" s="358">
        <f>'Class-6'!AD79</f>
        <v>0</v>
      </c>
      <c r="AC77" s="358">
        <f>'Class-6'!AE79</f>
        <v>0</v>
      </c>
      <c r="AD77" s="358">
        <f>'Class-6'!AF79</f>
        <v>0</v>
      </c>
      <c r="AE77" s="359">
        <f t="shared" si="31"/>
        <v>0</v>
      </c>
      <c r="AF77" s="358">
        <f>'Class-6'!AH79</f>
        <v>0</v>
      </c>
      <c r="AG77" s="358">
        <f>'Class-6'!AI79</f>
        <v>0</v>
      </c>
      <c r="AH77" s="358">
        <f>'Class-6'!AJ79</f>
        <v>0</v>
      </c>
      <c r="AI77" s="359">
        <f t="shared" si="32"/>
        <v>0</v>
      </c>
      <c r="AJ77" s="832">
        <f t="shared" si="33"/>
        <v>0</v>
      </c>
      <c r="AK77" s="833">
        <f>'Class-6'!AL79</f>
        <v>0</v>
      </c>
      <c r="AL77" s="360">
        <f>'Class-6'!AO79</f>
        <v>0</v>
      </c>
      <c r="AM77" s="357">
        <f>'Class-6'!AP79</f>
        <v>0</v>
      </c>
      <c r="AN77" s="358">
        <f>'Class-6'!AQ79</f>
        <v>0</v>
      </c>
      <c r="AO77" s="359">
        <f t="shared" si="34"/>
        <v>0</v>
      </c>
      <c r="AP77" s="358">
        <f>'Class-6'!AS79</f>
        <v>0</v>
      </c>
      <c r="AQ77" s="358">
        <f>'Class-6'!AT79</f>
        <v>0</v>
      </c>
      <c r="AR77" s="358">
        <f>'Class-6'!AU79</f>
        <v>0</v>
      </c>
      <c r="AS77" s="359">
        <f t="shared" si="35"/>
        <v>0</v>
      </c>
      <c r="AT77" s="358">
        <f>'Class-6'!AW79</f>
        <v>0</v>
      </c>
      <c r="AU77" s="358">
        <f>'Class-6'!AX79</f>
        <v>0</v>
      </c>
      <c r="AV77" s="358">
        <f>'Class-6'!AY79</f>
        <v>0</v>
      </c>
      <c r="AW77" s="359">
        <f t="shared" si="36"/>
        <v>0</v>
      </c>
      <c r="AX77" s="832">
        <f t="shared" si="37"/>
        <v>0</v>
      </c>
      <c r="AY77" s="833">
        <f>'Class-6'!AZ79</f>
        <v>0</v>
      </c>
      <c r="AZ77" s="360">
        <f>'Class-6'!BD79</f>
        <v>0</v>
      </c>
      <c r="BA77" s="357">
        <f>'Class-6'!BE79</f>
        <v>0</v>
      </c>
      <c r="BB77" s="358">
        <f>'Class-6'!BF79</f>
        <v>0</v>
      </c>
      <c r="BC77" s="359">
        <f t="shared" si="38"/>
        <v>0</v>
      </c>
      <c r="BD77" s="358">
        <f>'Class-6'!BH79</f>
        <v>0</v>
      </c>
      <c r="BE77" s="358">
        <f>'Class-6'!BI79</f>
        <v>0</v>
      </c>
      <c r="BF77" s="358">
        <f>'Class-6'!BJ79</f>
        <v>0</v>
      </c>
      <c r="BG77" s="359">
        <f t="shared" si="39"/>
        <v>0</v>
      </c>
      <c r="BH77" s="358">
        <f>'Class-6'!BL79</f>
        <v>0</v>
      </c>
      <c r="BI77" s="358">
        <f>'Class-6'!BM79</f>
        <v>0</v>
      </c>
      <c r="BJ77" s="358">
        <f>'Class-6'!BN79</f>
        <v>0</v>
      </c>
      <c r="BK77" s="359">
        <f t="shared" si="40"/>
        <v>0</v>
      </c>
      <c r="BL77" s="832">
        <f t="shared" si="41"/>
        <v>0</v>
      </c>
      <c r="BM77" s="833">
        <f>'Class-6'!BN79</f>
        <v>0</v>
      </c>
      <c r="BN77" s="360">
        <f>'Class-6'!BS79</f>
        <v>0</v>
      </c>
      <c r="BO77" s="357">
        <f>'Class-6'!BT79</f>
        <v>0</v>
      </c>
      <c r="BP77" s="358">
        <f>'Class-6'!BU79</f>
        <v>0</v>
      </c>
      <c r="BQ77" s="359">
        <f t="shared" si="42"/>
        <v>0</v>
      </c>
      <c r="BR77" s="358">
        <f>'Class-6'!BW79</f>
        <v>0</v>
      </c>
      <c r="BS77" s="358">
        <f>'Class-6'!BX79</f>
        <v>0</v>
      </c>
      <c r="BT77" s="358">
        <f>'Class-6'!BY79</f>
        <v>0</v>
      </c>
      <c r="BU77" s="359">
        <f t="shared" si="43"/>
        <v>0</v>
      </c>
      <c r="BV77" s="358">
        <f>'Class-6'!CA79</f>
        <v>0</v>
      </c>
      <c r="BW77" s="358">
        <f>'Class-6'!CB79</f>
        <v>0</v>
      </c>
      <c r="BX77" s="358">
        <f>'Class-6'!CC79</f>
        <v>0</v>
      </c>
      <c r="BY77" s="359">
        <f t="shared" si="44"/>
        <v>0</v>
      </c>
      <c r="BZ77" s="832">
        <f t="shared" si="45"/>
        <v>0</v>
      </c>
      <c r="CA77" s="833">
        <f>'Class-6'!CB79</f>
        <v>0</v>
      </c>
      <c r="CB77" s="360">
        <f>'Class-6'!CH79</f>
        <v>0</v>
      </c>
      <c r="CC77" s="357">
        <f>'Class-6'!CI79</f>
        <v>0</v>
      </c>
      <c r="CD77" s="358">
        <f>'Class-6'!CJ79</f>
        <v>0</v>
      </c>
      <c r="CE77" s="359">
        <f t="shared" si="46"/>
        <v>0</v>
      </c>
      <c r="CF77" s="358">
        <f>'Class-6'!CL79</f>
        <v>0</v>
      </c>
      <c r="CG77" s="358">
        <f>'Class-6'!CM79</f>
        <v>0</v>
      </c>
      <c r="CH77" s="358">
        <f>'Class-6'!CN79</f>
        <v>0</v>
      </c>
      <c r="CI77" s="359">
        <f t="shared" si="47"/>
        <v>0</v>
      </c>
      <c r="CJ77" s="358">
        <f>'Class-6'!CP79</f>
        <v>0</v>
      </c>
      <c r="CK77" s="358">
        <f>'Class-6'!CR79</f>
        <v>0</v>
      </c>
      <c r="CL77" s="358">
        <f>'Class-6'!CR79</f>
        <v>0</v>
      </c>
      <c r="CM77" s="359">
        <f t="shared" si="48"/>
        <v>0</v>
      </c>
      <c r="CN77" s="832">
        <f t="shared" si="49"/>
        <v>0</v>
      </c>
      <c r="CO77" s="833">
        <f>'Class-6'!CP79</f>
        <v>0</v>
      </c>
      <c r="CP77" s="360">
        <f>'Class-6'!CW79</f>
        <v>0</v>
      </c>
      <c r="CQ77" s="357">
        <f>'Class-6'!CX79</f>
        <v>0</v>
      </c>
      <c r="CR77" s="358">
        <f>'Class-6'!CY79</f>
        <v>0</v>
      </c>
      <c r="CS77" s="358">
        <f>'Class-6'!CZ79</f>
        <v>0</v>
      </c>
      <c r="CT77" s="358">
        <f>'Class-6'!DA79</f>
        <v>0</v>
      </c>
      <c r="CU77" s="358">
        <f>'Class-6'!DB79</f>
        <v>0</v>
      </c>
      <c r="CV77" s="434">
        <f>'Class-6'!DC79</f>
        <v>0</v>
      </c>
      <c r="CW77" s="361">
        <f>'Class-6'!DF79</f>
        <v>0</v>
      </c>
      <c r="CX77" s="357">
        <f>'Class-6'!DG79</f>
        <v>0</v>
      </c>
      <c r="CY77" s="358">
        <f>'Class-6'!DH79</f>
        <v>0</v>
      </c>
      <c r="CZ77" s="358">
        <f>'Class-6'!DI79</f>
        <v>0</v>
      </c>
      <c r="DA77" s="358">
        <f>'Class-6'!DJ79</f>
        <v>0</v>
      </c>
      <c r="DB77" s="358">
        <f>'Class-6'!DK79</f>
        <v>0</v>
      </c>
      <c r="DC77" s="359">
        <f>'Class-6'!DL79</f>
        <v>0</v>
      </c>
      <c r="DD77" s="361">
        <f>'Class-6'!DO79</f>
        <v>0</v>
      </c>
      <c r="DE77" s="357">
        <f>'Class-6'!DP79</f>
        <v>0</v>
      </c>
      <c r="DF77" s="358">
        <f>'Class-6'!DQ79</f>
        <v>0</v>
      </c>
      <c r="DG77" s="358">
        <f>'Class-6'!DR79</f>
        <v>0</v>
      </c>
      <c r="DH77" s="358">
        <f>'Class-6'!DS79</f>
        <v>0</v>
      </c>
      <c r="DI77" s="358">
        <f>'Class-6'!DT79</f>
        <v>0</v>
      </c>
      <c r="DJ77" s="359">
        <f>'Class-6'!DU79</f>
        <v>0</v>
      </c>
      <c r="DK77" s="361">
        <f>'Class-6'!DX79</f>
        <v>0</v>
      </c>
      <c r="DL77" s="467">
        <f>'Class-6'!DY79</f>
        <v>0</v>
      </c>
      <c r="DM77" s="468">
        <f>'Class-6'!DZ79</f>
        <v>0</v>
      </c>
      <c r="DN77" s="471" t="str">
        <f>'Class-6'!EA79</f>
        <v/>
      </c>
      <c r="DO77" s="467">
        <f>'Class-6'!EB79</f>
        <v>0</v>
      </c>
      <c r="DP77" s="468">
        <f>'Class-6'!EC79</f>
        <v>0</v>
      </c>
      <c r="DQ77" s="468">
        <f>'Class-6'!ED79</f>
        <v>0</v>
      </c>
      <c r="DR77" s="468" t="str">
        <f>'Class-6'!EE79</f>
        <v/>
      </c>
      <c r="DS77" s="276" t="str">
        <f>'Class-6'!EF79</f>
        <v/>
      </c>
      <c r="DT77" s="276" t="str">
        <f>'Class-6'!EG79</f>
        <v/>
      </c>
      <c r="DU77" s="278" t="str">
        <f>'Class-6'!EH79</f>
        <v/>
      </c>
      <c r="DV77" s="279">
        <f>'Class-6'!EJ79</f>
        <v>0</v>
      </c>
    </row>
    <row r="78" spans="1:126" s="280" customFormat="1" ht="17.25" customHeight="1">
      <c r="A78" s="883"/>
      <c r="B78" s="275">
        <f t="shared" si="50"/>
        <v>0</v>
      </c>
      <c r="C78" s="276">
        <f>'Class-6'!D80</f>
        <v>0</v>
      </c>
      <c r="D78" s="276">
        <f>'Class-6'!E80</f>
        <v>0</v>
      </c>
      <c r="E78" s="276">
        <f>'Class-6'!F80</f>
        <v>0</v>
      </c>
      <c r="F78" s="276">
        <f>'Class-6'!G80</f>
        <v>0</v>
      </c>
      <c r="G78" s="276">
        <f>'Class-6'!H80</f>
        <v>0</v>
      </c>
      <c r="H78" s="276">
        <f>'Class-6'!I80</f>
        <v>0</v>
      </c>
      <c r="I78" s="276">
        <f>'Class-6'!J80</f>
        <v>0</v>
      </c>
      <c r="J78" s="277">
        <f>'Class-6'!K80</f>
        <v>0</v>
      </c>
      <c r="K78" s="357">
        <f>'Class-6'!L80</f>
        <v>0</v>
      </c>
      <c r="L78" s="358">
        <f>'Class-6'!M80</f>
        <v>0</v>
      </c>
      <c r="M78" s="359">
        <f t="shared" si="26"/>
        <v>0</v>
      </c>
      <c r="N78" s="358">
        <f>'Class-6'!O80</f>
        <v>0</v>
      </c>
      <c r="O78" s="358">
        <f>'Class-6'!P80</f>
        <v>0</v>
      </c>
      <c r="P78" s="358">
        <f>'Class-6'!Q80</f>
        <v>0</v>
      </c>
      <c r="Q78" s="359">
        <f t="shared" si="27"/>
        <v>0</v>
      </c>
      <c r="R78" s="358">
        <f>'Class-6'!S80</f>
        <v>0</v>
      </c>
      <c r="S78" s="358">
        <f>'Class-6'!T80</f>
        <v>0</v>
      </c>
      <c r="T78" s="358">
        <f>'Class-6'!U80</f>
        <v>0</v>
      </c>
      <c r="U78" s="359">
        <f t="shared" si="28"/>
        <v>0</v>
      </c>
      <c r="V78" s="832">
        <f t="shared" si="29"/>
        <v>0</v>
      </c>
      <c r="W78" s="833">
        <f>'Class-6'!X80</f>
        <v>0</v>
      </c>
      <c r="X78" s="360">
        <f>'Class-6'!Z80</f>
        <v>0</v>
      </c>
      <c r="Y78" s="357">
        <f>'Class-6'!AA80</f>
        <v>0</v>
      </c>
      <c r="Z78" s="358">
        <f>'Class-6'!AB80</f>
        <v>0</v>
      </c>
      <c r="AA78" s="359">
        <f t="shared" si="30"/>
        <v>0</v>
      </c>
      <c r="AB78" s="358">
        <f>'Class-6'!AD80</f>
        <v>0</v>
      </c>
      <c r="AC78" s="358">
        <f>'Class-6'!AE80</f>
        <v>0</v>
      </c>
      <c r="AD78" s="358">
        <f>'Class-6'!AF80</f>
        <v>0</v>
      </c>
      <c r="AE78" s="359">
        <f t="shared" si="31"/>
        <v>0</v>
      </c>
      <c r="AF78" s="358">
        <f>'Class-6'!AH80</f>
        <v>0</v>
      </c>
      <c r="AG78" s="358">
        <f>'Class-6'!AI80</f>
        <v>0</v>
      </c>
      <c r="AH78" s="358">
        <f>'Class-6'!AJ80</f>
        <v>0</v>
      </c>
      <c r="AI78" s="359">
        <f t="shared" si="32"/>
        <v>0</v>
      </c>
      <c r="AJ78" s="832">
        <f t="shared" si="33"/>
        <v>0</v>
      </c>
      <c r="AK78" s="833">
        <f>'Class-6'!AL80</f>
        <v>0</v>
      </c>
      <c r="AL78" s="360">
        <f>'Class-6'!AO80</f>
        <v>0</v>
      </c>
      <c r="AM78" s="357">
        <f>'Class-6'!AP80</f>
        <v>0</v>
      </c>
      <c r="AN78" s="358">
        <f>'Class-6'!AQ80</f>
        <v>0</v>
      </c>
      <c r="AO78" s="359">
        <f t="shared" si="34"/>
        <v>0</v>
      </c>
      <c r="AP78" s="358">
        <f>'Class-6'!AS80</f>
        <v>0</v>
      </c>
      <c r="AQ78" s="358">
        <f>'Class-6'!AT80</f>
        <v>0</v>
      </c>
      <c r="AR78" s="358">
        <f>'Class-6'!AU80</f>
        <v>0</v>
      </c>
      <c r="AS78" s="359">
        <f t="shared" si="35"/>
        <v>0</v>
      </c>
      <c r="AT78" s="358">
        <f>'Class-6'!AW80</f>
        <v>0</v>
      </c>
      <c r="AU78" s="358">
        <f>'Class-6'!AX80</f>
        <v>0</v>
      </c>
      <c r="AV78" s="358">
        <f>'Class-6'!AY80</f>
        <v>0</v>
      </c>
      <c r="AW78" s="359">
        <f t="shared" si="36"/>
        <v>0</v>
      </c>
      <c r="AX78" s="832">
        <f t="shared" si="37"/>
        <v>0</v>
      </c>
      <c r="AY78" s="833">
        <f>'Class-6'!AZ80</f>
        <v>0</v>
      </c>
      <c r="AZ78" s="360">
        <f>'Class-6'!BD80</f>
        <v>0</v>
      </c>
      <c r="BA78" s="357">
        <f>'Class-6'!BE80</f>
        <v>0</v>
      </c>
      <c r="BB78" s="358">
        <f>'Class-6'!BF80</f>
        <v>0</v>
      </c>
      <c r="BC78" s="359">
        <f t="shared" si="38"/>
        <v>0</v>
      </c>
      <c r="BD78" s="358">
        <f>'Class-6'!BH80</f>
        <v>0</v>
      </c>
      <c r="BE78" s="358">
        <f>'Class-6'!BI80</f>
        <v>0</v>
      </c>
      <c r="BF78" s="358">
        <f>'Class-6'!BJ80</f>
        <v>0</v>
      </c>
      <c r="BG78" s="359">
        <f t="shared" si="39"/>
        <v>0</v>
      </c>
      <c r="BH78" s="358">
        <f>'Class-6'!BL80</f>
        <v>0</v>
      </c>
      <c r="BI78" s="358">
        <f>'Class-6'!BM80</f>
        <v>0</v>
      </c>
      <c r="BJ78" s="358">
        <f>'Class-6'!BN80</f>
        <v>0</v>
      </c>
      <c r="BK78" s="359">
        <f t="shared" si="40"/>
        <v>0</v>
      </c>
      <c r="BL78" s="832">
        <f t="shared" si="41"/>
        <v>0</v>
      </c>
      <c r="BM78" s="833">
        <f>'Class-6'!BN80</f>
        <v>0</v>
      </c>
      <c r="BN78" s="360">
        <f>'Class-6'!BS80</f>
        <v>0</v>
      </c>
      <c r="BO78" s="357">
        <f>'Class-6'!BT80</f>
        <v>0</v>
      </c>
      <c r="BP78" s="358">
        <f>'Class-6'!BU80</f>
        <v>0</v>
      </c>
      <c r="BQ78" s="359">
        <f t="shared" si="42"/>
        <v>0</v>
      </c>
      <c r="BR78" s="358">
        <f>'Class-6'!BW80</f>
        <v>0</v>
      </c>
      <c r="BS78" s="358">
        <f>'Class-6'!BX80</f>
        <v>0</v>
      </c>
      <c r="BT78" s="358">
        <f>'Class-6'!BY80</f>
        <v>0</v>
      </c>
      <c r="BU78" s="359">
        <f t="shared" si="43"/>
        <v>0</v>
      </c>
      <c r="BV78" s="358">
        <f>'Class-6'!CA80</f>
        <v>0</v>
      </c>
      <c r="BW78" s="358">
        <f>'Class-6'!CB80</f>
        <v>0</v>
      </c>
      <c r="BX78" s="358">
        <f>'Class-6'!CC80</f>
        <v>0</v>
      </c>
      <c r="BY78" s="359">
        <f t="shared" si="44"/>
        <v>0</v>
      </c>
      <c r="BZ78" s="832">
        <f t="shared" si="45"/>
        <v>0</v>
      </c>
      <c r="CA78" s="833">
        <f>'Class-6'!CB80</f>
        <v>0</v>
      </c>
      <c r="CB78" s="360">
        <f>'Class-6'!CH80</f>
        <v>0</v>
      </c>
      <c r="CC78" s="357">
        <f>'Class-6'!CI80</f>
        <v>0</v>
      </c>
      <c r="CD78" s="358">
        <f>'Class-6'!CJ80</f>
        <v>0</v>
      </c>
      <c r="CE78" s="359">
        <f t="shared" si="46"/>
        <v>0</v>
      </c>
      <c r="CF78" s="358">
        <f>'Class-6'!CL80</f>
        <v>0</v>
      </c>
      <c r="CG78" s="358">
        <f>'Class-6'!CM80</f>
        <v>0</v>
      </c>
      <c r="CH78" s="358">
        <f>'Class-6'!CN80</f>
        <v>0</v>
      </c>
      <c r="CI78" s="359">
        <f t="shared" si="47"/>
        <v>0</v>
      </c>
      <c r="CJ78" s="358">
        <f>'Class-6'!CP80</f>
        <v>0</v>
      </c>
      <c r="CK78" s="358">
        <f>'Class-6'!CR80</f>
        <v>0</v>
      </c>
      <c r="CL78" s="358">
        <f>'Class-6'!CR80</f>
        <v>0</v>
      </c>
      <c r="CM78" s="359">
        <f t="shared" si="48"/>
        <v>0</v>
      </c>
      <c r="CN78" s="832">
        <f t="shared" si="49"/>
        <v>0</v>
      </c>
      <c r="CO78" s="833">
        <f>'Class-6'!CP80</f>
        <v>0</v>
      </c>
      <c r="CP78" s="360">
        <f>'Class-6'!CW80</f>
        <v>0</v>
      </c>
      <c r="CQ78" s="357">
        <f>'Class-6'!CX80</f>
        <v>0</v>
      </c>
      <c r="CR78" s="358">
        <f>'Class-6'!CY80</f>
        <v>0</v>
      </c>
      <c r="CS78" s="358">
        <f>'Class-6'!CZ80</f>
        <v>0</v>
      </c>
      <c r="CT78" s="358">
        <f>'Class-6'!DA80</f>
        <v>0</v>
      </c>
      <c r="CU78" s="358">
        <f>'Class-6'!DB80</f>
        <v>0</v>
      </c>
      <c r="CV78" s="434">
        <f>'Class-6'!DC80</f>
        <v>0</v>
      </c>
      <c r="CW78" s="361">
        <f>'Class-6'!DF80</f>
        <v>0</v>
      </c>
      <c r="CX78" s="357">
        <f>'Class-6'!DG80</f>
        <v>0</v>
      </c>
      <c r="CY78" s="358">
        <f>'Class-6'!DH80</f>
        <v>0</v>
      </c>
      <c r="CZ78" s="358">
        <f>'Class-6'!DI80</f>
        <v>0</v>
      </c>
      <c r="DA78" s="358">
        <f>'Class-6'!DJ80</f>
        <v>0</v>
      </c>
      <c r="DB78" s="358">
        <f>'Class-6'!DK80</f>
        <v>0</v>
      </c>
      <c r="DC78" s="359">
        <f>'Class-6'!DL80</f>
        <v>0</v>
      </c>
      <c r="DD78" s="361">
        <f>'Class-6'!DO80</f>
        <v>0</v>
      </c>
      <c r="DE78" s="357">
        <f>'Class-6'!DP80</f>
        <v>0</v>
      </c>
      <c r="DF78" s="358">
        <f>'Class-6'!DQ80</f>
        <v>0</v>
      </c>
      <c r="DG78" s="358">
        <f>'Class-6'!DR80</f>
        <v>0</v>
      </c>
      <c r="DH78" s="358">
        <f>'Class-6'!DS80</f>
        <v>0</v>
      </c>
      <c r="DI78" s="358">
        <f>'Class-6'!DT80</f>
        <v>0</v>
      </c>
      <c r="DJ78" s="359">
        <f>'Class-6'!DU80</f>
        <v>0</v>
      </c>
      <c r="DK78" s="361">
        <f>'Class-6'!DX80</f>
        <v>0</v>
      </c>
      <c r="DL78" s="467">
        <f>'Class-6'!DY80</f>
        <v>0</v>
      </c>
      <c r="DM78" s="468">
        <f>'Class-6'!DZ80</f>
        <v>0</v>
      </c>
      <c r="DN78" s="471" t="str">
        <f>'Class-6'!EA80</f>
        <v/>
      </c>
      <c r="DO78" s="467">
        <f>'Class-6'!EB80</f>
        <v>0</v>
      </c>
      <c r="DP78" s="468">
        <f>'Class-6'!EC80</f>
        <v>0</v>
      </c>
      <c r="DQ78" s="468">
        <f>'Class-6'!ED80</f>
        <v>0</v>
      </c>
      <c r="DR78" s="468" t="str">
        <f>'Class-6'!EE80</f>
        <v/>
      </c>
      <c r="DS78" s="276" t="str">
        <f>'Class-6'!EF80</f>
        <v/>
      </c>
      <c r="DT78" s="276" t="str">
        <f>'Class-6'!EG80</f>
        <v/>
      </c>
      <c r="DU78" s="278" t="str">
        <f>'Class-6'!EH80</f>
        <v/>
      </c>
      <c r="DV78" s="279">
        <f>'Class-6'!EJ80</f>
        <v>0</v>
      </c>
    </row>
    <row r="79" spans="1:126" s="280" customFormat="1" ht="17.25" customHeight="1">
      <c r="A79" s="883"/>
      <c r="B79" s="275">
        <f t="shared" si="50"/>
        <v>0</v>
      </c>
      <c r="C79" s="276">
        <f>'Class-6'!D81</f>
        <v>0</v>
      </c>
      <c r="D79" s="276">
        <f>'Class-6'!E81</f>
        <v>0</v>
      </c>
      <c r="E79" s="276">
        <f>'Class-6'!F81</f>
        <v>0</v>
      </c>
      <c r="F79" s="276">
        <f>'Class-6'!G81</f>
        <v>0</v>
      </c>
      <c r="G79" s="276">
        <f>'Class-6'!H81</f>
        <v>0</v>
      </c>
      <c r="H79" s="276">
        <f>'Class-6'!I81</f>
        <v>0</v>
      </c>
      <c r="I79" s="276">
        <f>'Class-6'!J81</f>
        <v>0</v>
      </c>
      <c r="J79" s="277">
        <f>'Class-6'!K81</f>
        <v>0</v>
      </c>
      <c r="K79" s="357">
        <f>'Class-6'!L81</f>
        <v>0</v>
      </c>
      <c r="L79" s="358">
        <f>'Class-6'!M81</f>
        <v>0</v>
      </c>
      <c r="M79" s="359">
        <f t="shared" si="26"/>
        <v>0</v>
      </c>
      <c r="N79" s="358">
        <f>'Class-6'!O81</f>
        <v>0</v>
      </c>
      <c r="O79" s="358">
        <f>'Class-6'!P81</f>
        <v>0</v>
      </c>
      <c r="P79" s="358">
        <f>'Class-6'!Q81</f>
        <v>0</v>
      </c>
      <c r="Q79" s="359">
        <f t="shared" si="27"/>
        <v>0</v>
      </c>
      <c r="R79" s="358">
        <f>'Class-6'!S81</f>
        <v>0</v>
      </c>
      <c r="S79" s="358">
        <f>'Class-6'!T81</f>
        <v>0</v>
      </c>
      <c r="T79" s="358">
        <f>'Class-6'!U81</f>
        <v>0</v>
      </c>
      <c r="U79" s="359">
        <f t="shared" si="28"/>
        <v>0</v>
      </c>
      <c r="V79" s="832">
        <f t="shared" si="29"/>
        <v>0</v>
      </c>
      <c r="W79" s="833">
        <f>'Class-6'!X81</f>
        <v>0</v>
      </c>
      <c r="X79" s="360">
        <f>'Class-6'!Z81</f>
        <v>0</v>
      </c>
      <c r="Y79" s="357">
        <f>'Class-6'!AA81</f>
        <v>0</v>
      </c>
      <c r="Z79" s="358">
        <f>'Class-6'!AB81</f>
        <v>0</v>
      </c>
      <c r="AA79" s="359">
        <f t="shared" si="30"/>
        <v>0</v>
      </c>
      <c r="AB79" s="358">
        <f>'Class-6'!AD81</f>
        <v>0</v>
      </c>
      <c r="AC79" s="358">
        <f>'Class-6'!AE81</f>
        <v>0</v>
      </c>
      <c r="AD79" s="358">
        <f>'Class-6'!AF81</f>
        <v>0</v>
      </c>
      <c r="AE79" s="359">
        <f t="shared" si="31"/>
        <v>0</v>
      </c>
      <c r="AF79" s="358">
        <f>'Class-6'!AH81</f>
        <v>0</v>
      </c>
      <c r="AG79" s="358">
        <f>'Class-6'!AI81</f>
        <v>0</v>
      </c>
      <c r="AH79" s="358">
        <f>'Class-6'!AJ81</f>
        <v>0</v>
      </c>
      <c r="AI79" s="359">
        <f t="shared" si="32"/>
        <v>0</v>
      </c>
      <c r="AJ79" s="832">
        <f t="shared" si="33"/>
        <v>0</v>
      </c>
      <c r="AK79" s="833">
        <f>'Class-6'!AL81</f>
        <v>0</v>
      </c>
      <c r="AL79" s="360">
        <f>'Class-6'!AO81</f>
        <v>0</v>
      </c>
      <c r="AM79" s="357">
        <f>'Class-6'!AP81</f>
        <v>0</v>
      </c>
      <c r="AN79" s="358">
        <f>'Class-6'!AQ81</f>
        <v>0</v>
      </c>
      <c r="AO79" s="359">
        <f t="shared" si="34"/>
        <v>0</v>
      </c>
      <c r="AP79" s="358">
        <f>'Class-6'!AS81</f>
        <v>0</v>
      </c>
      <c r="AQ79" s="358">
        <f>'Class-6'!AT81</f>
        <v>0</v>
      </c>
      <c r="AR79" s="358">
        <f>'Class-6'!AU81</f>
        <v>0</v>
      </c>
      <c r="AS79" s="359">
        <f t="shared" si="35"/>
        <v>0</v>
      </c>
      <c r="AT79" s="358">
        <f>'Class-6'!AW81</f>
        <v>0</v>
      </c>
      <c r="AU79" s="358">
        <f>'Class-6'!AX81</f>
        <v>0</v>
      </c>
      <c r="AV79" s="358">
        <f>'Class-6'!AY81</f>
        <v>0</v>
      </c>
      <c r="AW79" s="359">
        <f t="shared" si="36"/>
        <v>0</v>
      </c>
      <c r="AX79" s="832">
        <f t="shared" si="37"/>
        <v>0</v>
      </c>
      <c r="AY79" s="833">
        <f>'Class-6'!AZ81</f>
        <v>0</v>
      </c>
      <c r="AZ79" s="360">
        <f>'Class-6'!BD81</f>
        <v>0</v>
      </c>
      <c r="BA79" s="357">
        <f>'Class-6'!BE81</f>
        <v>0</v>
      </c>
      <c r="BB79" s="358">
        <f>'Class-6'!BF81</f>
        <v>0</v>
      </c>
      <c r="BC79" s="359">
        <f t="shared" si="38"/>
        <v>0</v>
      </c>
      <c r="BD79" s="358">
        <f>'Class-6'!BH81</f>
        <v>0</v>
      </c>
      <c r="BE79" s="358">
        <f>'Class-6'!BI81</f>
        <v>0</v>
      </c>
      <c r="BF79" s="358">
        <f>'Class-6'!BJ81</f>
        <v>0</v>
      </c>
      <c r="BG79" s="359">
        <f t="shared" si="39"/>
        <v>0</v>
      </c>
      <c r="BH79" s="358">
        <f>'Class-6'!BL81</f>
        <v>0</v>
      </c>
      <c r="BI79" s="358">
        <f>'Class-6'!BM81</f>
        <v>0</v>
      </c>
      <c r="BJ79" s="358">
        <f>'Class-6'!BN81</f>
        <v>0</v>
      </c>
      <c r="BK79" s="359">
        <f t="shared" si="40"/>
        <v>0</v>
      </c>
      <c r="BL79" s="832">
        <f t="shared" si="41"/>
        <v>0</v>
      </c>
      <c r="BM79" s="833">
        <f>'Class-6'!BN81</f>
        <v>0</v>
      </c>
      <c r="BN79" s="360">
        <f>'Class-6'!BS81</f>
        <v>0</v>
      </c>
      <c r="BO79" s="357">
        <f>'Class-6'!BT81</f>
        <v>0</v>
      </c>
      <c r="BP79" s="358">
        <f>'Class-6'!BU81</f>
        <v>0</v>
      </c>
      <c r="BQ79" s="359">
        <f t="shared" si="42"/>
        <v>0</v>
      </c>
      <c r="BR79" s="358">
        <f>'Class-6'!BW81</f>
        <v>0</v>
      </c>
      <c r="BS79" s="358">
        <f>'Class-6'!BX81</f>
        <v>0</v>
      </c>
      <c r="BT79" s="358">
        <f>'Class-6'!BY81</f>
        <v>0</v>
      </c>
      <c r="BU79" s="359">
        <f t="shared" si="43"/>
        <v>0</v>
      </c>
      <c r="BV79" s="358">
        <f>'Class-6'!CA81</f>
        <v>0</v>
      </c>
      <c r="BW79" s="358">
        <f>'Class-6'!CB81</f>
        <v>0</v>
      </c>
      <c r="BX79" s="358">
        <f>'Class-6'!CC81</f>
        <v>0</v>
      </c>
      <c r="BY79" s="359">
        <f t="shared" si="44"/>
        <v>0</v>
      </c>
      <c r="BZ79" s="832">
        <f t="shared" si="45"/>
        <v>0</v>
      </c>
      <c r="CA79" s="833">
        <f>'Class-6'!CB81</f>
        <v>0</v>
      </c>
      <c r="CB79" s="360">
        <f>'Class-6'!CH81</f>
        <v>0</v>
      </c>
      <c r="CC79" s="357">
        <f>'Class-6'!CI81</f>
        <v>0</v>
      </c>
      <c r="CD79" s="358">
        <f>'Class-6'!CJ81</f>
        <v>0</v>
      </c>
      <c r="CE79" s="359">
        <f t="shared" si="46"/>
        <v>0</v>
      </c>
      <c r="CF79" s="358">
        <f>'Class-6'!CL81</f>
        <v>0</v>
      </c>
      <c r="CG79" s="358">
        <f>'Class-6'!CM81</f>
        <v>0</v>
      </c>
      <c r="CH79" s="358">
        <f>'Class-6'!CN81</f>
        <v>0</v>
      </c>
      <c r="CI79" s="359">
        <f t="shared" si="47"/>
        <v>0</v>
      </c>
      <c r="CJ79" s="358">
        <f>'Class-6'!CP81</f>
        <v>0</v>
      </c>
      <c r="CK79" s="358">
        <f>'Class-6'!CR81</f>
        <v>0</v>
      </c>
      <c r="CL79" s="358">
        <f>'Class-6'!CR81</f>
        <v>0</v>
      </c>
      <c r="CM79" s="359">
        <f t="shared" si="48"/>
        <v>0</v>
      </c>
      <c r="CN79" s="832">
        <f t="shared" si="49"/>
        <v>0</v>
      </c>
      <c r="CO79" s="833">
        <f>'Class-6'!CP81</f>
        <v>0</v>
      </c>
      <c r="CP79" s="360">
        <f>'Class-6'!CW81</f>
        <v>0</v>
      </c>
      <c r="CQ79" s="357">
        <f>'Class-6'!CX81</f>
        <v>0</v>
      </c>
      <c r="CR79" s="358">
        <f>'Class-6'!CY81</f>
        <v>0</v>
      </c>
      <c r="CS79" s="358">
        <f>'Class-6'!CZ81</f>
        <v>0</v>
      </c>
      <c r="CT79" s="358">
        <f>'Class-6'!DA81</f>
        <v>0</v>
      </c>
      <c r="CU79" s="358">
        <f>'Class-6'!DB81</f>
        <v>0</v>
      </c>
      <c r="CV79" s="434">
        <f>'Class-6'!DC81</f>
        <v>0</v>
      </c>
      <c r="CW79" s="361">
        <f>'Class-6'!DF81</f>
        <v>0</v>
      </c>
      <c r="CX79" s="357">
        <f>'Class-6'!DG81</f>
        <v>0</v>
      </c>
      <c r="CY79" s="358">
        <f>'Class-6'!DH81</f>
        <v>0</v>
      </c>
      <c r="CZ79" s="358">
        <f>'Class-6'!DI81</f>
        <v>0</v>
      </c>
      <c r="DA79" s="358">
        <f>'Class-6'!DJ81</f>
        <v>0</v>
      </c>
      <c r="DB79" s="358">
        <f>'Class-6'!DK81</f>
        <v>0</v>
      </c>
      <c r="DC79" s="359">
        <f>'Class-6'!DL81</f>
        <v>0</v>
      </c>
      <c r="DD79" s="361">
        <f>'Class-6'!DO81</f>
        <v>0</v>
      </c>
      <c r="DE79" s="357">
        <f>'Class-6'!DP81</f>
        <v>0</v>
      </c>
      <c r="DF79" s="358">
        <f>'Class-6'!DQ81</f>
        <v>0</v>
      </c>
      <c r="DG79" s="358">
        <f>'Class-6'!DR81</f>
        <v>0</v>
      </c>
      <c r="DH79" s="358">
        <f>'Class-6'!DS81</f>
        <v>0</v>
      </c>
      <c r="DI79" s="358">
        <f>'Class-6'!DT81</f>
        <v>0</v>
      </c>
      <c r="DJ79" s="359">
        <f>'Class-6'!DU81</f>
        <v>0</v>
      </c>
      <c r="DK79" s="361">
        <f>'Class-6'!DX81</f>
        <v>0</v>
      </c>
      <c r="DL79" s="467">
        <f>'Class-6'!DY81</f>
        <v>0</v>
      </c>
      <c r="DM79" s="468">
        <f>'Class-6'!DZ81</f>
        <v>0</v>
      </c>
      <c r="DN79" s="471" t="str">
        <f>'Class-6'!EA81</f>
        <v/>
      </c>
      <c r="DO79" s="467">
        <f>'Class-6'!EB81</f>
        <v>0</v>
      </c>
      <c r="DP79" s="468">
        <f>'Class-6'!EC81</f>
        <v>0</v>
      </c>
      <c r="DQ79" s="468">
        <f>'Class-6'!ED81</f>
        <v>0</v>
      </c>
      <c r="DR79" s="468" t="str">
        <f>'Class-6'!EE81</f>
        <v/>
      </c>
      <c r="DS79" s="276" t="str">
        <f>'Class-6'!EF81</f>
        <v/>
      </c>
      <c r="DT79" s="276" t="str">
        <f>'Class-6'!EG81</f>
        <v/>
      </c>
      <c r="DU79" s="278" t="str">
        <f>'Class-6'!EH81</f>
        <v/>
      </c>
      <c r="DV79" s="279">
        <f>'Class-6'!EJ81</f>
        <v>0</v>
      </c>
    </row>
    <row r="80" spans="1:126" s="280" customFormat="1" ht="17.25" customHeight="1">
      <c r="A80" s="883"/>
      <c r="B80" s="275">
        <f t="shared" si="50"/>
        <v>0</v>
      </c>
      <c r="C80" s="276">
        <f>'Class-6'!D82</f>
        <v>0</v>
      </c>
      <c r="D80" s="276">
        <f>'Class-6'!E82</f>
        <v>0</v>
      </c>
      <c r="E80" s="276">
        <f>'Class-6'!F82</f>
        <v>0</v>
      </c>
      <c r="F80" s="276">
        <f>'Class-6'!G82</f>
        <v>0</v>
      </c>
      <c r="G80" s="276">
        <f>'Class-6'!H82</f>
        <v>0</v>
      </c>
      <c r="H80" s="276">
        <f>'Class-6'!I82</f>
        <v>0</v>
      </c>
      <c r="I80" s="276">
        <f>'Class-6'!J82</f>
        <v>0</v>
      </c>
      <c r="J80" s="277">
        <f>'Class-6'!K82</f>
        <v>0</v>
      </c>
      <c r="K80" s="357">
        <f>'Class-6'!L82</f>
        <v>0</v>
      </c>
      <c r="L80" s="358">
        <f>'Class-6'!M82</f>
        <v>0</v>
      </c>
      <c r="M80" s="359">
        <f t="shared" si="26"/>
        <v>0</v>
      </c>
      <c r="N80" s="358">
        <f>'Class-6'!O82</f>
        <v>0</v>
      </c>
      <c r="O80" s="358">
        <f>'Class-6'!P82</f>
        <v>0</v>
      </c>
      <c r="P80" s="358">
        <f>'Class-6'!Q82</f>
        <v>0</v>
      </c>
      <c r="Q80" s="359">
        <f t="shared" si="27"/>
        <v>0</v>
      </c>
      <c r="R80" s="358">
        <f>'Class-6'!S82</f>
        <v>0</v>
      </c>
      <c r="S80" s="358">
        <f>'Class-6'!T82</f>
        <v>0</v>
      </c>
      <c r="T80" s="358">
        <f>'Class-6'!U82</f>
        <v>0</v>
      </c>
      <c r="U80" s="359">
        <f t="shared" si="28"/>
        <v>0</v>
      </c>
      <c r="V80" s="832">
        <f t="shared" si="29"/>
        <v>0</v>
      </c>
      <c r="W80" s="833">
        <f>'Class-6'!X82</f>
        <v>0</v>
      </c>
      <c r="X80" s="360">
        <f>'Class-6'!Z82</f>
        <v>0</v>
      </c>
      <c r="Y80" s="357">
        <f>'Class-6'!AA82</f>
        <v>0</v>
      </c>
      <c r="Z80" s="358">
        <f>'Class-6'!AB82</f>
        <v>0</v>
      </c>
      <c r="AA80" s="359">
        <f t="shared" si="30"/>
        <v>0</v>
      </c>
      <c r="AB80" s="358">
        <f>'Class-6'!AD82</f>
        <v>0</v>
      </c>
      <c r="AC80" s="358">
        <f>'Class-6'!AE82</f>
        <v>0</v>
      </c>
      <c r="AD80" s="358">
        <f>'Class-6'!AF82</f>
        <v>0</v>
      </c>
      <c r="AE80" s="359">
        <f t="shared" si="31"/>
        <v>0</v>
      </c>
      <c r="AF80" s="358">
        <f>'Class-6'!AH82</f>
        <v>0</v>
      </c>
      <c r="AG80" s="358">
        <f>'Class-6'!AI82</f>
        <v>0</v>
      </c>
      <c r="AH80" s="358">
        <f>'Class-6'!AJ82</f>
        <v>0</v>
      </c>
      <c r="AI80" s="359">
        <f t="shared" si="32"/>
        <v>0</v>
      </c>
      <c r="AJ80" s="832">
        <f t="shared" si="33"/>
        <v>0</v>
      </c>
      <c r="AK80" s="833">
        <f>'Class-6'!AL82</f>
        <v>0</v>
      </c>
      <c r="AL80" s="360">
        <f>'Class-6'!AO82</f>
        <v>0</v>
      </c>
      <c r="AM80" s="357">
        <f>'Class-6'!AP82</f>
        <v>0</v>
      </c>
      <c r="AN80" s="358">
        <f>'Class-6'!AQ82</f>
        <v>0</v>
      </c>
      <c r="AO80" s="359">
        <f t="shared" si="34"/>
        <v>0</v>
      </c>
      <c r="AP80" s="358">
        <f>'Class-6'!AS82</f>
        <v>0</v>
      </c>
      <c r="AQ80" s="358">
        <f>'Class-6'!AT82</f>
        <v>0</v>
      </c>
      <c r="AR80" s="358">
        <f>'Class-6'!AU82</f>
        <v>0</v>
      </c>
      <c r="AS80" s="359">
        <f t="shared" si="35"/>
        <v>0</v>
      </c>
      <c r="AT80" s="358">
        <f>'Class-6'!AW82</f>
        <v>0</v>
      </c>
      <c r="AU80" s="358">
        <f>'Class-6'!AX82</f>
        <v>0</v>
      </c>
      <c r="AV80" s="358">
        <f>'Class-6'!AY82</f>
        <v>0</v>
      </c>
      <c r="AW80" s="359">
        <f t="shared" si="36"/>
        <v>0</v>
      </c>
      <c r="AX80" s="832">
        <f t="shared" si="37"/>
        <v>0</v>
      </c>
      <c r="AY80" s="833">
        <f>'Class-6'!AZ82</f>
        <v>0</v>
      </c>
      <c r="AZ80" s="360">
        <f>'Class-6'!BD82</f>
        <v>0</v>
      </c>
      <c r="BA80" s="357">
        <f>'Class-6'!BE82</f>
        <v>0</v>
      </c>
      <c r="BB80" s="358">
        <f>'Class-6'!BF82</f>
        <v>0</v>
      </c>
      <c r="BC80" s="359">
        <f t="shared" si="38"/>
        <v>0</v>
      </c>
      <c r="BD80" s="358">
        <f>'Class-6'!BH82</f>
        <v>0</v>
      </c>
      <c r="BE80" s="358">
        <f>'Class-6'!BI82</f>
        <v>0</v>
      </c>
      <c r="BF80" s="358">
        <f>'Class-6'!BJ82</f>
        <v>0</v>
      </c>
      <c r="BG80" s="359">
        <f t="shared" si="39"/>
        <v>0</v>
      </c>
      <c r="BH80" s="358">
        <f>'Class-6'!BL82</f>
        <v>0</v>
      </c>
      <c r="BI80" s="358">
        <f>'Class-6'!BM82</f>
        <v>0</v>
      </c>
      <c r="BJ80" s="358">
        <f>'Class-6'!BN82</f>
        <v>0</v>
      </c>
      <c r="BK80" s="359">
        <f t="shared" si="40"/>
        <v>0</v>
      </c>
      <c r="BL80" s="832">
        <f t="shared" si="41"/>
        <v>0</v>
      </c>
      <c r="BM80" s="833">
        <f>'Class-6'!BN82</f>
        <v>0</v>
      </c>
      <c r="BN80" s="360">
        <f>'Class-6'!BS82</f>
        <v>0</v>
      </c>
      <c r="BO80" s="357">
        <f>'Class-6'!BT82</f>
        <v>0</v>
      </c>
      <c r="BP80" s="358">
        <f>'Class-6'!BU82</f>
        <v>0</v>
      </c>
      <c r="BQ80" s="359">
        <f t="shared" si="42"/>
        <v>0</v>
      </c>
      <c r="BR80" s="358">
        <f>'Class-6'!BW82</f>
        <v>0</v>
      </c>
      <c r="BS80" s="358">
        <f>'Class-6'!BX82</f>
        <v>0</v>
      </c>
      <c r="BT80" s="358">
        <f>'Class-6'!BY82</f>
        <v>0</v>
      </c>
      <c r="BU80" s="359">
        <f t="shared" si="43"/>
        <v>0</v>
      </c>
      <c r="BV80" s="358">
        <f>'Class-6'!CA82</f>
        <v>0</v>
      </c>
      <c r="BW80" s="358">
        <f>'Class-6'!CB82</f>
        <v>0</v>
      </c>
      <c r="BX80" s="358">
        <f>'Class-6'!CC82</f>
        <v>0</v>
      </c>
      <c r="BY80" s="359">
        <f t="shared" si="44"/>
        <v>0</v>
      </c>
      <c r="BZ80" s="832">
        <f t="shared" si="45"/>
        <v>0</v>
      </c>
      <c r="CA80" s="833">
        <f>'Class-6'!CB82</f>
        <v>0</v>
      </c>
      <c r="CB80" s="360">
        <f>'Class-6'!CH82</f>
        <v>0</v>
      </c>
      <c r="CC80" s="357">
        <f>'Class-6'!CI82</f>
        <v>0</v>
      </c>
      <c r="CD80" s="358">
        <f>'Class-6'!CJ82</f>
        <v>0</v>
      </c>
      <c r="CE80" s="359">
        <f t="shared" si="46"/>
        <v>0</v>
      </c>
      <c r="CF80" s="358">
        <f>'Class-6'!CL82</f>
        <v>0</v>
      </c>
      <c r="CG80" s="358">
        <f>'Class-6'!CM82</f>
        <v>0</v>
      </c>
      <c r="CH80" s="358">
        <f>'Class-6'!CN82</f>
        <v>0</v>
      </c>
      <c r="CI80" s="359">
        <f t="shared" si="47"/>
        <v>0</v>
      </c>
      <c r="CJ80" s="358">
        <f>'Class-6'!CP82</f>
        <v>0</v>
      </c>
      <c r="CK80" s="358">
        <f>'Class-6'!CR82</f>
        <v>0</v>
      </c>
      <c r="CL80" s="358">
        <f>'Class-6'!CR82</f>
        <v>0</v>
      </c>
      <c r="CM80" s="359">
        <f t="shared" si="48"/>
        <v>0</v>
      </c>
      <c r="CN80" s="832">
        <f t="shared" si="49"/>
        <v>0</v>
      </c>
      <c r="CO80" s="833">
        <f>'Class-6'!CP82</f>
        <v>0</v>
      </c>
      <c r="CP80" s="360">
        <f>'Class-6'!CW82</f>
        <v>0</v>
      </c>
      <c r="CQ80" s="357">
        <f>'Class-6'!CX82</f>
        <v>0</v>
      </c>
      <c r="CR80" s="358">
        <f>'Class-6'!CY82</f>
        <v>0</v>
      </c>
      <c r="CS80" s="358">
        <f>'Class-6'!CZ82</f>
        <v>0</v>
      </c>
      <c r="CT80" s="358">
        <f>'Class-6'!DA82</f>
        <v>0</v>
      </c>
      <c r="CU80" s="358">
        <f>'Class-6'!DB82</f>
        <v>0</v>
      </c>
      <c r="CV80" s="434">
        <f>'Class-6'!DC82</f>
        <v>0</v>
      </c>
      <c r="CW80" s="361">
        <f>'Class-6'!DF82</f>
        <v>0</v>
      </c>
      <c r="CX80" s="357">
        <f>'Class-6'!DG82</f>
        <v>0</v>
      </c>
      <c r="CY80" s="358">
        <f>'Class-6'!DH82</f>
        <v>0</v>
      </c>
      <c r="CZ80" s="358">
        <f>'Class-6'!DI82</f>
        <v>0</v>
      </c>
      <c r="DA80" s="358">
        <f>'Class-6'!DJ82</f>
        <v>0</v>
      </c>
      <c r="DB80" s="358">
        <f>'Class-6'!DK82</f>
        <v>0</v>
      </c>
      <c r="DC80" s="359">
        <f>'Class-6'!DL82</f>
        <v>0</v>
      </c>
      <c r="DD80" s="361">
        <f>'Class-6'!DO82</f>
        <v>0</v>
      </c>
      <c r="DE80" s="357">
        <f>'Class-6'!DP82</f>
        <v>0</v>
      </c>
      <c r="DF80" s="358">
        <f>'Class-6'!DQ82</f>
        <v>0</v>
      </c>
      <c r="DG80" s="358">
        <f>'Class-6'!DR82</f>
        <v>0</v>
      </c>
      <c r="DH80" s="358">
        <f>'Class-6'!DS82</f>
        <v>0</v>
      </c>
      <c r="DI80" s="358">
        <f>'Class-6'!DT82</f>
        <v>0</v>
      </c>
      <c r="DJ80" s="359">
        <f>'Class-6'!DU82</f>
        <v>0</v>
      </c>
      <c r="DK80" s="361">
        <f>'Class-6'!DX82</f>
        <v>0</v>
      </c>
      <c r="DL80" s="467">
        <f>'Class-6'!DY82</f>
        <v>0</v>
      </c>
      <c r="DM80" s="468">
        <f>'Class-6'!DZ82</f>
        <v>0</v>
      </c>
      <c r="DN80" s="471" t="str">
        <f>'Class-6'!EA82</f>
        <v/>
      </c>
      <c r="DO80" s="467">
        <f>'Class-6'!EB82</f>
        <v>0</v>
      </c>
      <c r="DP80" s="468">
        <f>'Class-6'!EC82</f>
        <v>0</v>
      </c>
      <c r="DQ80" s="468">
        <f>'Class-6'!ED82</f>
        <v>0</v>
      </c>
      <c r="DR80" s="468" t="str">
        <f>'Class-6'!EE82</f>
        <v/>
      </c>
      <c r="DS80" s="276" t="str">
        <f>'Class-6'!EF82</f>
        <v/>
      </c>
      <c r="DT80" s="276" t="str">
        <f>'Class-6'!EG82</f>
        <v/>
      </c>
      <c r="DU80" s="278" t="str">
        <f>'Class-6'!EH82</f>
        <v/>
      </c>
      <c r="DV80" s="279">
        <f>'Class-6'!EJ82</f>
        <v>0</v>
      </c>
    </row>
    <row r="81" spans="1:126" s="280" customFormat="1" ht="17.25" customHeight="1">
      <c r="A81" s="883"/>
      <c r="B81" s="275">
        <f t="shared" si="50"/>
        <v>0</v>
      </c>
      <c r="C81" s="276">
        <f>'Class-6'!D83</f>
        <v>0</v>
      </c>
      <c r="D81" s="276">
        <f>'Class-6'!E83</f>
        <v>0</v>
      </c>
      <c r="E81" s="276">
        <f>'Class-6'!F83</f>
        <v>0</v>
      </c>
      <c r="F81" s="276">
        <f>'Class-6'!G83</f>
        <v>0</v>
      </c>
      <c r="G81" s="276">
        <f>'Class-6'!H83</f>
        <v>0</v>
      </c>
      <c r="H81" s="276">
        <f>'Class-6'!I83</f>
        <v>0</v>
      </c>
      <c r="I81" s="276">
        <f>'Class-6'!J83</f>
        <v>0</v>
      </c>
      <c r="J81" s="277">
        <f>'Class-6'!K83</f>
        <v>0</v>
      </c>
      <c r="K81" s="357">
        <f>'Class-6'!L83</f>
        <v>0</v>
      </c>
      <c r="L81" s="358">
        <f>'Class-6'!M83</f>
        <v>0</v>
      </c>
      <c r="M81" s="359">
        <f t="shared" si="26"/>
        <v>0</v>
      </c>
      <c r="N81" s="358">
        <f>'Class-6'!O83</f>
        <v>0</v>
      </c>
      <c r="O81" s="358">
        <f>'Class-6'!P83</f>
        <v>0</v>
      </c>
      <c r="P81" s="358">
        <f>'Class-6'!Q83</f>
        <v>0</v>
      </c>
      <c r="Q81" s="359">
        <f t="shared" si="27"/>
        <v>0</v>
      </c>
      <c r="R81" s="358">
        <f>'Class-6'!S83</f>
        <v>0</v>
      </c>
      <c r="S81" s="358">
        <f>'Class-6'!T83</f>
        <v>0</v>
      </c>
      <c r="T81" s="358">
        <f>'Class-6'!U83</f>
        <v>0</v>
      </c>
      <c r="U81" s="359">
        <f t="shared" si="28"/>
        <v>0</v>
      </c>
      <c r="V81" s="832">
        <f t="shared" si="29"/>
        <v>0</v>
      </c>
      <c r="W81" s="833">
        <f>'Class-6'!X83</f>
        <v>0</v>
      </c>
      <c r="X81" s="360">
        <f>'Class-6'!Z83</f>
        <v>0</v>
      </c>
      <c r="Y81" s="357">
        <f>'Class-6'!AA83</f>
        <v>0</v>
      </c>
      <c r="Z81" s="358">
        <f>'Class-6'!AB83</f>
        <v>0</v>
      </c>
      <c r="AA81" s="359">
        <f t="shared" si="30"/>
        <v>0</v>
      </c>
      <c r="AB81" s="358">
        <f>'Class-6'!AD83</f>
        <v>0</v>
      </c>
      <c r="AC81" s="358">
        <f>'Class-6'!AE83</f>
        <v>0</v>
      </c>
      <c r="AD81" s="358">
        <f>'Class-6'!AF83</f>
        <v>0</v>
      </c>
      <c r="AE81" s="359">
        <f t="shared" si="31"/>
        <v>0</v>
      </c>
      <c r="AF81" s="358">
        <f>'Class-6'!AH83</f>
        <v>0</v>
      </c>
      <c r="AG81" s="358">
        <f>'Class-6'!AI83</f>
        <v>0</v>
      </c>
      <c r="AH81" s="358">
        <f>'Class-6'!AJ83</f>
        <v>0</v>
      </c>
      <c r="AI81" s="359">
        <f t="shared" si="32"/>
        <v>0</v>
      </c>
      <c r="AJ81" s="832">
        <f t="shared" si="33"/>
        <v>0</v>
      </c>
      <c r="AK81" s="833">
        <f>'Class-6'!AL83</f>
        <v>0</v>
      </c>
      <c r="AL81" s="360">
        <f>'Class-6'!AO83</f>
        <v>0</v>
      </c>
      <c r="AM81" s="357">
        <f>'Class-6'!AP83</f>
        <v>0</v>
      </c>
      <c r="AN81" s="358">
        <f>'Class-6'!AQ83</f>
        <v>0</v>
      </c>
      <c r="AO81" s="359">
        <f t="shared" si="34"/>
        <v>0</v>
      </c>
      <c r="AP81" s="358">
        <f>'Class-6'!AS83</f>
        <v>0</v>
      </c>
      <c r="AQ81" s="358">
        <f>'Class-6'!AT83</f>
        <v>0</v>
      </c>
      <c r="AR81" s="358">
        <f>'Class-6'!AU83</f>
        <v>0</v>
      </c>
      <c r="AS81" s="359">
        <f t="shared" si="35"/>
        <v>0</v>
      </c>
      <c r="AT81" s="358">
        <f>'Class-6'!AW83</f>
        <v>0</v>
      </c>
      <c r="AU81" s="358">
        <f>'Class-6'!AX83</f>
        <v>0</v>
      </c>
      <c r="AV81" s="358">
        <f>'Class-6'!AY83</f>
        <v>0</v>
      </c>
      <c r="AW81" s="359">
        <f t="shared" si="36"/>
        <v>0</v>
      </c>
      <c r="AX81" s="832">
        <f t="shared" si="37"/>
        <v>0</v>
      </c>
      <c r="AY81" s="833">
        <f>'Class-6'!AZ83</f>
        <v>0</v>
      </c>
      <c r="AZ81" s="360">
        <f>'Class-6'!BD83</f>
        <v>0</v>
      </c>
      <c r="BA81" s="357">
        <f>'Class-6'!BE83</f>
        <v>0</v>
      </c>
      <c r="BB81" s="358">
        <f>'Class-6'!BF83</f>
        <v>0</v>
      </c>
      <c r="BC81" s="359">
        <f t="shared" si="38"/>
        <v>0</v>
      </c>
      <c r="BD81" s="358">
        <f>'Class-6'!BH83</f>
        <v>0</v>
      </c>
      <c r="BE81" s="358">
        <f>'Class-6'!BI83</f>
        <v>0</v>
      </c>
      <c r="BF81" s="358">
        <f>'Class-6'!BJ83</f>
        <v>0</v>
      </c>
      <c r="BG81" s="359">
        <f t="shared" si="39"/>
        <v>0</v>
      </c>
      <c r="BH81" s="358">
        <f>'Class-6'!BL83</f>
        <v>0</v>
      </c>
      <c r="BI81" s="358">
        <f>'Class-6'!BM83</f>
        <v>0</v>
      </c>
      <c r="BJ81" s="358">
        <f>'Class-6'!BN83</f>
        <v>0</v>
      </c>
      <c r="BK81" s="359">
        <f t="shared" si="40"/>
        <v>0</v>
      </c>
      <c r="BL81" s="832">
        <f t="shared" si="41"/>
        <v>0</v>
      </c>
      <c r="BM81" s="833">
        <f>'Class-6'!BN83</f>
        <v>0</v>
      </c>
      <c r="BN81" s="360">
        <f>'Class-6'!BS83</f>
        <v>0</v>
      </c>
      <c r="BO81" s="357">
        <f>'Class-6'!BT83</f>
        <v>0</v>
      </c>
      <c r="BP81" s="358">
        <f>'Class-6'!BU83</f>
        <v>0</v>
      </c>
      <c r="BQ81" s="359">
        <f t="shared" si="42"/>
        <v>0</v>
      </c>
      <c r="BR81" s="358">
        <f>'Class-6'!BW83</f>
        <v>0</v>
      </c>
      <c r="BS81" s="358">
        <f>'Class-6'!BX83</f>
        <v>0</v>
      </c>
      <c r="BT81" s="358">
        <f>'Class-6'!BY83</f>
        <v>0</v>
      </c>
      <c r="BU81" s="359">
        <f t="shared" si="43"/>
        <v>0</v>
      </c>
      <c r="BV81" s="358">
        <f>'Class-6'!CA83</f>
        <v>0</v>
      </c>
      <c r="BW81" s="358">
        <f>'Class-6'!CB83</f>
        <v>0</v>
      </c>
      <c r="BX81" s="358">
        <f>'Class-6'!CC83</f>
        <v>0</v>
      </c>
      <c r="BY81" s="359">
        <f t="shared" si="44"/>
        <v>0</v>
      </c>
      <c r="BZ81" s="832">
        <f t="shared" si="45"/>
        <v>0</v>
      </c>
      <c r="CA81" s="833">
        <f>'Class-6'!CB83</f>
        <v>0</v>
      </c>
      <c r="CB81" s="360">
        <f>'Class-6'!CH83</f>
        <v>0</v>
      </c>
      <c r="CC81" s="357">
        <f>'Class-6'!CI83</f>
        <v>0</v>
      </c>
      <c r="CD81" s="358">
        <f>'Class-6'!CJ83</f>
        <v>0</v>
      </c>
      <c r="CE81" s="359">
        <f t="shared" si="46"/>
        <v>0</v>
      </c>
      <c r="CF81" s="358">
        <f>'Class-6'!CL83</f>
        <v>0</v>
      </c>
      <c r="CG81" s="358">
        <f>'Class-6'!CM83</f>
        <v>0</v>
      </c>
      <c r="CH81" s="358">
        <f>'Class-6'!CN83</f>
        <v>0</v>
      </c>
      <c r="CI81" s="359">
        <f t="shared" si="47"/>
        <v>0</v>
      </c>
      <c r="CJ81" s="358">
        <f>'Class-6'!CP83</f>
        <v>0</v>
      </c>
      <c r="CK81" s="358">
        <f>'Class-6'!CR83</f>
        <v>0</v>
      </c>
      <c r="CL81" s="358">
        <f>'Class-6'!CR83</f>
        <v>0</v>
      </c>
      <c r="CM81" s="359">
        <f t="shared" si="48"/>
        <v>0</v>
      </c>
      <c r="CN81" s="832">
        <f t="shared" si="49"/>
        <v>0</v>
      </c>
      <c r="CO81" s="833">
        <f>'Class-6'!CP83</f>
        <v>0</v>
      </c>
      <c r="CP81" s="360">
        <f>'Class-6'!CW83</f>
        <v>0</v>
      </c>
      <c r="CQ81" s="357">
        <f>'Class-6'!CX83</f>
        <v>0</v>
      </c>
      <c r="CR81" s="358">
        <f>'Class-6'!CY83</f>
        <v>0</v>
      </c>
      <c r="CS81" s="358">
        <f>'Class-6'!CZ83</f>
        <v>0</v>
      </c>
      <c r="CT81" s="358">
        <f>'Class-6'!DA83</f>
        <v>0</v>
      </c>
      <c r="CU81" s="358">
        <f>'Class-6'!DB83</f>
        <v>0</v>
      </c>
      <c r="CV81" s="434">
        <f>'Class-6'!DC83</f>
        <v>0</v>
      </c>
      <c r="CW81" s="361">
        <f>'Class-6'!DF83</f>
        <v>0</v>
      </c>
      <c r="CX81" s="357">
        <f>'Class-6'!DG83</f>
        <v>0</v>
      </c>
      <c r="CY81" s="358">
        <f>'Class-6'!DH83</f>
        <v>0</v>
      </c>
      <c r="CZ81" s="358">
        <f>'Class-6'!DI83</f>
        <v>0</v>
      </c>
      <c r="DA81" s="358">
        <f>'Class-6'!DJ83</f>
        <v>0</v>
      </c>
      <c r="DB81" s="358">
        <f>'Class-6'!DK83</f>
        <v>0</v>
      </c>
      <c r="DC81" s="359">
        <f>'Class-6'!DL83</f>
        <v>0</v>
      </c>
      <c r="DD81" s="361">
        <f>'Class-6'!DO83</f>
        <v>0</v>
      </c>
      <c r="DE81" s="357">
        <f>'Class-6'!DP83</f>
        <v>0</v>
      </c>
      <c r="DF81" s="358">
        <f>'Class-6'!DQ83</f>
        <v>0</v>
      </c>
      <c r="DG81" s="358">
        <f>'Class-6'!DR83</f>
        <v>0</v>
      </c>
      <c r="DH81" s="358">
        <f>'Class-6'!DS83</f>
        <v>0</v>
      </c>
      <c r="DI81" s="358">
        <f>'Class-6'!DT83</f>
        <v>0</v>
      </c>
      <c r="DJ81" s="359">
        <f>'Class-6'!DU83</f>
        <v>0</v>
      </c>
      <c r="DK81" s="361">
        <f>'Class-6'!DX83</f>
        <v>0</v>
      </c>
      <c r="DL81" s="467">
        <f>'Class-6'!DY83</f>
        <v>0</v>
      </c>
      <c r="DM81" s="468">
        <f>'Class-6'!DZ83</f>
        <v>0</v>
      </c>
      <c r="DN81" s="471" t="str">
        <f>'Class-6'!EA83</f>
        <v/>
      </c>
      <c r="DO81" s="467">
        <f>'Class-6'!EB83</f>
        <v>0</v>
      </c>
      <c r="DP81" s="468">
        <f>'Class-6'!EC83</f>
        <v>0</v>
      </c>
      <c r="DQ81" s="468">
        <f>'Class-6'!ED83</f>
        <v>0</v>
      </c>
      <c r="DR81" s="468" t="str">
        <f>'Class-6'!EE83</f>
        <v/>
      </c>
      <c r="DS81" s="276" t="str">
        <f>'Class-6'!EF83</f>
        <v/>
      </c>
      <c r="DT81" s="276" t="str">
        <f>'Class-6'!EG83</f>
        <v/>
      </c>
      <c r="DU81" s="278" t="str">
        <f>'Class-6'!EH83</f>
        <v/>
      </c>
      <c r="DV81" s="279">
        <f>'Class-6'!EJ83</f>
        <v>0</v>
      </c>
    </row>
    <row r="82" spans="1:126" s="280" customFormat="1" ht="17.25" customHeight="1">
      <c r="A82" s="883"/>
      <c r="B82" s="275">
        <f t="shared" si="50"/>
        <v>0</v>
      </c>
      <c r="C82" s="276">
        <f>'Class-6'!D84</f>
        <v>0</v>
      </c>
      <c r="D82" s="276">
        <f>'Class-6'!E84</f>
        <v>0</v>
      </c>
      <c r="E82" s="276">
        <f>'Class-6'!F84</f>
        <v>0</v>
      </c>
      <c r="F82" s="276">
        <f>'Class-6'!G84</f>
        <v>0</v>
      </c>
      <c r="G82" s="276">
        <f>'Class-6'!H84</f>
        <v>0</v>
      </c>
      <c r="H82" s="276">
        <f>'Class-6'!I84</f>
        <v>0</v>
      </c>
      <c r="I82" s="276">
        <f>'Class-6'!J84</f>
        <v>0</v>
      </c>
      <c r="J82" s="277">
        <f>'Class-6'!K84</f>
        <v>0</v>
      </c>
      <c r="K82" s="357">
        <f>'Class-6'!L84</f>
        <v>0</v>
      </c>
      <c r="L82" s="358">
        <f>'Class-6'!M84</f>
        <v>0</v>
      </c>
      <c r="M82" s="359">
        <f t="shared" si="26"/>
        <v>0</v>
      </c>
      <c r="N82" s="358">
        <f>'Class-6'!O84</f>
        <v>0</v>
      </c>
      <c r="O82" s="358">
        <f>'Class-6'!P84</f>
        <v>0</v>
      </c>
      <c r="P82" s="358">
        <f>'Class-6'!Q84</f>
        <v>0</v>
      </c>
      <c r="Q82" s="359">
        <f t="shared" si="27"/>
        <v>0</v>
      </c>
      <c r="R82" s="358">
        <f>'Class-6'!S84</f>
        <v>0</v>
      </c>
      <c r="S82" s="358">
        <f>'Class-6'!T84</f>
        <v>0</v>
      </c>
      <c r="T82" s="358">
        <f>'Class-6'!U84</f>
        <v>0</v>
      </c>
      <c r="U82" s="359">
        <f t="shared" si="28"/>
        <v>0</v>
      </c>
      <c r="V82" s="832">
        <f t="shared" si="29"/>
        <v>0</v>
      </c>
      <c r="W82" s="833">
        <f>'Class-6'!X84</f>
        <v>0</v>
      </c>
      <c r="X82" s="360">
        <f>'Class-6'!Z84</f>
        <v>0</v>
      </c>
      <c r="Y82" s="357">
        <f>'Class-6'!AA84</f>
        <v>0</v>
      </c>
      <c r="Z82" s="358">
        <f>'Class-6'!AB84</f>
        <v>0</v>
      </c>
      <c r="AA82" s="359">
        <f t="shared" si="30"/>
        <v>0</v>
      </c>
      <c r="AB82" s="358">
        <f>'Class-6'!AD84</f>
        <v>0</v>
      </c>
      <c r="AC82" s="358">
        <f>'Class-6'!AE84</f>
        <v>0</v>
      </c>
      <c r="AD82" s="358">
        <f>'Class-6'!AF84</f>
        <v>0</v>
      </c>
      <c r="AE82" s="359">
        <f t="shared" si="31"/>
        <v>0</v>
      </c>
      <c r="AF82" s="358">
        <f>'Class-6'!AH84</f>
        <v>0</v>
      </c>
      <c r="AG82" s="358">
        <f>'Class-6'!AI84</f>
        <v>0</v>
      </c>
      <c r="AH82" s="358">
        <f>'Class-6'!AJ84</f>
        <v>0</v>
      </c>
      <c r="AI82" s="359">
        <f t="shared" si="32"/>
        <v>0</v>
      </c>
      <c r="AJ82" s="832">
        <f t="shared" si="33"/>
        <v>0</v>
      </c>
      <c r="AK82" s="833">
        <f>'Class-6'!AL84</f>
        <v>0</v>
      </c>
      <c r="AL82" s="360">
        <f>'Class-6'!AO84</f>
        <v>0</v>
      </c>
      <c r="AM82" s="357">
        <f>'Class-6'!AP84</f>
        <v>0</v>
      </c>
      <c r="AN82" s="358">
        <f>'Class-6'!AQ84</f>
        <v>0</v>
      </c>
      <c r="AO82" s="359">
        <f t="shared" si="34"/>
        <v>0</v>
      </c>
      <c r="AP82" s="358">
        <f>'Class-6'!AS84</f>
        <v>0</v>
      </c>
      <c r="AQ82" s="358">
        <f>'Class-6'!AT84</f>
        <v>0</v>
      </c>
      <c r="AR82" s="358">
        <f>'Class-6'!AU84</f>
        <v>0</v>
      </c>
      <c r="AS82" s="359">
        <f t="shared" si="35"/>
        <v>0</v>
      </c>
      <c r="AT82" s="358">
        <f>'Class-6'!AW84</f>
        <v>0</v>
      </c>
      <c r="AU82" s="358">
        <f>'Class-6'!AX84</f>
        <v>0</v>
      </c>
      <c r="AV82" s="358">
        <f>'Class-6'!AY84</f>
        <v>0</v>
      </c>
      <c r="AW82" s="359">
        <f t="shared" si="36"/>
        <v>0</v>
      </c>
      <c r="AX82" s="832">
        <f t="shared" si="37"/>
        <v>0</v>
      </c>
      <c r="AY82" s="833">
        <f>'Class-6'!AZ84</f>
        <v>0</v>
      </c>
      <c r="AZ82" s="360">
        <f>'Class-6'!BD84</f>
        <v>0</v>
      </c>
      <c r="BA82" s="357">
        <f>'Class-6'!BE84</f>
        <v>0</v>
      </c>
      <c r="BB82" s="358">
        <f>'Class-6'!BF84</f>
        <v>0</v>
      </c>
      <c r="BC82" s="359">
        <f t="shared" si="38"/>
        <v>0</v>
      </c>
      <c r="BD82" s="358">
        <f>'Class-6'!BH84</f>
        <v>0</v>
      </c>
      <c r="BE82" s="358">
        <f>'Class-6'!BI84</f>
        <v>0</v>
      </c>
      <c r="BF82" s="358">
        <f>'Class-6'!BJ84</f>
        <v>0</v>
      </c>
      <c r="BG82" s="359">
        <f t="shared" si="39"/>
        <v>0</v>
      </c>
      <c r="BH82" s="358">
        <f>'Class-6'!BL84</f>
        <v>0</v>
      </c>
      <c r="BI82" s="358">
        <f>'Class-6'!BM84</f>
        <v>0</v>
      </c>
      <c r="BJ82" s="358">
        <f>'Class-6'!BN84</f>
        <v>0</v>
      </c>
      <c r="BK82" s="359">
        <f t="shared" si="40"/>
        <v>0</v>
      </c>
      <c r="BL82" s="832">
        <f t="shared" si="41"/>
        <v>0</v>
      </c>
      <c r="BM82" s="833">
        <f>'Class-6'!BN84</f>
        <v>0</v>
      </c>
      <c r="BN82" s="360">
        <f>'Class-6'!BS84</f>
        <v>0</v>
      </c>
      <c r="BO82" s="357">
        <f>'Class-6'!BT84</f>
        <v>0</v>
      </c>
      <c r="BP82" s="358">
        <f>'Class-6'!BU84</f>
        <v>0</v>
      </c>
      <c r="BQ82" s="359">
        <f t="shared" si="42"/>
        <v>0</v>
      </c>
      <c r="BR82" s="358">
        <f>'Class-6'!BW84</f>
        <v>0</v>
      </c>
      <c r="BS82" s="358">
        <f>'Class-6'!BX84</f>
        <v>0</v>
      </c>
      <c r="BT82" s="358">
        <f>'Class-6'!BY84</f>
        <v>0</v>
      </c>
      <c r="BU82" s="359">
        <f t="shared" si="43"/>
        <v>0</v>
      </c>
      <c r="BV82" s="358">
        <f>'Class-6'!CA84</f>
        <v>0</v>
      </c>
      <c r="BW82" s="358">
        <f>'Class-6'!CB84</f>
        <v>0</v>
      </c>
      <c r="BX82" s="358">
        <f>'Class-6'!CC84</f>
        <v>0</v>
      </c>
      <c r="BY82" s="359">
        <f t="shared" si="44"/>
        <v>0</v>
      </c>
      <c r="BZ82" s="832">
        <f t="shared" si="45"/>
        <v>0</v>
      </c>
      <c r="CA82" s="833">
        <f>'Class-6'!CB84</f>
        <v>0</v>
      </c>
      <c r="CB82" s="360">
        <f>'Class-6'!CH84</f>
        <v>0</v>
      </c>
      <c r="CC82" s="357">
        <f>'Class-6'!CI84</f>
        <v>0</v>
      </c>
      <c r="CD82" s="358">
        <f>'Class-6'!CJ84</f>
        <v>0</v>
      </c>
      <c r="CE82" s="359">
        <f t="shared" si="46"/>
        <v>0</v>
      </c>
      <c r="CF82" s="358">
        <f>'Class-6'!CL84</f>
        <v>0</v>
      </c>
      <c r="CG82" s="358">
        <f>'Class-6'!CM84</f>
        <v>0</v>
      </c>
      <c r="CH82" s="358">
        <f>'Class-6'!CN84</f>
        <v>0</v>
      </c>
      <c r="CI82" s="359">
        <f t="shared" si="47"/>
        <v>0</v>
      </c>
      <c r="CJ82" s="358">
        <f>'Class-6'!CP84</f>
        <v>0</v>
      </c>
      <c r="CK82" s="358">
        <f>'Class-6'!CR84</f>
        <v>0</v>
      </c>
      <c r="CL82" s="358">
        <f>'Class-6'!CR84</f>
        <v>0</v>
      </c>
      <c r="CM82" s="359">
        <f t="shared" si="48"/>
        <v>0</v>
      </c>
      <c r="CN82" s="832">
        <f t="shared" si="49"/>
        <v>0</v>
      </c>
      <c r="CO82" s="833">
        <f>'Class-6'!CP84</f>
        <v>0</v>
      </c>
      <c r="CP82" s="360">
        <f>'Class-6'!CW84</f>
        <v>0</v>
      </c>
      <c r="CQ82" s="357">
        <f>'Class-6'!CX84</f>
        <v>0</v>
      </c>
      <c r="CR82" s="358">
        <f>'Class-6'!CY84</f>
        <v>0</v>
      </c>
      <c r="CS82" s="358">
        <f>'Class-6'!CZ84</f>
        <v>0</v>
      </c>
      <c r="CT82" s="358">
        <f>'Class-6'!DA84</f>
        <v>0</v>
      </c>
      <c r="CU82" s="358">
        <f>'Class-6'!DB84</f>
        <v>0</v>
      </c>
      <c r="CV82" s="434">
        <f>'Class-6'!DC84</f>
        <v>0</v>
      </c>
      <c r="CW82" s="361">
        <f>'Class-6'!DF84</f>
        <v>0</v>
      </c>
      <c r="CX82" s="357">
        <f>'Class-6'!DG84</f>
        <v>0</v>
      </c>
      <c r="CY82" s="358">
        <f>'Class-6'!DH84</f>
        <v>0</v>
      </c>
      <c r="CZ82" s="358">
        <f>'Class-6'!DI84</f>
        <v>0</v>
      </c>
      <c r="DA82" s="358">
        <f>'Class-6'!DJ84</f>
        <v>0</v>
      </c>
      <c r="DB82" s="358">
        <f>'Class-6'!DK84</f>
        <v>0</v>
      </c>
      <c r="DC82" s="359">
        <f>'Class-6'!DL84</f>
        <v>0</v>
      </c>
      <c r="DD82" s="361">
        <f>'Class-6'!DO84</f>
        <v>0</v>
      </c>
      <c r="DE82" s="357">
        <f>'Class-6'!DP84</f>
        <v>0</v>
      </c>
      <c r="DF82" s="358">
        <f>'Class-6'!DQ84</f>
        <v>0</v>
      </c>
      <c r="DG82" s="358">
        <f>'Class-6'!DR84</f>
        <v>0</v>
      </c>
      <c r="DH82" s="358">
        <f>'Class-6'!DS84</f>
        <v>0</v>
      </c>
      <c r="DI82" s="358">
        <f>'Class-6'!DT84</f>
        <v>0</v>
      </c>
      <c r="DJ82" s="359">
        <f>'Class-6'!DU84</f>
        <v>0</v>
      </c>
      <c r="DK82" s="361">
        <f>'Class-6'!DX84</f>
        <v>0</v>
      </c>
      <c r="DL82" s="467">
        <f>'Class-6'!DY84</f>
        <v>0</v>
      </c>
      <c r="DM82" s="468">
        <f>'Class-6'!DZ84</f>
        <v>0</v>
      </c>
      <c r="DN82" s="471" t="str">
        <f>'Class-6'!EA84</f>
        <v/>
      </c>
      <c r="DO82" s="467">
        <f>'Class-6'!EB84</f>
        <v>0</v>
      </c>
      <c r="DP82" s="468">
        <f>'Class-6'!EC84</f>
        <v>0</v>
      </c>
      <c r="DQ82" s="468">
        <f>'Class-6'!ED84</f>
        <v>0</v>
      </c>
      <c r="DR82" s="468" t="str">
        <f>'Class-6'!EE84</f>
        <v/>
      </c>
      <c r="DS82" s="276" t="str">
        <f>'Class-6'!EF84</f>
        <v/>
      </c>
      <c r="DT82" s="276" t="str">
        <f>'Class-6'!EG84</f>
        <v/>
      </c>
      <c r="DU82" s="278" t="str">
        <f>'Class-6'!EH84</f>
        <v/>
      </c>
      <c r="DV82" s="279">
        <f>'Class-6'!EJ84</f>
        <v>0</v>
      </c>
    </row>
    <row r="83" spans="1:126" s="280" customFormat="1" ht="17.25" customHeight="1">
      <c r="A83" s="883"/>
      <c r="B83" s="275">
        <f t="shared" si="50"/>
        <v>0</v>
      </c>
      <c r="C83" s="276">
        <f>'Class-6'!D85</f>
        <v>0</v>
      </c>
      <c r="D83" s="276">
        <f>'Class-6'!E85</f>
        <v>0</v>
      </c>
      <c r="E83" s="276">
        <f>'Class-6'!F85</f>
        <v>0</v>
      </c>
      <c r="F83" s="276">
        <f>'Class-6'!G85</f>
        <v>0</v>
      </c>
      <c r="G83" s="276">
        <f>'Class-6'!H85</f>
        <v>0</v>
      </c>
      <c r="H83" s="276">
        <f>'Class-6'!I85</f>
        <v>0</v>
      </c>
      <c r="I83" s="276">
        <f>'Class-6'!J85</f>
        <v>0</v>
      </c>
      <c r="J83" s="277">
        <f>'Class-6'!K85</f>
        <v>0</v>
      </c>
      <c r="K83" s="357">
        <f>'Class-6'!L85</f>
        <v>0</v>
      </c>
      <c r="L83" s="358">
        <f>'Class-6'!M85</f>
        <v>0</v>
      </c>
      <c r="M83" s="359">
        <f t="shared" si="26"/>
        <v>0</v>
      </c>
      <c r="N83" s="358">
        <f>'Class-6'!O85</f>
        <v>0</v>
      </c>
      <c r="O83" s="358">
        <f>'Class-6'!P85</f>
        <v>0</v>
      </c>
      <c r="P83" s="358">
        <f>'Class-6'!Q85</f>
        <v>0</v>
      </c>
      <c r="Q83" s="359">
        <f t="shared" si="27"/>
        <v>0</v>
      </c>
      <c r="R83" s="358">
        <f>'Class-6'!S85</f>
        <v>0</v>
      </c>
      <c r="S83" s="358">
        <f>'Class-6'!T85</f>
        <v>0</v>
      </c>
      <c r="T83" s="358">
        <f>'Class-6'!U85</f>
        <v>0</v>
      </c>
      <c r="U83" s="359">
        <f t="shared" si="28"/>
        <v>0</v>
      </c>
      <c r="V83" s="832">
        <f t="shared" si="29"/>
        <v>0</v>
      </c>
      <c r="W83" s="833">
        <f>'Class-6'!X85</f>
        <v>0</v>
      </c>
      <c r="X83" s="360">
        <f>'Class-6'!Z85</f>
        <v>0</v>
      </c>
      <c r="Y83" s="357">
        <f>'Class-6'!AA85</f>
        <v>0</v>
      </c>
      <c r="Z83" s="358">
        <f>'Class-6'!AB85</f>
        <v>0</v>
      </c>
      <c r="AA83" s="359">
        <f t="shared" si="30"/>
        <v>0</v>
      </c>
      <c r="AB83" s="358">
        <f>'Class-6'!AD85</f>
        <v>0</v>
      </c>
      <c r="AC83" s="358">
        <f>'Class-6'!AE85</f>
        <v>0</v>
      </c>
      <c r="AD83" s="358">
        <f>'Class-6'!AF85</f>
        <v>0</v>
      </c>
      <c r="AE83" s="359">
        <f t="shared" si="31"/>
        <v>0</v>
      </c>
      <c r="AF83" s="358">
        <f>'Class-6'!AH85</f>
        <v>0</v>
      </c>
      <c r="AG83" s="358">
        <f>'Class-6'!AI85</f>
        <v>0</v>
      </c>
      <c r="AH83" s="358">
        <f>'Class-6'!AJ85</f>
        <v>0</v>
      </c>
      <c r="AI83" s="359">
        <f t="shared" si="32"/>
        <v>0</v>
      </c>
      <c r="AJ83" s="832">
        <f t="shared" si="33"/>
        <v>0</v>
      </c>
      <c r="AK83" s="833">
        <f>'Class-6'!AL85</f>
        <v>0</v>
      </c>
      <c r="AL83" s="360">
        <f>'Class-6'!AO85</f>
        <v>0</v>
      </c>
      <c r="AM83" s="357">
        <f>'Class-6'!AP85</f>
        <v>0</v>
      </c>
      <c r="AN83" s="358">
        <f>'Class-6'!AQ85</f>
        <v>0</v>
      </c>
      <c r="AO83" s="359">
        <f t="shared" si="34"/>
        <v>0</v>
      </c>
      <c r="AP83" s="358">
        <f>'Class-6'!AS85</f>
        <v>0</v>
      </c>
      <c r="AQ83" s="358">
        <f>'Class-6'!AT85</f>
        <v>0</v>
      </c>
      <c r="AR83" s="358">
        <f>'Class-6'!AU85</f>
        <v>0</v>
      </c>
      <c r="AS83" s="359">
        <f t="shared" si="35"/>
        <v>0</v>
      </c>
      <c r="AT83" s="358">
        <f>'Class-6'!AW85</f>
        <v>0</v>
      </c>
      <c r="AU83" s="358">
        <f>'Class-6'!AX85</f>
        <v>0</v>
      </c>
      <c r="AV83" s="358">
        <f>'Class-6'!AY85</f>
        <v>0</v>
      </c>
      <c r="AW83" s="359">
        <f t="shared" si="36"/>
        <v>0</v>
      </c>
      <c r="AX83" s="832">
        <f t="shared" si="37"/>
        <v>0</v>
      </c>
      <c r="AY83" s="833">
        <f>'Class-6'!AZ85</f>
        <v>0</v>
      </c>
      <c r="AZ83" s="360">
        <f>'Class-6'!BD85</f>
        <v>0</v>
      </c>
      <c r="BA83" s="357">
        <f>'Class-6'!BE85</f>
        <v>0</v>
      </c>
      <c r="BB83" s="358">
        <f>'Class-6'!BF85</f>
        <v>0</v>
      </c>
      <c r="BC83" s="359">
        <f t="shared" si="38"/>
        <v>0</v>
      </c>
      <c r="BD83" s="358">
        <f>'Class-6'!BH85</f>
        <v>0</v>
      </c>
      <c r="BE83" s="358">
        <f>'Class-6'!BI85</f>
        <v>0</v>
      </c>
      <c r="BF83" s="358">
        <f>'Class-6'!BJ85</f>
        <v>0</v>
      </c>
      <c r="BG83" s="359">
        <f t="shared" si="39"/>
        <v>0</v>
      </c>
      <c r="BH83" s="358">
        <f>'Class-6'!BL85</f>
        <v>0</v>
      </c>
      <c r="BI83" s="358">
        <f>'Class-6'!BM85</f>
        <v>0</v>
      </c>
      <c r="BJ83" s="358">
        <f>'Class-6'!BN85</f>
        <v>0</v>
      </c>
      <c r="BK83" s="359">
        <f t="shared" si="40"/>
        <v>0</v>
      </c>
      <c r="BL83" s="832">
        <f t="shared" si="41"/>
        <v>0</v>
      </c>
      <c r="BM83" s="833">
        <f>'Class-6'!BN85</f>
        <v>0</v>
      </c>
      <c r="BN83" s="360">
        <f>'Class-6'!BS85</f>
        <v>0</v>
      </c>
      <c r="BO83" s="357">
        <f>'Class-6'!BT85</f>
        <v>0</v>
      </c>
      <c r="BP83" s="358">
        <f>'Class-6'!BU85</f>
        <v>0</v>
      </c>
      <c r="BQ83" s="359">
        <f t="shared" si="42"/>
        <v>0</v>
      </c>
      <c r="BR83" s="358">
        <f>'Class-6'!BW85</f>
        <v>0</v>
      </c>
      <c r="BS83" s="358">
        <f>'Class-6'!BX85</f>
        <v>0</v>
      </c>
      <c r="BT83" s="358">
        <f>'Class-6'!BY85</f>
        <v>0</v>
      </c>
      <c r="BU83" s="359">
        <f t="shared" si="43"/>
        <v>0</v>
      </c>
      <c r="BV83" s="358">
        <f>'Class-6'!CA85</f>
        <v>0</v>
      </c>
      <c r="BW83" s="358">
        <f>'Class-6'!CB85</f>
        <v>0</v>
      </c>
      <c r="BX83" s="358">
        <f>'Class-6'!CC85</f>
        <v>0</v>
      </c>
      <c r="BY83" s="359">
        <f t="shared" si="44"/>
        <v>0</v>
      </c>
      <c r="BZ83" s="832">
        <f t="shared" si="45"/>
        <v>0</v>
      </c>
      <c r="CA83" s="833">
        <f>'Class-6'!CB85</f>
        <v>0</v>
      </c>
      <c r="CB83" s="360">
        <f>'Class-6'!CH85</f>
        <v>0</v>
      </c>
      <c r="CC83" s="357">
        <f>'Class-6'!CI85</f>
        <v>0</v>
      </c>
      <c r="CD83" s="358">
        <f>'Class-6'!CJ85</f>
        <v>0</v>
      </c>
      <c r="CE83" s="359">
        <f t="shared" si="46"/>
        <v>0</v>
      </c>
      <c r="CF83" s="358">
        <f>'Class-6'!CL85</f>
        <v>0</v>
      </c>
      <c r="CG83" s="358">
        <f>'Class-6'!CM85</f>
        <v>0</v>
      </c>
      <c r="CH83" s="358">
        <f>'Class-6'!CN85</f>
        <v>0</v>
      </c>
      <c r="CI83" s="359">
        <f t="shared" si="47"/>
        <v>0</v>
      </c>
      <c r="CJ83" s="358">
        <f>'Class-6'!CP85</f>
        <v>0</v>
      </c>
      <c r="CK83" s="358">
        <f>'Class-6'!CR85</f>
        <v>0</v>
      </c>
      <c r="CL83" s="358">
        <f>'Class-6'!CR85</f>
        <v>0</v>
      </c>
      <c r="CM83" s="359">
        <f t="shared" si="48"/>
        <v>0</v>
      </c>
      <c r="CN83" s="832">
        <f t="shared" si="49"/>
        <v>0</v>
      </c>
      <c r="CO83" s="833">
        <f>'Class-6'!CP85</f>
        <v>0</v>
      </c>
      <c r="CP83" s="360">
        <f>'Class-6'!CW85</f>
        <v>0</v>
      </c>
      <c r="CQ83" s="357">
        <f>'Class-6'!CX85</f>
        <v>0</v>
      </c>
      <c r="CR83" s="358">
        <f>'Class-6'!CY85</f>
        <v>0</v>
      </c>
      <c r="CS83" s="358">
        <f>'Class-6'!CZ85</f>
        <v>0</v>
      </c>
      <c r="CT83" s="358">
        <f>'Class-6'!DA85</f>
        <v>0</v>
      </c>
      <c r="CU83" s="358">
        <f>'Class-6'!DB85</f>
        <v>0</v>
      </c>
      <c r="CV83" s="434">
        <f>'Class-6'!DC85</f>
        <v>0</v>
      </c>
      <c r="CW83" s="361">
        <f>'Class-6'!DF85</f>
        <v>0</v>
      </c>
      <c r="CX83" s="357">
        <f>'Class-6'!DG85</f>
        <v>0</v>
      </c>
      <c r="CY83" s="358">
        <f>'Class-6'!DH85</f>
        <v>0</v>
      </c>
      <c r="CZ83" s="358">
        <f>'Class-6'!DI85</f>
        <v>0</v>
      </c>
      <c r="DA83" s="358">
        <f>'Class-6'!DJ85</f>
        <v>0</v>
      </c>
      <c r="DB83" s="358">
        <f>'Class-6'!DK85</f>
        <v>0</v>
      </c>
      <c r="DC83" s="359">
        <f>'Class-6'!DL85</f>
        <v>0</v>
      </c>
      <c r="DD83" s="361">
        <f>'Class-6'!DO85</f>
        <v>0</v>
      </c>
      <c r="DE83" s="357">
        <f>'Class-6'!DP85</f>
        <v>0</v>
      </c>
      <c r="DF83" s="358">
        <f>'Class-6'!DQ85</f>
        <v>0</v>
      </c>
      <c r="DG83" s="358">
        <f>'Class-6'!DR85</f>
        <v>0</v>
      </c>
      <c r="DH83" s="358">
        <f>'Class-6'!DS85</f>
        <v>0</v>
      </c>
      <c r="DI83" s="358">
        <f>'Class-6'!DT85</f>
        <v>0</v>
      </c>
      <c r="DJ83" s="359">
        <f>'Class-6'!DU85</f>
        <v>0</v>
      </c>
      <c r="DK83" s="361">
        <f>'Class-6'!DX85</f>
        <v>0</v>
      </c>
      <c r="DL83" s="467">
        <f>'Class-6'!DY85</f>
        <v>0</v>
      </c>
      <c r="DM83" s="468">
        <f>'Class-6'!DZ85</f>
        <v>0</v>
      </c>
      <c r="DN83" s="471" t="str">
        <f>'Class-6'!EA85</f>
        <v/>
      </c>
      <c r="DO83" s="467">
        <f>'Class-6'!EB85</f>
        <v>0</v>
      </c>
      <c r="DP83" s="468">
        <f>'Class-6'!EC85</f>
        <v>0</v>
      </c>
      <c r="DQ83" s="468">
        <f>'Class-6'!ED85</f>
        <v>0</v>
      </c>
      <c r="DR83" s="468" t="str">
        <f>'Class-6'!EE85</f>
        <v/>
      </c>
      <c r="DS83" s="276" t="str">
        <f>'Class-6'!EF85</f>
        <v/>
      </c>
      <c r="DT83" s="276" t="str">
        <f>'Class-6'!EG85</f>
        <v/>
      </c>
      <c r="DU83" s="278" t="str">
        <f>'Class-6'!EH85</f>
        <v/>
      </c>
      <c r="DV83" s="279">
        <f>'Class-6'!EJ85</f>
        <v>0</v>
      </c>
    </row>
    <row r="84" spans="1:126" s="280" customFormat="1" ht="17.25" customHeight="1">
      <c r="A84" s="883"/>
      <c r="B84" s="275">
        <f t="shared" si="50"/>
        <v>0</v>
      </c>
      <c r="C84" s="276">
        <f>'Class-6'!D86</f>
        <v>0</v>
      </c>
      <c r="D84" s="276">
        <f>'Class-6'!E86</f>
        <v>0</v>
      </c>
      <c r="E84" s="276">
        <f>'Class-6'!F86</f>
        <v>0</v>
      </c>
      <c r="F84" s="276">
        <f>'Class-6'!G86</f>
        <v>0</v>
      </c>
      <c r="G84" s="276">
        <f>'Class-6'!H86</f>
        <v>0</v>
      </c>
      <c r="H84" s="276">
        <f>'Class-6'!I86</f>
        <v>0</v>
      </c>
      <c r="I84" s="276">
        <f>'Class-6'!J86</f>
        <v>0</v>
      </c>
      <c r="J84" s="277">
        <f>'Class-6'!K86</f>
        <v>0</v>
      </c>
      <c r="K84" s="357">
        <f>'Class-6'!L86</f>
        <v>0</v>
      </c>
      <c r="L84" s="358">
        <f>'Class-6'!M86</f>
        <v>0</v>
      </c>
      <c r="M84" s="359">
        <f t="shared" si="26"/>
        <v>0</v>
      </c>
      <c r="N84" s="358">
        <f>'Class-6'!O86</f>
        <v>0</v>
      </c>
      <c r="O84" s="358">
        <f>'Class-6'!P86</f>
        <v>0</v>
      </c>
      <c r="P84" s="358">
        <f>'Class-6'!Q86</f>
        <v>0</v>
      </c>
      <c r="Q84" s="359">
        <f t="shared" si="27"/>
        <v>0</v>
      </c>
      <c r="R84" s="358">
        <f>'Class-6'!S86</f>
        <v>0</v>
      </c>
      <c r="S84" s="358">
        <f>'Class-6'!T86</f>
        <v>0</v>
      </c>
      <c r="T84" s="358">
        <f>'Class-6'!U86</f>
        <v>0</v>
      </c>
      <c r="U84" s="359">
        <f t="shared" si="28"/>
        <v>0</v>
      </c>
      <c r="V84" s="832">
        <f t="shared" si="29"/>
        <v>0</v>
      </c>
      <c r="W84" s="833">
        <f>'Class-6'!X86</f>
        <v>0</v>
      </c>
      <c r="X84" s="360">
        <f>'Class-6'!Z86</f>
        <v>0</v>
      </c>
      <c r="Y84" s="357">
        <f>'Class-6'!AA86</f>
        <v>0</v>
      </c>
      <c r="Z84" s="358">
        <f>'Class-6'!AB86</f>
        <v>0</v>
      </c>
      <c r="AA84" s="359">
        <f t="shared" si="30"/>
        <v>0</v>
      </c>
      <c r="AB84" s="358">
        <f>'Class-6'!AD86</f>
        <v>0</v>
      </c>
      <c r="AC84" s="358">
        <f>'Class-6'!AE86</f>
        <v>0</v>
      </c>
      <c r="AD84" s="358">
        <f>'Class-6'!AF86</f>
        <v>0</v>
      </c>
      <c r="AE84" s="359">
        <f t="shared" si="31"/>
        <v>0</v>
      </c>
      <c r="AF84" s="358">
        <f>'Class-6'!AH86</f>
        <v>0</v>
      </c>
      <c r="AG84" s="358">
        <f>'Class-6'!AI86</f>
        <v>0</v>
      </c>
      <c r="AH84" s="358">
        <f>'Class-6'!AJ86</f>
        <v>0</v>
      </c>
      <c r="AI84" s="359">
        <f t="shared" si="32"/>
        <v>0</v>
      </c>
      <c r="AJ84" s="832">
        <f t="shared" si="33"/>
        <v>0</v>
      </c>
      <c r="AK84" s="833">
        <f>'Class-6'!AL86</f>
        <v>0</v>
      </c>
      <c r="AL84" s="360">
        <f>'Class-6'!AO86</f>
        <v>0</v>
      </c>
      <c r="AM84" s="357">
        <f>'Class-6'!AP86</f>
        <v>0</v>
      </c>
      <c r="AN84" s="358">
        <f>'Class-6'!AQ86</f>
        <v>0</v>
      </c>
      <c r="AO84" s="359">
        <f t="shared" si="34"/>
        <v>0</v>
      </c>
      <c r="AP84" s="358">
        <f>'Class-6'!AS86</f>
        <v>0</v>
      </c>
      <c r="AQ84" s="358">
        <f>'Class-6'!AT86</f>
        <v>0</v>
      </c>
      <c r="AR84" s="358">
        <f>'Class-6'!AU86</f>
        <v>0</v>
      </c>
      <c r="AS84" s="359">
        <f t="shared" si="35"/>
        <v>0</v>
      </c>
      <c r="AT84" s="358">
        <f>'Class-6'!AW86</f>
        <v>0</v>
      </c>
      <c r="AU84" s="358">
        <f>'Class-6'!AX86</f>
        <v>0</v>
      </c>
      <c r="AV84" s="358">
        <f>'Class-6'!AY86</f>
        <v>0</v>
      </c>
      <c r="AW84" s="359">
        <f t="shared" si="36"/>
        <v>0</v>
      </c>
      <c r="AX84" s="832">
        <f t="shared" si="37"/>
        <v>0</v>
      </c>
      <c r="AY84" s="833">
        <f>'Class-6'!AZ86</f>
        <v>0</v>
      </c>
      <c r="AZ84" s="360">
        <f>'Class-6'!BD86</f>
        <v>0</v>
      </c>
      <c r="BA84" s="357">
        <f>'Class-6'!BE86</f>
        <v>0</v>
      </c>
      <c r="BB84" s="358">
        <f>'Class-6'!BF86</f>
        <v>0</v>
      </c>
      <c r="BC84" s="359">
        <f t="shared" si="38"/>
        <v>0</v>
      </c>
      <c r="BD84" s="358">
        <f>'Class-6'!BH86</f>
        <v>0</v>
      </c>
      <c r="BE84" s="358">
        <f>'Class-6'!BI86</f>
        <v>0</v>
      </c>
      <c r="BF84" s="358">
        <f>'Class-6'!BJ86</f>
        <v>0</v>
      </c>
      <c r="BG84" s="359">
        <f t="shared" si="39"/>
        <v>0</v>
      </c>
      <c r="BH84" s="358">
        <f>'Class-6'!BL86</f>
        <v>0</v>
      </c>
      <c r="BI84" s="358">
        <f>'Class-6'!BM86</f>
        <v>0</v>
      </c>
      <c r="BJ84" s="358">
        <f>'Class-6'!BN86</f>
        <v>0</v>
      </c>
      <c r="BK84" s="359">
        <f t="shared" si="40"/>
        <v>0</v>
      </c>
      <c r="BL84" s="832">
        <f t="shared" si="41"/>
        <v>0</v>
      </c>
      <c r="BM84" s="833">
        <f>'Class-6'!BN86</f>
        <v>0</v>
      </c>
      <c r="BN84" s="360">
        <f>'Class-6'!BS86</f>
        <v>0</v>
      </c>
      <c r="BO84" s="357">
        <f>'Class-6'!BT86</f>
        <v>0</v>
      </c>
      <c r="BP84" s="358">
        <f>'Class-6'!BU86</f>
        <v>0</v>
      </c>
      <c r="BQ84" s="359">
        <f t="shared" si="42"/>
        <v>0</v>
      </c>
      <c r="BR84" s="358">
        <f>'Class-6'!BW86</f>
        <v>0</v>
      </c>
      <c r="BS84" s="358">
        <f>'Class-6'!BX86</f>
        <v>0</v>
      </c>
      <c r="BT84" s="358">
        <f>'Class-6'!BY86</f>
        <v>0</v>
      </c>
      <c r="BU84" s="359">
        <f t="shared" si="43"/>
        <v>0</v>
      </c>
      <c r="BV84" s="358">
        <f>'Class-6'!CA86</f>
        <v>0</v>
      </c>
      <c r="BW84" s="358">
        <f>'Class-6'!CB86</f>
        <v>0</v>
      </c>
      <c r="BX84" s="358">
        <f>'Class-6'!CC86</f>
        <v>0</v>
      </c>
      <c r="BY84" s="359">
        <f t="shared" si="44"/>
        <v>0</v>
      </c>
      <c r="BZ84" s="832">
        <f t="shared" si="45"/>
        <v>0</v>
      </c>
      <c r="CA84" s="833">
        <f>'Class-6'!CB86</f>
        <v>0</v>
      </c>
      <c r="CB84" s="360">
        <f>'Class-6'!CH86</f>
        <v>0</v>
      </c>
      <c r="CC84" s="357">
        <f>'Class-6'!CI86</f>
        <v>0</v>
      </c>
      <c r="CD84" s="358">
        <f>'Class-6'!CJ86</f>
        <v>0</v>
      </c>
      <c r="CE84" s="359">
        <f t="shared" si="46"/>
        <v>0</v>
      </c>
      <c r="CF84" s="358">
        <f>'Class-6'!CL86</f>
        <v>0</v>
      </c>
      <c r="CG84" s="358">
        <f>'Class-6'!CM86</f>
        <v>0</v>
      </c>
      <c r="CH84" s="358">
        <f>'Class-6'!CN86</f>
        <v>0</v>
      </c>
      <c r="CI84" s="359">
        <f t="shared" si="47"/>
        <v>0</v>
      </c>
      <c r="CJ84" s="358">
        <f>'Class-6'!CP86</f>
        <v>0</v>
      </c>
      <c r="CK84" s="358">
        <f>'Class-6'!CR86</f>
        <v>0</v>
      </c>
      <c r="CL84" s="358">
        <f>'Class-6'!CR86</f>
        <v>0</v>
      </c>
      <c r="CM84" s="359">
        <f t="shared" si="48"/>
        <v>0</v>
      </c>
      <c r="CN84" s="832">
        <f t="shared" si="49"/>
        <v>0</v>
      </c>
      <c r="CO84" s="833">
        <f>'Class-6'!CP86</f>
        <v>0</v>
      </c>
      <c r="CP84" s="360">
        <f>'Class-6'!CW86</f>
        <v>0</v>
      </c>
      <c r="CQ84" s="357">
        <f>'Class-6'!CX86</f>
        <v>0</v>
      </c>
      <c r="CR84" s="358">
        <f>'Class-6'!CY86</f>
        <v>0</v>
      </c>
      <c r="CS84" s="358">
        <f>'Class-6'!CZ86</f>
        <v>0</v>
      </c>
      <c r="CT84" s="358">
        <f>'Class-6'!DA86</f>
        <v>0</v>
      </c>
      <c r="CU84" s="358">
        <f>'Class-6'!DB86</f>
        <v>0</v>
      </c>
      <c r="CV84" s="434">
        <f>'Class-6'!DC86</f>
        <v>0</v>
      </c>
      <c r="CW84" s="361">
        <f>'Class-6'!DF86</f>
        <v>0</v>
      </c>
      <c r="CX84" s="357">
        <f>'Class-6'!DG86</f>
        <v>0</v>
      </c>
      <c r="CY84" s="358">
        <f>'Class-6'!DH86</f>
        <v>0</v>
      </c>
      <c r="CZ84" s="358">
        <f>'Class-6'!DI86</f>
        <v>0</v>
      </c>
      <c r="DA84" s="358">
        <f>'Class-6'!DJ86</f>
        <v>0</v>
      </c>
      <c r="DB84" s="358">
        <f>'Class-6'!DK86</f>
        <v>0</v>
      </c>
      <c r="DC84" s="359">
        <f>'Class-6'!DL86</f>
        <v>0</v>
      </c>
      <c r="DD84" s="361">
        <f>'Class-6'!DO86</f>
        <v>0</v>
      </c>
      <c r="DE84" s="357">
        <f>'Class-6'!DP86</f>
        <v>0</v>
      </c>
      <c r="DF84" s="358">
        <f>'Class-6'!DQ86</f>
        <v>0</v>
      </c>
      <c r="DG84" s="358">
        <f>'Class-6'!DR86</f>
        <v>0</v>
      </c>
      <c r="DH84" s="358">
        <f>'Class-6'!DS86</f>
        <v>0</v>
      </c>
      <c r="DI84" s="358">
        <f>'Class-6'!DT86</f>
        <v>0</v>
      </c>
      <c r="DJ84" s="359">
        <f>'Class-6'!DU86</f>
        <v>0</v>
      </c>
      <c r="DK84" s="361">
        <f>'Class-6'!DX86</f>
        <v>0</v>
      </c>
      <c r="DL84" s="467">
        <f>'Class-6'!DY86</f>
        <v>0</v>
      </c>
      <c r="DM84" s="468">
        <f>'Class-6'!DZ86</f>
        <v>0</v>
      </c>
      <c r="DN84" s="471" t="str">
        <f>'Class-6'!EA86</f>
        <v/>
      </c>
      <c r="DO84" s="467">
        <f>'Class-6'!EB86</f>
        <v>0</v>
      </c>
      <c r="DP84" s="468">
        <f>'Class-6'!EC86</f>
        <v>0</v>
      </c>
      <c r="DQ84" s="468">
        <f>'Class-6'!ED86</f>
        <v>0</v>
      </c>
      <c r="DR84" s="468" t="str">
        <f>'Class-6'!EE86</f>
        <v/>
      </c>
      <c r="DS84" s="276" t="str">
        <f>'Class-6'!EF86</f>
        <v/>
      </c>
      <c r="DT84" s="276" t="str">
        <f>'Class-6'!EG86</f>
        <v/>
      </c>
      <c r="DU84" s="278" t="str">
        <f>'Class-6'!EH86</f>
        <v/>
      </c>
      <c r="DV84" s="279">
        <f>'Class-6'!EJ86</f>
        <v>0</v>
      </c>
    </row>
    <row r="85" spans="1:126" s="280" customFormat="1" ht="17.25" customHeight="1">
      <c r="A85" s="883"/>
      <c r="B85" s="275">
        <f t="shared" si="50"/>
        <v>0</v>
      </c>
      <c r="C85" s="276">
        <f>'Class-6'!D87</f>
        <v>0</v>
      </c>
      <c r="D85" s="276">
        <f>'Class-6'!E87</f>
        <v>0</v>
      </c>
      <c r="E85" s="276">
        <f>'Class-6'!F87</f>
        <v>0</v>
      </c>
      <c r="F85" s="276">
        <f>'Class-6'!G87</f>
        <v>0</v>
      </c>
      <c r="G85" s="276">
        <f>'Class-6'!H87</f>
        <v>0</v>
      </c>
      <c r="H85" s="276">
        <f>'Class-6'!I87</f>
        <v>0</v>
      </c>
      <c r="I85" s="276">
        <f>'Class-6'!J87</f>
        <v>0</v>
      </c>
      <c r="J85" s="277">
        <f>'Class-6'!K87</f>
        <v>0</v>
      </c>
      <c r="K85" s="357">
        <f>'Class-6'!L87</f>
        <v>0</v>
      </c>
      <c r="L85" s="358">
        <f>'Class-6'!M87</f>
        <v>0</v>
      </c>
      <c r="M85" s="359">
        <f t="shared" si="26"/>
        <v>0</v>
      </c>
      <c r="N85" s="358">
        <f>'Class-6'!O87</f>
        <v>0</v>
      </c>
      <c r="O85" s="358">
        <f>'Class-6'!P87</f>
        <v>0</v>
      </c>
      <c r="P85" s="358">
        <f>'Class-6'!Q87</f>
        <v>0</v>
      </c>
      <c r="Q85" s="359">
        <f t="shared" si="27"/>
        <v>0</v>
      </c>
      <c r="R85" s="358">
        <f>'Class-6'!S87</f>
        <v>0</v>
      </c>
      <c r="S85" s="358">
        <f>'Class-6'!T87</f>
        <v>0</v>
      </c>
      <c r="T85" s="358">
        <f>'Class-6'!U87</f>
        <v>0</v>
      </c>
      <c r="U85" s="359">
        <f t="shared" si="28"/>
        <v>0</v>
      </c>
      <c r="V85" s="832">
        <f t="shared" si="29"/>
        <v>0</v>
      </c>
      <c r="W85" s="833">
        <f>'Class-6'!X87</f>
        <v>0</v>
      </c>
      <c r="X85" s="360">
        <f>'Class-6'!Z87</f>
        <v>0</v>
      </c>
      <c r="Y85" s="357">
        <f>'Class-6'!AA87</f>
        <v>0</v>
      </c>
      <c r="Z85" s="358">
        <f>'Class-6'!AB87</f>
        <v>0</v>
      </c>
      <c r="AA85" s="359">
        <f t="shared" si="30"/>
        <v>0</v>
      </c>
      <c r="AB85" s="358">
        <f>'Class-6'!AD87</f>
        <v>0</v>
      </c>
      <c r="AC85" s="358">
        <f>'Class-6'!AE87</f>
        <v>0</v>
      </c>
      <c r="AD85" s="358">
        <f>'Class-6'!AF87</f>
        <v>0</v>
      </c>
      <c r="AE85" s="359">
        <f t="shared" si="31"/>
        <v>0</v>
      </c>
      <c r="AF85" s="358">
        <f>'Class-6'!AH87</f>
        <v>0</v>
      </c>
      <c r="AG85" s="358">
        <f>'Class-6'!AI87</f>
        <v>0</v>
      </c>
      <c r="AH85" s="358">
        <f>'Class-6'!AJ87</f>
        <v>0</v>
      </c>
      <c r="AI85" s="359">
        <f t="shared" si="32"/>
        <v>0</v>
      </c>
      <c r="AJ85" s="832">
        <f t="shared" si="33"/>
        <v>0</v>
      </c>
      <c r="AK85" s="833">
        <f>'Class-6'!AL87</f>
        <v>0</v>
      </c>
      <c r="AL85" s="360">
        <f>'Class-6'!AO87</f>
        <v>0</v>
      </c>
      <c r="AM85" s="357">
        <f>'Class-6'!AP87</f>
        <v>0</v>
      </c>
      <c r="AN85" s="358">
        <f>'Class-6'!AQ87</f>
        <v>0</v>
      </c>
      <c r="AO85" s="359">
        <f t="shared" si="34"/>
        <v>0</v>
      </c>
      <c r="AP85" s="358">
        <f>'Class-6'!AS87</f>
        <v>0</v>
      </c>
      <c r="AQ85" s="358">
        <f>'Class-6'!AT87</f>
        <v>0</v>
      </c>
      <c r="AR85" s="358">
        <f>'Class-6'!AU87</f>
        <v>0</v>
      </c>
      <c r="AS85" s="359">
        <f t="shared" si="35"/>
        <v>0</v>
      </c>
      <c r="AT85" s="358">
        <f>'Class-6'!AW87</f>
        <v>0</v>
      </c>
      <c r="AU85" s="358">
        <f>'Class-6'!AX87</f>
        <v>0</v>
      </c>
      <c r="AV85" s="358">
        <f>'Class-6'!AY87</f>
        <v>0</v>
      </c>
      <c r="AW85" s="359">
        <f t="shared" si="36"/>
        <v>0</v>
      </c>
      <c r="AX85" s="832">
        <f t="shared" si="37"/>
        <v>0</v>
      </c>
      <c r="AY85" s="833">
        <f>'Class-6'!AZ87</f>
        <v>0</v>
      </c>
      <c r="AZ85" s="360">
        <f>'Class-6'!BD87</f>
        <v>0</v>
      </c>
      <c r="BA85" s="357">
        <f>'Class-6'!BE87</f>
        <v>0</v>
      </c>
      <c r="BB85" s="358">
        <f>'Class-6'!BF87</f>
        <v>0</v>
      </c>
      <c r="BC85" s="359">
        <f t="shared" si="38"/>
        <v>0</v>
      </c>
      <c r="BD85" s="358">
        <f>'Class-6'!BH87</f>
        <v>0</v>
      </c>
      <c r="BE85" s="358">
        <f>'Class-6'!BI87</f>
        <v>0</v>
      </c>
      <c r="BF85" s="358">
        <f>'Class-6'!BJ87</f>
        <v>0</v>
      </c>
      <c r="BG85" s="359">
        <f t="shared" si="39"/>
        <v>0</v>
      </c>
      <c r="BH85" s="358">
        <f>'Class-6'!BL87</f>
        <v>0</v>
      </c>
      <c r="BI85" s="358">
        <f>'Class-6'!BM87</f>
        <v>0</v>
      </c>
      <c r="BJ85" s="358">
        <f>'Class-6'!BN87</f>
        <v>0</v>
      </c>
      <c r="BK85" s="359">
        <f t="shared" si="40"/>
        <v>0</v>
      </c>
      <c r="BL85" s="832">
        <f t="shared" si="41"/>
        <v>0</v>
      </c>
      <c r="BM85" s="833">
        <f>'Class-6'!BN87</f>
        <v>0</v>
      </c>
      <c r="BN85" s="360">
        <f>'Class-6'!BS87</f>
        <v>0</v>
      </c>
      <c r="BO85" s="357">
        <f>'Class-6'!BT87</f>
        <v>0</v>
      </c>
      <c r="BP85" s="358">
        <f>'Class-6'!BU87</f>
        <v>0</v>
      </c>
      <c r="BQ85" s="359">
        <f t="shared" si="42"/>
        <v>0</v>
      </c>
      <c r="BR85" s="358">
        <f>'Class-6'!BW87</f>
        <v>0</v>
      </c>
      <c r="BS85" s="358">
        <f>'Class-6'!BX87</f>
        <v>0</v>
      </c>
      <c r="BT85" s="358">
        <f>'Class-6'!BY87</f>
        <v>0</v>
      </c>
      <c r="BU85" s="359">
        <f t="shared" si="43"/>
        <v>0</v>
      </c>
      <c r="BV85" s="358">
        <f>'Class-6'!CA87</f>
        <v>0</v>
      </c>
      <c r="BW85" s="358">
        <f>'Class-6'!CB87</f>
        <v>0</v>
      </c>
      <c r="BX85" s="358">
        <f>'Class-6'!CC87</f>
        <v>0</v>
      </c>
      <c r="BY85" s="359">
        <f t="shared" si="44"/>
        <v>0</v>
      </c>
      <c r="BZ85" s="832">
        <f t="shared" si="45"/>
        <v>0</v>
      </c>
      <c r="CA85" s="833">
        <f>'Class-6'!CB87</f>
        <v>0</v>
      </c>
      <c r="CB85" s="360">
        <f>'Class-6'!CH87</f>
        <v>0</v>
      </c>
      <c r="CC85" s="357">
        <f>'Class-6'!CI87</f>
        <v>0</v>
      </c>
      <c r="CD85" s="358">
        <f>'Class-6'!CJ87</f>
        <v>0</v>
      </c>
      <c r="CE85" s="359">
        <f t="shared" si="46"/>
        <v>0</v>
      </c>
      <c r="CF85" s="358">
        <f>'Class-6'!CL87</f>
        <v>0</v>
      </c>
      <c r="CG85" s="358">
        <f>'Class-6'!CM87</f>
        <v>0</v>
      </c>
      <c r="CH85" s="358">
        <f>'Class-6'!CN87</f>
        <v>0</v>
      </c>
      <c r="CI85" s="359">
        <f t="shared" si="47"/>
        <v>0</v>
      </c>
      <c r="CJ85" s="358">
        <f>'Class-6'!CP87</f>
        <v>0</v>
      </c>
      <c r="CK85" s="358">
        <f>'Class-6'!CR87</f>
        <v>0</v>
      </c>
      <c r="CL85" s="358">
        <f>'Class-6'!CR87</f>
        <v>0</v>
      </c>
      <c r="CM85" s="359">
        <f t="shared" si="48"/>
        <v>0</v>
      </c>
      <c r="CN85" s="832">
        <f t="shared" si="49"/>
        <v>0</v>
      </c>
      <c r="CO85" s="833">
        <f>'Class-6'!CP87</f>
        <v>0</v>
      </c>
      <c r="CP85" s="360">
        <f>'Class-6'!CW87</f>
        <v>0</v>
      </c>
      <c r="CQ85" s="357">
        <f>'Class-6'!CX87</f>
        <v>0</v>
      </c>
      <c r="CR85" s="358">
        <f>'Class-6'!CY87</f>
        <v>0</v>
      </c>
      <c r="CS85" s="358">
        <f>'Class-6'!CZ87</f>
        <v>0</v>
      </c>
      <c r="CT85" s="358">
        <f>'Class-6'!DA87</f>
        <v>0</v>
      </c>
      <c r="CU85" s="358">
        <f>'Class-6'!DB87</f>
        <v>0</v>
      </c>
      <c r="CV85" s="434">
        <f>'Class-6'!DC87</f>
        <v>0</v>
      </c>
      <c r="CW85" s="361">
        <f>'Class-6'!DF87</f>
        <v>0</v>
      </c>
      <c r="CX85" s="357">
        <f>'Class-6'!DG87</f>
        <v>0</v>
      </c>
      <c r="CY85" s="358">
        <f>'Class-6'!DH87</f>
        <v>0</v>
      </c>
      <c r="CZ85" s="358">
        <f>'Class-6'!DI87</f>
        <v>0</v>
      </c>
      <c r="DA85" s="358">
        <f>'Class-6'!DJ87</f>
        <v>0</v>
      </c>
      <c r="DB85" s="358">
        <f>'Class-6'!DK87</f>
        <v>0</v>
      </c>
      <c r="DC85" s="359">
        <f>'Class-6'!DL87</f>
        <v>0</v>
      </c>
      <c r="DD85" s="361">
        <f>'Class-6'!DO87</f>
        <v>0</v>
      </c>
      <c r="DE85" s="357">
        <f>'Class-6'!DP87</f>
        <v>0</v>
      </c>
      <c r="DF85" s="358">
        <f>'Class-6'!DQ87</f>
        <v>0</v>
      </c>
      <c r="DG85" s="358">
        <f>'Class-6'!DR87</f>
        <v>0</v>
      </c>
      <c r="DH85" s="358">
        <f>'Class-6'!DS87</f>
        <v>0</v>
      </c>
      <c r="DI85" s="358">
        <f>'Class-6'!DT87</f>
        <v>0</v>
      </c>
      <c r="DJ85" s="359">
        <f>'Class-6'!DU87</f>
        <v>0</v>
      </c>
      <c r="DK85" s="361">
        <f>'Class-6'!DX87</f>
        <v>0</v>
      </c>
      <c r="DL85" s="467">
        <f>'Class-6'!DY87</f>
        <v>0</v>
      </c>
      <c r="DM85" s="468">
        <f>'Class-6'!DZ87</f>
        <v>0</v>
      </c>
      <c r="DN85" s="471" t="str">
        <f>'Class-6'!EA87</f>
        <v/>
      </c>
      <c r="DO85" s="467">
        <f>'Class-6'!EB87</f>
        <v>0</v>
      </c>
      <c r="DP85" s="468">
        <f>'Class-6'!EC87</f>
        <v>0</v>
      </c>
      <c r="DQ85" s="468">
        <f>'Class-6'!ED87</f>
        <v>0</v>
      </c>
      <c r="DR85" s="468" t="str">
        <f>'Class-6'!EE87</f>
        <v/>
      </c>
      <c r="DS85" s="276" t="str">
        <f>'Class-6'!EF87</f>
        <v/>
      </c>
      <c r="DT85" s="276" t="str">
        <f>'Class-6'!EG87</f>
        <v/>
      </c>
      <c r="DU85" s="278" t="str">
        <f>'Class-6'!EH87</f>
        <v/>
      </c>
      <c r="DV85" s="279">
        <f>'Class-6'!EJ87</f>
        <v>0</v>
      </c>
    </row>
    <row r="86" spans="1:126" s="280" customFormat="1" ht="17.25" customHeight="1">
      <c r="A86" s="883"/>
      <c r="B86" s="275">
        <f t="shared" si="50"/>
        <v>0</v>
      </c>
      <c r="C86" s="276">
        <f>'Class-6'!D88</f>
        <v>0</v>
      </c>
      <c r="D86" s="276">
        <f>'Class-6'!E88</f>
        <v>0</v>
      </c>
      <c r="E86" s="276">
        <f>'Class-6'!F88</f>
        <v>0</v>
      </c>
      <c r="F86" s="276">
        <f>'Class-6'!G88</f>
        <v>0</v>
      </c>
      <c r="G86" s="276">
        <f>'Class-6'!H88</f>
        <v>0</v>
      </c>
      <c r="H86" s="276">
        <f>'Class-6'!I88</f>
        <v>0</v>
      </c>
      <c r="I86" s="276">
        <f>'Class-6'!J88</f>
        <v>0</v>
      </c>
      <c r="J86" s="277">
        <f>'Class-6'!K88</f>
        <v>0</v>
      </c>
      <c r="K86" s="357">
        <f>'Class-6'!L88</f>
        <v>0</v>
      </c>
      <c r="L86" s="358">
        <f>'Class-6'!M88</f>
        <v>0</v>
      </c>
      <c r="M86" s="359">
        <f t="shared" si="26"/>
        <v>0</v>
      </c>
      <c r="N86" s="358">
        <f>'Class-6'!O88</f>
        <v>0</v>
      </c>
      <c r="O86" s="358">
        <f>'Class-6'!P88</f>
        <v>0</v>
      </c>
      <c r="P86" s="358">
        <f>'Class-6'!Q88</f>
        <v>0</v>
      </c>
      <c r="Q86" s="359">
        <f t="shared" si="27"/>
        <v>0</v>
      </c>
      <c r="R86" s="358">
        <f>'Class-6'!S88</f>
        <v>0</v>
      </c>
      <c r="S86" s="358">
        <f>'Class-6'!T88</f>
        <v>0</v>
      </c>
      <c r="T86" s="358">
        <f>'Class-6'!U88</f>
        <v>0</v>
      </c>
      <c r="U86" s="359">
        <f t="shared" si="28"/>
        <v>0</v>
      </c>
      <c r="V86" s="832">
        <f t="shared" si="29"/>
        <v>0</v>
      </c>
      <c r="W86" s="833">
        <f>'Class-6'!X88</f>
        <v>0</v>
      </c>
      <c r="X86" s="360">
        <f>'Class-6'!Z88</f>
        <v>0</v>
      </c>
      <c r="Y86" s="357">
        <f>'Class-6'!AA88</f>
        <v>0</v>
      </c>
      <c r="Z86" s="358">
        <f>'Class-6'!AB88</f>
        <v>0</v>
      </c>
      <c r="AA86" s="359">
        <f t="shared" si="30"/>
        <v>0</v>
      </c>
      <c r="AB86" s="358">
        <f>'Class-6'!AD88</f>
        <v>0</v>
      </c>
      <c r="AC86" s="358">
        <f>'Class-6'!AE88</f>
        <v>0</v>
      </c>
      <c r="AD86" s="358">
        <f>'Class-6'!AF88</f>
        <v>0</v>
      </c>
      <c r="AE86" s="359">
        <f t="shared" si="31"/>
        <v>0</v>
      </c>
      <c r="AF86" s="358">
        <f>'Class-6'!AH88</f>
        <v>0</v>
      </c>
      <c r="AG86" s="358">
        <f>'Class-6'!AI88</f>
        <v>0</v>
      </c>
      <c r="AH86" s="358">
        <f>'Class-6'!AJ88</f>
        <v>0</v>
      </c>
      <c r="AI86" s="359">
        <f t="shared" si="32"/>
        <v>0</v>
      </c>
      <c r="AJ86" s="832">
        <f t="shared" si="33"/>
        <v>0</v>
      </c>
      <c r="AK86" s="833">
        <f>'Class-6'!AL88</f>
        <v>0</v>
      </c>
      <c r="AL86" s="360">
        <f>'Class-6'!AO88</f>
        <v>0</v>
      </c>
      <c r="AM86" s="357">
        <f>'Class-6'!AP88</f>
        <v>0</v>
      </c>
      <c r="AN86" s="358">
        <f>'Class-6'!AQ88</f>
        <v>0</v>
      </c>
      <c r="AO86" s="359">
        <f t="shared" si="34"/>
        <v>0</v>
      </c>
      <c r="AP86" s="358">
        <f>'Class-6'!AS88</f>
        <v>0</v>
      </c>
      <c r="AQ86" s="358">
        <f>'Class-6'!AT88</f>
        <v>0</v>
      </c>
      <c r="AR86" s="358">
        <f>'Class-6'!AU88</f>
        <v>0</v>
      </c>
      <c r="AS86" s="359">
        <f t="shared" si="35"/>
        <v>0</v>
      </c>
      <c r="AT86" s="358">
        <f>'Class-6'!AW88</f>
        <v>0</v>
      </c>
      <c r="AU86" s="358">
        <f>'Class-6'!AX88</f>
        <v>0</v>
      </c>
      <c r="AV86" s="358">
        <f>'Class-6'!AY88</f>
        <v>0</v>
      </c>
      <c r="AW86" s="359">
        <f t="shared" si="36"/>
        <v>0</v>
      </c>
      <c r="AX86" s="832">
        <f t="shared" si="37"/>
        <v>0</v>
      </c>
      <c r="AY86" s="833">
        <f>'Class-6'!AZ88</f>
        <v>0</v>
      </c>
      <c r="AZ86" s="360">
        <f>'Class-6'!BD88</f>
        <v>0</v>
      </c>
      <c r="BA86" s="357">
        <f>'Class-6'!BE88</f>
        <v>0</v>
      </c>
      <c r="BB86" s="358">
        <f>'Class-6'!BF88</f>
        <v>0</v>
      </c>
      <c r="BC86" s="359">
        <f t="shared" si="38"/>
        <v>0</v>
      </c>
      <c r="BD86" s="358">
        <f>'Class-6'!BH88</f>
        <v>0</v>
      </c>
      <c r="BE86" s="358">
        <f>'Class-6'!BI88</f>
        <v>0</v>
      </c>
      <c r="BF86" s="358">
        <f>'Class-6'!BJ88</f>
        <v>0</v>
      </c>
      <c r="BG86" s="359">
        <f t="shared" si="39"/>
        <v>0</v>
      </c>
      <c r="BH86" s="358">
        <f>'Class-6'!BL88</f>
        <v>0</v>
      </c>
      <c r="BI86" s="358">
        <f>'Class-6'!BM88</f>
        <v>0</v>
      </c>
      <c r="BJ86" s="358">
        <f>'Class-6'!BN88</f>
        <v>0</v>
      </c>
      <c r="BK86" s="359">
        <f t="shared" si="40"/>
        <v>0</v>
      </c>
      <c r="BL86" s="832">
        <f t="shared" si="41"/>
        <v>0</v>
      </c>
      <c r="BM86" s="833">
        <f>'Class-6'!BN88</f>
        <v>0</v>
      </c>
      <c r="BN86" s="360">
        <f>'Class-6'!BS88</f>
        <v>0</v>
      </c>
      <c r="BO86" s="357">
        <f>'Class-6'!BT88</f>
        <v>0</v>
      </c>
      <c r="BP86" s="358">
        <f>'Class-6'!BU88</f>
        <v>0</v>
      </c>
      <c r="BQ86" s="359">
        <f t="shared" si="42"/>
        <v>0</v>
      </c>
      <c r="BR86" s="358">
        <f>'Class-6'!BW88</f>
        <v>0</v>
      </c>
      <c r="BS86" s="358">
        <f>'Class-6'!BX88</f>
        <v>0</v>
      </c>
      <c r="BT86" s="358">
        <f>'Class-6'!BY88</f>
        <v>0</v>
      </c>
      <c r="BU86" s="359">
        <f t="shared" si="43"/>
        <v>0</v>
      </c>
      <c r="BV86" s="358">
        <f>'Class-6'!CA88</f>
        <v>0</v>
      </c>
      <c r="BW86" s="358">
        <f>'Class-6'!CB88</f>
        <v>0</v>
      </c>
      <c r="BX86" s="358">
        <f>'Class-6'!CC88</f>
        <v>0</v>
      </c>
      <c r="BY86" s="359">
        <f t="shared" si="44"/>
        <v>0</v>
      </c>
      <c r="BZ86" s="832">
        <f t="shared" si="45"/>
        <v>0</v>
      </c>
      <c r="CA86" s="833">
        <f>'Class-6'!CB88</f>
        <v>0</v>
      </c>
      <c r="CB86" s="360">
        <f>'Class-6'!CH88</f>
        <v>0</v>
      </c>
      <c r="CC86" s="357">
        <f>'Class-6'!CI88</f>
        <v>0</v>
      </c>
      <c r="CD86" s="358">
        <f>'Class-6'!CJ88</f>
        <v>0</v>
      </c>
      <c r="CE86" s="359">
        <f t="shared" si="46"/>
        <v>0</v>
      </c>
      <c r="CF86" s="358">
        <f>'Class-6'!CL88</f>
        <v>0</v>
      </c>
      <c r="CG86" s="358">
        <f>'Class-6'!CM88</f>
        <v>0</v>
      </c>
      <c r="CH86" s="358">
        <f>'Class-6'!CN88</f>
        <v>0</v>
      </c>
      <c r="CI86" s="359">
        <f t="shared" si="47"/>
        <v>0</v>
      </c>
      <c r="CJ86" s="358">
        <f>'Class-6'!CP88</f>
        <v>0</v>
      </c>
      <c r="CK86" s="358">
        <f>'Class-6'!CR88</f>
        <v>0</v>
      </c>
      <c r="CL86" s="358">
        <f>'Class-6'!CR88</f>
        <v>0</v>
      </c>
      <c r="CM86" s="359">
        <f t="shared" si="48"/>
        <v>0</v>
      </c>
      <c r="CN86" s="832">
        <f t="shared" si="49"/>
        <v>0</v>
      </c>
      <c r="CO86" s="833">
        <f>'Class-6'!CP88</f>
        <v>0</v>
      </c>
      <c r="CP86" s="360">
        <f>'Class-6'!CW88</f>
        <v>0</v>
      </c>
      <c r="CQ86" s="357">
        <f>'Class-6'!CX88</f>
        <v>0</v>
      </c>
      <c r="CR86" s="358">
        <f>'Class-6'!CY88</f>
        <v>0</v>
      </c>
      <c r="CS86" s="358">
        <f>'Class-6'!CZ88</f>
        <v>0</v>
      </c>
      <c r="CT86" s="358">
        <f>'Class-6'!DA88</f>
        <v>0</v>
      </c>
      <c r="CU86" s="358">
        <f>'Class-6'!DB88</f>
        <v>0</v>
      </c>
      <c r="CV86" s="434">
        <f>'Class-6'!DC88</f>
        <v>0</v>
      </c>
      <c r="CW86" s="361">
        <f>'Class-6'!DF88</f>
        <v>0</v>
      </c>
      <c r="CX86" s="357">
        <f>'Class-6'!DG88</f>
        <v>0</v>
      </c>
      <c r="CY86" s="358">
        <f>'Class-6'!DH88</f>
        <v>0</v>
      </c>
      <c r="CZ86" s="358">
        <f>'Class-6'!DI88</f>
        <v>0</v>
      </c>
      <c r="DA86" s="358">
        <f>'Class-6'!DJ88</f>
        <v>0</v>
      </c>
      <c r="DB86" s="358">
        <f>'Class-6'!DK88</f>
        <v>0</v>
      </c>
      <c r="DC86" s="359">
        <f>'Class-6'!DL88</f>
        <v>0</v>
      </c>
      <c r="DD86" s="361">
        <f>'Class-6'!DO88</f>
        <v>0</v>
      </c>
      <c r="DE86" s="357">
        <f>'Class-6'!DP88</f>
        <v>0</v>
      </c>
      <c r="DF86" s="358">
        <f>'Class-6'!DQ88</f>
        <v>0</v>
      </c>
      <c r="DG86" s="358">
        <f>'Class-6'!DR88</f>
        <v>0</v>
      </c>
      <c r="DH86" s="358">
        <f>'Class-6'!DS88</f>
        <v>0</v>
      </c>
      <c r="DI86" s="358">
        <f>'Class-6'!DT88</f>
        <v>0</v>
      </c>
      <c r="DJ86" s="359">
        <f>'Class-6'!DU88</f>
        <v>0</v>
      </c>
      <c r="DK86" s="361">
        <f>'Class-6'!DX88</f>
        <v>0</v>
      </c>
      <c r="DL86" s="467">
        <f>'Class-6'!DY88</f>
        <v>0</v>
      </c>
      <c r="DM86" s="468">
        <f>'Class-6'!DZ88</f>
        <v>0</v>
      </c>
      <c r="DN86" s="471" t="str">
        <f>'Class-6'!EA88</f>
        <v/>
      </c>
      <c r="DO86" s="467">
        <f>'Class-6'!EB88</f>
        <v>0</v>
      </c>
      <c r="DP86" s="468">
        <f>'Class-6'!EC88</f>
        <v>0</v>
      </c>
      <c r="DQ86" s="468">
        <f>'Class-6'!ED88</f>
        <v>0</v>
      </c>
      <c r="DR86" s="468" t="str">
        <f>'Class-6'!EE88</f>
        <v/>
      </c>
      <c r="DS86" s="276" t="str">
        <f>'Class-6'!EF88</f>
        <v/>
      </c>
      <c r="DT86" s="276" t="str">
        <f>'Class-6'!EG88</f>
        <v/>
      </c>
      <c r="DU86" s="278" t="str">
        <f>'Class-6'!EH88</f>
        <v/>
      </c>
      <c r="DV86" s="279">
        <f>'Class-6'!EJ88</f>
        <v>0</v>
      </c>
    </row>
    <row r="87" spans="1:126" s="280" customFormat="1" ht="17.25" customHeight="1">
      <c r="A87" s="883"/>
      <c r="B87" s="275">
        <f t="shared" si="50"/>
        <v>0</v>
      </c>
      <c r="C87" s="276">
        <f>'Class-6'!D89</f>
        <v>0</v>
      </c>
      <c r="D87" s="276">
        <f>'Class-6'!E89</f>
        <v>0</v>
      </c>
      <c r="E87" s="276">
        <f>'Class-6'!F89</f>
        <v>0</v>
      </c>
      <c r="F87" s="276">
        <f>'Class-6'!G89</f>
        <v>0</v>
      </c>
      <c r="G87" s="276">
        <f>'Class-6'!H89</f>
        <v>0</v>
      </c>
      <c r="H87" s="276">
        <f>'Class-6'!I89</f>
        <v>0</v>
      </c>
      <c r="I87" s="276">
        <f>'Class-6'!J89</f>
        <v>0</v>
      </c>
      <c r="J87" s="277">
        <f>'Class-6'!K89</f>
        <v>0</v>
      </c>
      <c r="K87" s="357">
        <f>'Class-6'!L89</f>
        <v>0</v>
      </c>
      <c r="L87" s="358">
        <f>'Class-6'!M89</f>
        <v>0</v>
      </c>
      <c r="M87" s="359">
        <f t="shared" si="26"/>
        <v>0</v>
      </c>
      <c r="N87" s="358">
        <f>'Class-6'!O89</f>
        <v>0</v>
      </c>
      <c r="O87" s="358">
        <f>'Class-6'!P89</f>
        <v>0</v>
      </c>
      <c r="P87" s="358">
        <f>'Class-6'!Q89</f>
        <v>0</v>
      </c>
      <c r="Q87" s="359">
        <f t="shared" si="27"/>
        <v>0</v>
      </c>
      <c r="R87" s="358">
        <f>'Class-6'!S89</f>
        <v>0</v>
      </c>
      <c r="S87" s="358">
        <f>'Class-6'!T89</f>
        <v>0</v>
      </c>
      <c r="T87" s="358">
        <f>'Class-6'!U89</f>
        <v>0</v>
      </c>
      <c r="U87" s="359">
        <f t="shared" si="28"/>
        <v>0</v>
      </c>
      <c r="V87" s="832">
        <f t="shared" si="29"/>
        <v>0</v>
      </c>
      <c r="W87" s="833">
        <f>'Class-6'!X89</f>
        <v>0</v>
      </c>
      <c r="X87" s="360">
        <f>'Class-6'!Z89</f>
        <v>0</v>
      </c>
      <c r="Y87" s="357">
        <f>'Class-6'!AA89</f>
        <v>0</v>
      </c>
      <c r="Z87" s="358">
        <f>'Class-6'!AB89</f>
        <v>0</v>
      </c>
      <c r="AA87" s="359">
        <f t="shared" si="30"/>
        <v>0</v>
      </c>
      <c r="AB87" s="358">
        <f>'Class-6'!AD89</f>
        <v>0</v>
      </c>
      <c r="AC87" s="358">
        <f>'Class-6'!AE89</f>
        <v>0</v>
      </c>
      <c r="AD87" s="358">
        <f>'Class-6'!AF89</f>
        <v>0</v>
      </c>
      <c r="AE87" s="359">
        <f t="shared" si="31"/>
        <v>0</v>
      </c>
      <c r="AF87" s="358">
        <f>'Class-6'!AH89</f>
        <v>0</v>
      </c>
      <c r="AG87" s="358">
        <f>'Class-6'!AI89</f>
        <v>0</v>
      </c>
      <c r="AH87" s="358">
        <f>'Class-6'!AJ89</f>
        <v>0</v>
      </c>
      <c r="AI87" s="359">
        <f t="shared" si="32"/>
        <v>0</v>
      </c>
      <c r="AJ87" s="832">
        <f t="shared" si="33"/>
        <v>0</v>
      </c>
      <c r="AK87" s="833">
        <f>'Class-6'!AL89</f>
        <v>0</v>
      </c>
      <c r="AL87" s="360">
        <f>'Class-6'!AO89</f>
        <v>0</v>
      </c>
      <c r="AM87" s="357">
        <f>'Class-6'!AP89</f>
        <v>0</v>
      </c>
      <c r="AN87" s="358">
        <f>'Class-6'!AQ89</f>
        <v>0</v>
      </c>
      <c r="AO87" s="359">
        <f t="shared" si="34"/>
        <v>0</v>
      </c>
      <c r="AP87" s="358">
        <f>'Class-6'!AS89</f>
        <v>0</v>
      </c>
      <c r="AQ87" s="358">
        <f>'Class-6'!AT89</f>
        <v>0</v>
      </c>
      <c r="AR87" s="358">
        <f>'Class-6'!AU89</f>
        <v>0</v>
      </c>
      <c r="AS87" s="359">
        <f t="shared" si="35"/>
        <v>0</v>
      </c>
      <c r="AT87" s="358">
        <f>'Class-6'!AW89</f>
        <v>0</v>
      </c>
      <c r="AU87" s="358">
        <f>'Class-6'!AX89</f>
        <v>0</v>
      </c>
      <c r="AV87" s="358">
        <f>'Class-6'!AY89</f>
        <v>0</v>
      </c>
      <c r="AW87" s="359">
        <f t="shared" si="36"/>
        <v>0</v>
      </c>
      <c r="AX87" s="832">
        <f t="shared" si="37"/>
        <v>0</v>
      </c>
      <c r="AY87" s="833">
        <f>'Class-6'!AZ89</f>
        <v>0</v>
      </c>
      <c r="AZ87" s="360">
        <f>'Class-6'!BD89</f>
        <v>0</v>
      </c>
      <c r="BA87" s="357">
        <f>'Class-6'!BE89</f>
        <v>0</v>
      </c>
      <c r="BB87" s="358">
        <f>'Class-6'!BF89</f>
        <v>0</v>
      </c>
      <c r="BC87" s="359">
        <f t="shared" si="38"/>
        <v>0</v>
      </c>
      <c r="BD87" s="358">
        <f>'Class-6'!BH89</f>
        <v>0</v>
      </c>
      <c r="BE87" s="358">
        <f>'Class-6'!BI89</f>
        <v>0</v>
      </c>
      <c r="BF87" s="358">
        <f>'Class-6'!BJ89</f>
        <v>0</v>
      </c>
      <c r="BG87" s="359">
        <f t="shared" si="39"/>
        <v>0</v>
      </c>
      <c r="BH87" s="358">
        <f>'Class-6'!BL89</f>
        <v>0</v>
      </c>
      <c r="BI87" s="358">
        <f>'Class-6'!BM89</f>
        <v>0</v>
      </c>
      <c r="BJ87" s="358">
        <f>'Class-6'!BN89</f>
        <v>0</v>
      </c>
      <c r="BK87" s="359">
        <f t="shared" si="40"/>
        <v>0</v>
      </c>
      <c r="BL87" s="832">
        <f t="shared" si="41"/>
        <v>0</v>
      </c>
      <c r="BM87" s="833">
        <f>'Class-6'!BN89</f>
        <v>0</v>
      </c>
      <c r="BN87" s="360">
        <f>'Class-6'!BS89</f>
        <v>0</v>
      </c>
      <c r="BO87" s="357">
        <f>'Class-6'!BT89</f>
        <v>0</v>
      </c>
      <c r="BP87" s="358">
        <f>'Class-6'!BU89</f>
        <v>0</v>
      </c>
      <c r="BQ87" s="359">
        <f t="shared" si="42"/>
        <v>0</v>
      </c>
      <c r="BR87" s="358">
        <f>'Class-6'!BW89</f>
        <v>0</v>
      </c>
      <c r="BS87" s="358">
        <f>'Class-6'!BX89</f>
        <v>0</v>
      </c>
      <c r="BT87" s="358">
        <f>'Class-6'!BY89</f>
        <v>0</v>
      </c>
      <c r="BU87" s="359">
        <f t="shared" si="43"/>
        <v>0</v>
      </c>
      <c r="BV87" s="358">
        <f>'Class-6'!CA89</f>
        <v>0</v>
      </c>
      <c r="BW87" s="358">
        <f>'Class-6'!CB89</f>
        <v>0</v>
      </c>
      <c r="BX87" s="358">
        <f>'Class-6'!CC89</f>
        <v>0</v>
      </c>
      <c r="BY87" s="359">
        <f t="shared" si="44"/>
        <v>0</v>
      </c>
      <c r="BZ87" s="832">
        <f t="shared" si="45"/>
        <v>0</v>
      </c>
      <c r="CA87" s="833">
        <f>'Class-6'!CB89</f>
        <v>0</v>
      </c>
      <c r="CB87" s="360">
        <f>'Class-6'!CH89</f>
        <v>0</v>
      </c>
      <c r="CC87" s="357">
        <f>'Class-6'!CI89</f>
        <v>0</v>
      </c>
      <c r="CD87" s="358">
        <f>'Class-6'!CJ89</f>
        <v>0</v>
      </c>
      <c r="CE87" s="359">
        <f t="shared" si="46"/>
        <v>0</v>
      </c>
      <c r="CF87" s="358">
        <f>'Class-6'!CL89</f>
        <v>0</v>
      </c>
      <c r="CG87" s="358">
        <f>'Class-6'!CM89</f>
        <v>0</v>
      </c>
      <c r="CH87" s="358">
        <f>'Class-6'!CN89</f>
        <v>0</v>
      </c>
      <c r="CI87" s="359">
        <f t="shared" si="47"/>
        <v>0</v>
      </c>
      <c r="CJ87" s="358">
        <f>'Class-6'!CP89</f>
        <v>0</v>
      </c>
      <c r="CK87" s="358">
        <f>'Class-6'!CR89</f>
        <v>0</v>
      </c>
      <c r="CL87" s="358">
        <f>'Class-6'!CR89</f>
        <v>0</v>
      </c>
      <c r="CM87" s="359">
        <f t="shared" si="48"/>
        <v>0</v>
      </c>
      <c r="CN87" s="832">
        <f t="shared" si="49"/>
        <v>0</v>
      </c>
      <c r="CO87" s="833">
        <f>'Class-6'!CP89</f>
        <v>0</v>
      </c>
      <c r="CP87" s="360">
        <f>'Class-6'!CW89</f>
        <v>0</v>
      </c>
      <c r="CQ87" s="357">
        <f>'Class-6'!CX89</f>
        <v>0</v>
      </c>
      <c r="CR87" s="358">
        <f>'Class-6'!CY89</f>
        <v>0</v>
      </c>
      <c r="CS87" s="358">
        <f>'Class-6'!CZ89</f>
        <v>0</v>
      </c>
      <c r="CT87" s="358">
        <f>'Class-6'!DA89</f>
        <v>0</v>
      </c>
      <c r="CU87" s="358">
        <f>'Class-6'!DB89</f>
        <v>0</v>
      </c>
      <c r="CV87" s="434">
        <f>'Class-6'!DC89</f>
        <v>0</v>
      </c>
      <c r="CW87" s="361">
        <f>'Class-6'!DF89</f>
        <v>0</v>
      </c>
      <c r="CX87" s="357">
        <f>'Class-6'!DG89</f>
        <v>0</v>
      </c>
      <c r="CY87" s="358">
        <f>'Class-6'!DH89</f>
        <v>0</v>
      </c>
      <c r="CZ87" s="358">
        <f>'Class-6'!DI89</f>
        <v>0</v>
      </c>
      <c r="DA87" s="358">
        <f>'Class-6'!DJ89</f>
        <v>0</v>
      </c>
      <c r="DB87" s="358">
        <f>'Class-6'!DK89</f>
        <v>0</v>
      </c>
      <c r="DC87" s="359">
        <f>'Class-6'!DL89</f>
        <v>0</v>
      </c>
      <c r="DD87" s="361">
        <f>'Class-6'!DO89</f>
        <v>0</v>
      </c>
      <c r="DE87" s="357">
        <f>'Class-6'!DP89</f>
        <v>0</v>
      </c>
      <c r="DF87" s="358">
        <f>'Class-6'!DQ89</f>
        <v>0</v>
      </c>
      <c r="DG87" s="358">
        <f>'Class-6'!DR89</f>
        <v>0</v>
      </c>
      <c r="DH87" s="358">
        <f>'Class-6'!DS89</f>
        <v>0</v>
      </c>
      <c r="DI87" s="358">
        <f>'Class-6'!DT89</f>
        <v>0</v>
      </c>
      <c r="DJ87" s="359">
        <f>'Class-6'!DU89</f>
        <v>0</v>
      </c>
      <c r="DK87" s="361">
        <f>'Class-6'!DX89</f>
        <v>0</v>
      </c>
      <c r="DL87" s="467">
        <f>'Class-6'!DY89</f>
        <v>0</v>
      </c>
      <c r="DM87" s="468">
        <f>'Class-6'!DZ89</f>
        <v>0</v>
      </c>
      <c r="DN87" s="471" t="str">
        <f>'Class-6'!EA89</f>
        <v/>
      </c>
      <c r="DO87" s="467">
        <f>'Class-6'!EB89</f>
        <v>0</v>
      </c>
      <c r="DP87" s="468">
        <f>'Class-6'!EC89</f>
        <v>0</v>
      </c>
      <c r="DQ87" s="468">
        <f>'Class-6'!ED89</f>
        <v>0</v>
      </c>
      <c r="DR87" s="468" t="str">
        <f>'Class-6'!EE89</f>
        <v/>
      </c>
      <c r="DS87" s="276" t="str">
        <f>'Class-6'!EF89</f>
        <v/>
      </c>
      <c r="DT87" s="276" t="str">
        <f>'Class-6'!EG89</f>
        <v/>
      </c>
      <c r="DU87" s="278" t="str">
        <f>'Class-6'!EH89</f>
        <v/>
      </c>
      <c r="DV87" s="279">
        <f>'Class-6'!EJ89</f>
        <v>0</v>
      </c>
    </row>
    <row r="88" spans="1:126" s="280" customFormat="1" ht="17.25" customHeight="1">
      <c r="A88" s="883"/>
      <c r="B88" s="275">
        <f t="shared" si="50"/>
        <v>0</v>
      </c>
      <c r="C88" s="276">
        <f>'Class-6'!D90</f>
        <v>0</v>
      </c>
      <c r="D88" s="276">
        <f>'Class-6'!E90</f>
        <v>0</v>
      </c>
      <c r="E88" s="276">
        <f>'Class-6'!F90</f>
        <v>0</v>
      </c>
      <c r="F88" s="276">
        <f>'Class-6'!G90</f>
        <v>0</v>
      </c>
      <c r="G88" s="276">
        <f>'Class-6'!H90</f>
        <v>0</v>
      </c>
      <c r="H88" s="276">
        <f>'Class-6'!I90</f>
        <v>0</v>
      </c>
      <c r="I88" s="276">
        <f>'Class-6'!J90</f>
        <v>0</v>
      </c>
      <c r="J88" s="277">
        <f>'Class-6'!K90</f>
        <v>0</v>
      </c>
      <c r="K88" s="357">
        <f>'Class-6'!L90</f>
        <v>0</v>
      </c>
      <c r="L88" s="358">
        <f>'Class-6'!M90</f>
        <v>0</v>
      </c>
      <c r="M88" s="359">
        <f t="shared" si="26"/>
        <v>0</v>
      </c>
      <c r="N88" s="358">
        <f>'Class-6'!O90</f>
        <v>0</v>
      </c>
      <c r="O88" s="358">
        <f>'Class-6'!P90</f>
        <v>0</v>
      </c>
      <c r="P88" s="358">
        <f>'Class-6'!Q90</f>
        <v>0</v>
      </c>
      <c r="Q88" s="359">
        <f t="shared" si="27"/>
        <v>0</v>
      </c>
      <c r="R88" s="358">
        <f>'Class-6'!S90</f>
        <v>0</v>
      </c>
      <c r="S88" s="358">
        <f>'Class-6'!T90</f>
        <v>0</v>
      </c>
      <c r="T88" s="358">
        <f>'Class-6'!U90</f>
        <v>0</v>
      </c>
      <c r="U88" s="359">
        <f t="shared" si="28"/>
        <v>0</v>
      </c>
      <c r="V88" s="832">
        <f t="shared" si="29"/>
        <v>0</v>
      </c>
      <c r="W88" s="833">
        <f>'Class-6'!X90</f>
        <v>0</v>
      </c>
      <c r="X88" s="360">
        <f>'Class-6'!Z90</f>
        <v>0</v>
      </c>
      <c r="Y88" s="357">
        <f>'Class-6'!AA90</f>
        <v>0</v>
      </c>
      <c r="Z88" s="358">
        <f>'Class-6'!AB90</f>
        <v>0</v>
      </c>
      <c r="AA88" s="359">
        <f t="shared" si="30"/>
        <v>0</v>
      </c>
      <c r="AB88" s="358">
        <f>'Class-6'!AD90</f>
        <v>0</v>
      </c>
      <c r="AC88" s="358">
        <f>'Class-6'!AE90</f>
        <v>0</v>
      </c>
      <c r="AD88" s="358">
        <f>'Class-6'!AF90</f>
        <v>0</v>
      </c>
      <c r="AE88" s="359">
        <f t="shared" si="31"/>
        <v>0</v>
      </c>
      <c r="AF88" s="358">
        <f>'Class-6'!AH90</f>
        <v>0</v>
      </c>
      <c r="AG88" s="358">
        <f>'Class-6'!AI90</f>
        <v>0</v>
      </c>
      <c r="AH88" s="358">
        <f>'Class-6'!AJ90</f>
        <v>0</v>
      </c>
      <c r="AI88" s="359">
        <f t="shared" si="32"/>
        <v>0</v>
      </c>
      <c r="AJ88" s="832">
        <f t="shared" si="33"/>
        <v>0</v>
      </c>
      <c r="AK88" s="833">
        <f>'Class-6'!AL90</f>
        <v>0</v>
      </c>
      <c r="AL88" s="360">
        <f>'Class-6'!AO90</f>
        <v>0</v>
      </c>
      <c r="AM88" s="357">
        <f>'Class-6'!AP90</f>
        <v>0</v>
      </c>
      <c r="AN88" s="358">
        <f>'Class-6'!AQ90</f>
        <v>0</v>
      </c>
      <c r="AO88" s="359">
        <f t="shared" si="34"/>
        <v>0</v>
      </c>
      <c r="AP88" s="358">
        <f>'Class-6'!AS90</f>
        <v>0</v>
      </c>
      <c r="AQ88" s="358">
        <f>'Class-6'!AT90</f>
        <v>0</v>
      </c>
      <c r="AR88" s="358">
        <f>'Class-6'!AU90</f>
        <v>0</v>
      </c>
      <c r="AS88" s="359">
        <f t="shared" si="35"/>
        <v>0</v>
      </c>
      <c r="AT88" s="358">
        <f>'Class-6'!AW90</f>
        <v>0</v>
      </c>
      <c r="AU88" s="358">
        <f>'Class-6'!AX90</f>
        <v>0</v>
      </c>
      <c r="AV88" s="358">
        <f>'Class-6'!AY90</f>
        <v>0</v>
      </c>
      <c r="AW88" s="359">
        <f t="shared" si="36"/>
        <v>0</v>
      </c>
      <c r="AX88" s="832">
        <f t="shared" si="37"/>
        <v>0</v>
      </c>
      <c r="AY88" s="833">
        <f>'Class-6'!AZ90</f>
        <v>0</v>
      </c>
      <c r="AZ88" s="360">
        <f>'Class-6'!BD90</f>
        <v>0</v>
      </c>
      <c r="BA88" s="357">
        <f>'Class-6'!BE90</f>
        <v>0</v>
      </c>
      <c r="BB88" s="358">
        <f>'Class-6'!BF90</f>
        <v>0</v>
      </c>
      <c r="BC88" s="359">
        <f t="shared" si="38"/>
        <v>0</v>
      </c>
      <c r="BD88" s="358">
        <f>'Class-6'!BH90</f>
        <v>0</v>
      </c>
      <c r="BE88" s="358">
        <f>'Class-6'!BI90</f>
        <v>0</v>
      </c>
      <c r="BF88" s="358">
        <f>'Class-6'!BJ90</f>
        <v>0</v>
      </c>
      <c r="BG88" s="359">
        <f t="shared" si="39"/>
        <v>0</v>
      </c>
      <c r="BH88" s="358">
        <f>'Class-6'!BL90</f>
        <v>0</v>
      </c>
      <c r="BI88" s="358">
        <f>'Class-6'!BM90</f>
        <v>0</v>
      </c>
      <c r="BJ88" s="358">
        <f>'Class-6'!BN90</f>
        <v>0</v>
      </c>
      <c r="BK88" s="359">
        <f t="shared" si="40"/>
        <v>0</v>
      </c>
      <c r="BL88" s="832">
        <f t="shared" si="41"/>
        <v>0</v>
      </c>
      <c r="BM88" s="833">
        <f>'Class-6'!BN90</f>
        <v>0</v>
      </c>
      <c r="BN88" s="360">
        <f>'Class-6'!BS90</f>
        <v>0</v>
      </c>
      <c r="BO88" s="357">
        <f>'Class-6'!BT90</f>
        <v>0</v>
      </c>
      <c r="BP88" s="358">
        <f>'Class-6'!BU90</f>
        <v>0</v>
      </c>
      <c r="BQ88" s="359">
        <f t="shared" si="42"/>
        <v>0</v>
      </c>
      <c r="BR88" s="358">
        <f>'Class-6'!BW90</f>
        <v>0</v>
      </c>
      <c r="BS88" s="358">
        <f>'Class-6'!BX90</f>
        <v>0</v>
      </c>
      <c r="BT88" s="358">
        <f>'Class-6'!BY90</f>
        <v>0</v>
      </c>
      <c r="BU88" s="359">
        <f t="shared" si="43"/>
        <v>0</v>
      </c>
      <c r="BV88" s="358">
        <f>'Class-6'!CA90</f>
        <v>0</v>
      </c>
      <c r="BW88" s="358">
        <f>'Class-6'!CB90</f>
        <v>0</v>
      </c>
      <c r="BX88" s="358">
        <f>'Class-6'!CC90</f>
        <v>0</v>
      </c>
      <c r="BY88" s="359">
        <f t="shared" si="44"/>
        <v>0</v>
      </c>
      <c r="BZ88" s="832">
        <f t="shared" si="45"/>
        <v>0</v>
      </c>
      <c r="CA88" s="833">
        <f>'Class-6'!CB90</f>
        <v>0</v>
      </c>
      <c r="CB88" s="360">
        <f>'Class-6'!CH90</f>
        <v>0</v>
      </c>
      <c r="CC88" s="357">
        <f>'Class-6'!CI90</f>
        <v>0</v>
      </c>
      <c r="CD88" s="358">
        <f>'Class-6'!CJ90</f>
        <v>0</v>
      </c>
      <c r="CE88" s="359">
        <f t="shared" si="46"/>
        <v>0</v>
      </c>
      <c r="CF88" s="358">
        <f>'Class-6'!CL90</f>
        <v>0</v>
      </c>
      <c r="CG88" s="358">
        <f>'Class-6'!CM90</f>
        <v>0</v>
      </c>
      <c r="CH88" s="358">
        <f>'Class-6'!CN90</f>
        <v>0</v>
      </c>
      <c r="CI88" s="359">
        <f t="shared" si="47"/>
        <v>0</v>
      </c>
      <c r="CJ88" s="358">
        <f>'Class-6'!CP90</f>
        <v>0</v>
      </c>
      <c r="CK88" s="358">
        <f>'Class-6'!CR90</f>
        <v>0</v>
      </c>
      <c r="CL88" s="358">
        <f>'Class-6'!CR90</f>
        <v>0</v>
      </c>
      <c r="CM88" s="359">
        <f t="shared" si="48"/>
        <v>0</v>
      </c>
      <c r="CN88" s="832">
        <f t="shared" si="49"/>
        <v>0</v>
      </c>
      <c r="CO88" s="833">
        <f>'Class-6'!CP90</f>
        <v>0</v>
      </c>
      <c r="CP88" s="360">
        <f>'Class-6'!CW90</f>
        <v>0</v>
      </c>
      <c r="CQ88" s="357">
        <f>'Class-6'!CX90</f>
        <v>0</v>
      </c>
      <c r="CR88" s="358">
        <f>'Class-6'!CY90</f>
        <v>0</v>
      </c>
      <c r="CS88" s="358">
        <f>'Class-6'!CZ90</f>
        <v>0</v>
      </c>
      <c r="CT88" s="358">
        <f>'Class-6'!DA90</f>
        <v>0</v>
      </c>
      <c r="CU88" s="358">
        <f>'Class-6'!DB90</f>
        <v>0</v>
      </c>
      <c r="CV88" s="434">
        <f>'Class-6'!DC90</f>
        <v>0</v>
      </c>
      <c r="CW88" s="361">
        <f>'Class-6'!DF90</f>
        <v>0</v>
      </c>
      <c r="CX88" s="357">
        <f>'Class-6'!DG90</f>
        <v>0</v>
      </c>
      <c r="CY88" s="358">
        <f>'Class-6'!DH90</f>
        <v>0</v>
      </c>
      <c r="CZ88" s="358">
        <f>'Class-6'!DI90</f>
        <v>0</v>
      </c>
      <c r="DA88" s="358">
        <f>'Class-6'!DJ90</f>
        <v>0</v>
      </c>
      <c r="DB88" s="358">
        <f>'Class-6'!DK90</f>
        <v>0</v>
      </c>
      <c r="DC88" s="359">
        <f>'Class-6'!DL90</f>
        <v>0</v>
      </c>
      <c r="DD88" s="361">
        <f>'Class-6'!DO90</f>
        <v>0</v>
      </c>
      <c r="DE88" s="357">
        <f>'Class-6'!DP90</f>
        <v>0</v>
      </c>
      <c r="DF88" s="358">
        <f>'Class-6'!DQ90</f>
        <v>0</v>
      </c>
      <c r="DG88" s="358">
        <f>'Class-6'!DR90</f>
        <v>0</v>
      </c>
      <c r="DH88" s="358">
        <f>'Class-6'!DS90</f>
        <v>0</v>
      </c>
      <c r="DI88" s="358">
        <f>'Class-6'!DT90</f>
        <v>0</v>
      </c>
      <c r="DJ88" s="359">
        <f>'Class-6'!DU90</f>
        <v>0</v>
      </c>
      <c r="DK88" s="361">
        <f>'Class-6'!DX90</f>
        <v>0</v>
      </c>
      <c r="DL88" s="467">
        <f>'Class-6'!DY90</f>
        <v>0</v>
      </c>
      <c r="DM88" s="468">
        <f>'Class-6'!DZ90</f>
        <v>0</v>
      </c>
      <c r="DN88" s="471" t="str">
        <f>'Class-6'!EA90</f>
        <v/>
      </c>
      <c r="DO88" s="467">
        <f>'Class-6'!EB90</f>
        <v>0</v>
      </c>
      <c r="DP88" s="468">
        <f>'Class-6'!EC90</f>
        <v>0</v>
      </c>
      <c r="DQ88" s="468">
        <f>'Class-6'!ED90</f>
        <v>0</v>
      </c>
      <c r="DR88" s="468" t="str">
        <f>'Class-6'!EE90</f>
        <v/>
      </c>
      <c r="DS88" s="276" t="str">
        <f>'Class-6'!EF90</f>
        <v/>
      </c>
      <c r="DT88" s="276" t="str">
        <f>'Class-6'!EG90</f>
        <v/>
      </c>
      <c r="DU88" s="278" t="str">
        <f>'Class-6'!EH90</f>
        <v/>
      </c>
      <c r="DV88" s="279">
        <f>'Class-6'!EJ90</f>
        <v>0</v>
      </c>
    </row>
    <row r="89" spans="1:126" s="280" customFormat="1" ht="17.25" customHeight="1">
      <c r="A89" s="883"/>
      <c r="B89" s="275">
        <f t="shared" si="50"/>
        <v>0</v>
      </c>
      <c r="C89" s="276">
        <f>'Class-6'!D91</f>
        <v>0</v>
      </c>
      <c r="D89" s="276">
        <f>'Class-6'!E91</f>
        <v>0</v>
      </c>
      <c r="E89" s="276">
        <f>'Class-6'!F91</f>
        <v>0</v>
      </c>
      <c r="F89" s="276">
        <f>'Class-6'!G91</f>
        <v>0</v>
      </c>
      <c r="G89" s="276">
        <f>'Class-6'!H91</f>
        <v>0</v>
      </c>
      <c r="H89" s="276">
        <f>'Class-6'!I91</f>
        <v>0</v>
      </c>
      <c r="I89" s="276">
        <f>'Class-6'!J91</f>
        <v>0</v>
      </c>
      <c r="J89" s="277">
        <f>'Class-6'!K91</f>
        <v>0</v>
      </c>
      <c r="K89" s="357">
        <f>'Class-6'!L91</f>
        <v>0</v>
      </c>
      <c r="L89" s="358">
        <f>'Class-6'!M91</f>
        <v>0</v>
      </c>
      <c r="M89" s="359">
        <f t="shared" si="26"/>
        <v>0</v>
      </c>
      <c r="N89" s="358">
        <f>'Class-6'!O91</f>
        <v>0</v>
      </c>
      <c r="O89" s="358">
        <f>'Class-6'!P91</f>
        <v>0</v>
      </c>
      <c r="P89" s="358">
        <f>'Class-6'!Q91</f>
        <v>0</v>
      </c>
      <c r="Q89" s="359">
        <f t="shared" si="27"/>
        <v>0</v>
      </c>
      <c r="R89" s="358">
        <f>'Class-6'!S91</f>
        <v>0</v>
      </c>
      <c r="S89" s="358">
        <f>'Class-6'!T91</f>
        <v>0</v>
      </c>
      <c r="T89" s="358">
        <f>'Class-6'!U91</f>
        <v>0</v>
      </c>
      <c r="U89" s="359">
        <f t="shared" si="28"/>
        <v>0</v>
      </c>
      <c r="V89" s="832">
        <f t="shared" si="29"/>
        <v>0</v>
      </c>
      <c r="W89" s="833">
        <f>'Class-6'!X91</f>
        <v>0</v>
      </c>
      <c r="X89" s="360">
        <f>'Class-6'!Z91</f>
        <v>0</v>
      </c>
      <c r="Y89" s="357">
        <f>'Class-6'!AA91</f>
        <v>0</v>
      </c>
      <c r="Z89" s="358">
        <f>'Class-6'!AB91</f>
        <v>0</v>
      </c>
      <c r="AA89" s="359">
        <f t="shared" si="30"/>
        <v>0</v>
      </c>
      <c r="AB89" s="358">
        <f>'Class-6'!AD91</f>
        <v>0</v>
      </c>
      <c r="AC89" s="358">
        <f>'Class-6'!AE91</f>
        <v>0</v>
      </c>
      <c r="AD89" s="358">
        <f>'Class-6'!AF91</f>
        <v>0</v>
      </c>
      <c r="AE89" s="359">
        <f t="shared" si="31"/>
        <v>0</v>
      </c>
      <c r="AF89" s="358">
        <f>'Class-6'!AH91</f>
        <v>0</v>
      </c>
      <c r="AG89" s="358">
        <f>'Class-6'!AI91</f>
        <v>0</v>
      </c>
      <c r="AH89" s="358">
        <f>'Class-6'!AJ91</f>
        <v>0</v>
      </c>
      <c r="AI89" s="359">
        <f t="shared" si="32"/>
        <v>0</v>
      </c>
      <c r="AJ89" s="832">
        <f t="shared" si="33"/>
        <v>0</v>
      </c>
      <c r="AK89" s="833">
        <f>'Class-6'!AL91</f>
        <v>0</v>
      </c>
      <c r="AL89" s="360">
        <f>'Class-6'!AO91</f>
        <v>0</v>
      </c>
      <c r="AM89" s="357">
        <f>'Class-6'!AP91</f>
        <v>0</v>
      </c>
      <c r="AN89" s="358">
        <f>'Class-6'!AQ91</f>
        <v>0</v>
      </c>
      <c r="AO89" s="359">
        <f t="shared" si="34"/>
        <v>0</v>
      </c>
      <c r="AP89" s="358">
        <f>'Class-6'!AS91</f>
        <v>0</v>
      </c>
      <c r="AQ89" s="358">
        <f>'Class-6'!AT91</f>
        <v>0</v>
      </c>
      <c r="AR89" s="358">
        <f>'Class-6'!AU91</f>
        <v>0</v>
      </c>
      <c r="AS89" s="359">
        <f t="shared" si="35"/>
        <v>0</v>
      </c>
      <c r="AT89" s="358">
        <f>'Class-6'!AW91</f>
        <v>0</v>
      </c>
      <c r="AU89" s="358">
        <f>'Class-6'!AX91</f>
        <v>0</v>
      </c>
      <c r="AV89" s="358">
        <f>'Class-6'!AY91</f>
        <v>0</v>
      </c>
      <c r="AW89" s="359">
        <f t="shared" si="36"/>
        <v>0</v>
      </c>
      <c r="AX89" s="832">
        <f t="shared" si="37"/>
        <v>0</v>
      </c>
      <c r="AY89" s="833">
        <f>'Class-6'!AZ91</f>
        <v>0</v>
      </c>
      <c r="AZ89" s="360">
        <f>'Class-6'!BD91</f>
        <v>0</v>
      </c>
      <c r="BA89" s="357">
        <f>'Class-6'!BE91</f>
        <v>0</v>
      </c>
      <c r="BB89" s="358">
        <f>'Class-6'!BF91</f>
        <v>0</v>
      </c>
      <c r="BC89" s="359">
        <f t="shared" si="38"/>
        <v>0</v>
      </c>
      <c r="BD89" s="358">
        <f>'Class-6'!BH91</f>
        <v>0</v>
      </c>
      <c r="BE89" s="358">
        <f>'Class-6'!BI91</f>
        <v>0</v>
      </c>
      <c r="BF89" s="358">
        <f>'Class-6'!BJ91</f>
        <v>0</v>
      </c>
      <c r="BG89" s="359">
        <f t="shared" si="39"/>
        <v>0</v>
      </c>
      <c r="BH89" s="358">
        <f>'Class-6'!BL91</f>
        <v>0</v>
      </c>
      <c r="BI89" s="358">
        <f>'Class-6'!BM91</f>
        <v>0</v>
      </c>
      <c r="BJ89" s="358">
        <f>'Class-6'!BN91</f>
        <v>0</v>
      </c>
      <c r="BK89" s="359">
        <f t="shared" si="40"/>
        <v>0</v>
      </c>
      <c r="BL89" s="832">
        <f t="shared" si="41"/>
        <v>0</v>
      </c>
      <c r="BM89" s="833">
        <f>'Class-6'!BN91</f>
        <v>0</v>
      </c>
      <c r="BN89" s="360">
        <f>'Class-6'!BS91</f>
        <v>0</v>
      </c>
      <c r="BO89" s="357">
        <f>'Class-6'!BT91</f>
        <v>0</v>
      </c>
      <c r="BP89" s="358">
        <f>'Class-6'!BU91</f>
        <v>0</v>
      </c>
      <c r="BQ89" s="359">
        <f t="shared" si="42"/>
        <v>0</v>
      </c>
      <c r="BR89" s="358">
        <f>'Class-6'!BW91</f>
        <v>0</v>
      </c>
      <c r="BS89" s="358">
        <f>'Class-6'!BX91</f>
        <v>0</v>
      </c>
      <c r="BT89" s="358">
        <f>'Class-6'!BY91</f>
        <v>0</v>
      </c>
      <c r="BU89" s="359">
        <f t="shared" si="43"/>
        <v>0</v>
      </c>
      <c r="BV89" s="358">
        <f>'Class-6'!CA91</f>
        <v>0</v>
      </c>
      <c r="BW89" s="358">
        <f>'Class-6'!CB91</f>
        <v>0</v>
      </c>
      <c r="BX89" s="358">
        <f>'Class-6'!CC91</f>
        <v>0</v>
      </c>
      <c r="BY89" s="359">
        <f t="shared" si="44"/>
        <v>0</v>
      </c>
      <c r="BZ89" s="832">
        <f t="shared" si="45"/>
        <v>0</v>
      </c>
      <c r="CA89" s="833">
        <f>'Class-6'!CB91</f>
        <v>0</v>
      </c>
      <c r="CB89" s="360">
        <f>'Class-6'!CH91</f>
        <v>0</v>
      </c>
      <c r="CC89" s="357">
        <f>'Class-6'!CI91</f>
        <v>0</v>
      </c>
      <c r="CD89" s="358">
        <f>'Class-6'!CJ91</f>
        <v>0</v>
      </c>
      <c r="CE89" s="359">
        <f t="shared" si="46"/>
        <v>0</v>
      </c>
      <c r="CF89" s="358">
        <f>'Class-6'!CL91</f>
        <v>0</v>
      </c>
      <c r="CG89" s="358">
        <f>'Class-6'!CM91</f>
        <v>0</v>
      </c>
      <c r="CH89" s="358">
        <f>'Class-6'!CN91</f>
        <v>0</v>
      </c>
      <c r="CI89" s="359">
        <f t="shared" si="47"/>
        <v>0</v>
      </c>
      <c r="CJ89" s="358">
        <f>'Class-6'!CP91</f>
        <v>0</v>
      </c>
      <c r="CK89" s="358">
        <f>'Class-6'!CR91</f>
        <v>0</v>
      </c>
      <c r="CL89" s="358">
        <f>'Class-6'!CR91</f>
        <v>0</v>
      </c>
      <c r="CM89" s="359">
        <f t="shared" si="48"/>
        <v>0</v>
      </c>
      <c r="CN89" s="832">
        <f t="shared" si="49"/>
        <v>0</v>
      </c>
      <c r="CO89" s="833">
        <f>'Class-6'!CP91</f>
        <v>0</v>
      </c>
      <c r="CP89" s="360">
        <f>'Class-6'!CW91</f>
        <v>0</v>
      </c>
      <c r="CQ89" s="357">
        <f>'Class-6'!CX91</f>
        <v>0</v>
      </c>
      <c r="CR89" s="358">
        <f>'Class-6'!CY91</f>
        <v>0</v>
      </c>
      <c r="CS89" s="358">
        <f>'Class-6'!CZ91</f>
        <v>0</v>
      </c>
      <c r="CT89" s="358">
        <f>'Class-6'!DA91</f>
        <v>0</v>
      </c>
      <c r="CU89" s="358">
        <f>'Class-6'!DB91</f>
        <v>0</v>
      </c>
      <c r="CV89" s="434">
        <f>'Class-6'!DC91</f>
        <v>0</v>
      </c>
      <c r="CW89" s="361">
        <f>'Class-6'!DF91</f>
        <v>0</v>
      </c>
      <c r="CX89" s="357">
        <f>'Class-6'!DG91</f>
        <v>0</v>
      </c>
      <c r="CY89" s="358">
        <f>'Class-6'!DH91</f>
        <v>0</v>
      </c>
      <c r="CZ89" s="358">
        <f>'Class-6'!DI91</f>
        <v>0</v>
      </c>
      <c r="DA89" s="358">
        <f>'Class-6'!DJ91</f>
        <v>0</v>
      </c>
      <c r="DB89" s="358">
        <f>'Class-6'!DK91</f>
        <v>0</v>
      </c>
      <c r="DC89" s="359">
        <f>'Class-6'!DL91</f>
        <v>0</v>
      </c>
      <c r="DD89" s="361">
        <f>'Class-6'!DO91</f>
        <v>0</v>
      </c>
      <c r="DE89" s="357">
        <f>'Class-6'!DP91</f>
        <v>0</v>
      </c>
      <c r="DF89" s="358">
        <f>'Class-6'!DQ91</f>
        <v>0</v>
      </c>
      <c r="DG89" s="358">
        <f>'Class-6'!DR91</f>
        <v>0</v>
      </c>
      <c r="DH89" s="358">
        <f>'Class-6'!DS91</f>
        <v>0</v>
      </c>
      <c r="DI89" s="358">
        <f>'Class-6'!DT91</f>
        <v>0</v>
      </c>
      <c r="DJ89" s="359">
        <f>'Class-6'!DU91</f>
        <v>0</v>
      </c>
      <c r="DK89" s="361">
        <f>'Class-6'!DX91</f>
        <v>0</v>
      </c>
      <c r="DL89" s="467">
        <f>'Class-6'!DY91</f>
        <v>0</v>
      </c>
      <c r="DM89" s="468">
        <f>'Class-6'!DZ91</f>
        <v>0</v>
      </c>
      <c r="DN89" s="471" t="str">
        <f>'Class-6'!EA91</f>
        <v/>
      </c>
      <c r="DO89" s="467">
        <f>'Class-6'!EB91</f>
        <v>0</v>
      </c>
      <c r="DP89" s="468">
        <f>'Class-6'!EC91</f>
        <v>0</v>
      </c>
      <c r="DQ89" s="468">
        <f>'Class-6'!ED91</f>
        <v>0</v>
      </c>
      <c r="DR89" s="468" t="str">
        <f>'Class-6'!EE91</f>
        <v/>
      </c>
      <c r="DS89" s="276" t="str">
        <f>'Class-6'!EF91</f>
        <v/>
      </c>
      <c r="DT89" s="276" t="str">
        <f>'Class-6'!EG91</f>
        <v/>
      </c>
      <c r="DU89" s="278" t="str">
        <f>'Class-6'!EH91</f>
        <v/>
      </c>
      <c r="DV89" s="279">
        <f>'Class-6'!EJ91</f>
        <v>0</v>
      </c>
    </row>
    <row r="90" spans="1:126" s="280" customFormat="1" ht="17.25" customHeight="1">
      <c r="A90" s="883"/>
      <c r="B90" s="275">
        <f t="shared" si="50"/>
        <v>0</v>
      </c>
      <c r="C90" s="276">
        <f>'Class-6'!D92</f>
        <v>0</v>
      </c>
      <c r="D90" s="276">
        <f>'Class-6'!E92</f>
        <v>0</v>
      </c>
      <c r="E90" s="276">
        <f>'Class-6'!F92</f>
        <v>0</v>
      </c>
      <c r="F90" s="276">
        <f>'Class-6'!G92</f>
        <v>0</v>
      </c>
      <c r="G90" s="276">
        <f>'Class-6'!H92</f>
        <v>0</v>
      </c>
      <c r="H90" s="276">
        <f>'Class-6'!I92</f>
        <v>0</v>
      </c>
      <c r="I90" s="276">
        <f>'Class-6'!J92</f>
        <v>0</v>
      </c>
      <c r="J90" s="277">
        <f>'Class-6'!K92</f>
        <v>0</v>
      </c>
      <c r="K90" s="357">
        <f>'Class-6'!L92</f>
        <v>0</v>
      </c>
      <c r="L90" s="358">
        <f>'Class-6'!M92</f>
        <v>0</v>
      </c>
      <c r="M90" s="359">
        <f t="shared" si="26"/>
        <v>0</v>
      </c>
      <c r="N90" s="358">
        <f>'Class-6'!O92</f>
        <v>0</v>
      </c>
      <c r="O90" s="358">
        <f>'Class-6'!P92</f>
        <v>0</v>
      </c>
      <c r="P90" s="358">
        <f>'Class-6'!Q92</f>
        <v>0</v>
      </c>
      <c r="Q90" s="359">
        <f t="shared" si="27"/>
        <v>0</v>
      </c>
      <c r="R90" s="358">
        <f>'Class-6'!S92</f>
        <v>0</v>
      </c>
      <c r="S90" s="358">
        <f>'Class-6'!T92</f>
        <v>0</v>
      </c>
      <c r="T90" s="358">
        <f>'Class-6'!U92</f>
        <v>0</v>
      </c>
      <c r="U90" s="359">
        <f t="shared" si="28"/>
        <v>0</v>
      </c>
      <c r="V90" s="832">
        <f t="shared" si="29"/>
        <v>0</v>
      </c>
      <c r="W90" s="833">
        <f>'Class-6'!X92</f>
        <v>0</v>
      </c>
      <c r="X90" s="360">
        <f>'Class-6'!Z92</f>
        <v>0</v>
      </c>
      <c r="Y90" s="357">
        <f>'Class-6'!AA92</f>
        <v>0</v>
      </c>
      <c r="Z90" s="358">
        <f>'Class-6'!AB92</f>
        <v>0</v>
      </c>
      <c r="AA90" s="359">
        <f t="shared" si="30"/>
        <v>0</v>
      </c>
      <c r="AB90" s="358">
        <f>'Class-6'!AD92</f>
        <v>0</v>
      </c>
      <c r="AC90" s="358">
        <f>'Class-6'!AE92</f>
        <v>0</v>
      </c>
      <c r="AD90" s="358">
        <f>'Class-6'!AF92</f>
        <v>0</v>
      </c>
      <c r="AE90" s="359">
        <f t="shared" si="31"/>
        <v>0</v>
      </c>
      <c r="AF90" s="358">
        <f>'Class-6'!AH92</f>
        <v>0</v>
      </c>
      <c r="AG90" s="358">
        <f>'Class-6'!AI92</f>
        <v>0</v>
      </c>
      <c r="AH90" s="358">
        <f>'Class-6'!AJ92</f>
        <v>0</v>
      </c>
      <c r="AI90" s="359">
        <f t="shared" si="32"/>
        <v>0</v>
      </c>
      <c r="AJ90" s="832">
        <f t="shared" si="33"/>
        <v>0</v>
      </c>
      <c r="AK90" s="833">
        <f>'Class-6'!AL92</f>
        <v>0</v>
      </c>
      <c r="AL90" s="360">
        <f>'Class-6'!AO92</f>
        <v>0</v>
      </c>
      <c r="AM90" s="357">
        <f>'Class-6'!AP92</f>
        <v>0</v>
      </c>
      <c r="AN90" s="358">
        <f>'Class-6'!AQ92</f>
        <v>0</v>
      </c>
      <c r="AO90" s="359">
        <f t="shared" si="34"/>
        <v>0</v>
      </c>
      <c r="AP90" s="358">
        <f>'Class-6'!AS92</f>
        <v>0</v>
      </c>
      <c r="AQ90" s="358">
        <f>'Class-6'!AT92</f>
        <v>0</v>
      </c>
      <c r="AR90" s="358">
        <f>'Class-6'!AU92</f>
        <v>0</v>
      </c>
      <c r="AS90" s="359">
        <f t="shared" si="35"/>
        <v>0</v>
      </c>
      <c r="AT90" s="358">
        <f>'Class-6'!AW92</f>
        <v>0</v>
      </c>
      <c r="AU90" s="358">
        <f>'Class-6'!AX92</f>
        <v>0</v>
      </c>
      <c r="AV90" s="358">
        <f>'Class-6'!AY92</f>
        <v>0</v>
      </c>
      <c r="AW90" s="359">
        <f t="shared" si="36"/>
        <v>0</v>
      </c>
      <c r="AX90" s="832">
        <f t="shared" si="37"/>
        <v>0</v>
      </c>
      <c r="AY90" s="833">
        <f>'Class-6'!AZ92</f>
        <v>0</v>
      </c>
      <c r="AZ90" s="360">
        <f>'Class-6'!BD92</f>
        <v>0</v>
      </c>
      <c r="BA90" s="357">
        <f>'Class-6'!BE92</f>
        <v>0</v>
      </c>
      <c r="BB90" s="358">
        <f>'Class-6'!BF92</f>
        <v>0</v>
      </c>
      <c r="BC90" s="359">
        <f t="shared" si="38"/>
        <v>0</v>
      </c>
      <c r="BD90" s="358">
        <f>'Class-6'!BH92</f>
        <v>0</v>
      </c>
      <c r="BE90" s="358">
        <f>'Class-6'!BI92</f>
        <v>0</v>
      </c>
      <c r="BF90" s="358">
        <f>'Class-6'!BJ92</f>
        <v>0</v>
      </c>
      <c r="BG90" s="359">
        <f t="shared" si="39"/>
        <v>0</v>
      </c>
      <c r="BH90" s="358">
        <f>'Class-6'!BL92</f>
        <v>0</v>
      </c>
      <c r="BI90" s="358">
        <f>'Class-6'!BM92</f>
        <v>0</v>
      </c>
      <c r="BJ90" s="358">
        <f>'Class-6'!BN92</f>
        <v>0</v>
      </c>
      <c r="BK90" s="359">
        <f t="shared" si="40"/>
        <v>0</v>
      </c>
      <c r="BL90" s="832">
        <f t="shared" si="41"/>
        <v>0</v>
      </c>
      <c r="BM90" s="833">
        <f>'Class-6'!BN92</f>
        <v>0</v>
      </c>
      <c r="BN90" s="360">
        <f>'Class-6'!BS92</f>
        <v>0</v>
      </c>
      <c r="BO90" s="357">
        <f>'Class-6'!BT92</f>
        <v>0</v>
      </c>
      <c r="BP90" s="358">
        <f>'Class-6'!BU92</f>
        <v>0</v>
      </c>
      <c r="BQ90" s="359">
        <f t="shared" si="42"/>
        <v>0</v>
      </c>
      <c r="BR90" s="358">
        <f>'Class-6'!BW92</f>
        <v>0</v>
      </c>
      <c r="BS90" s="358">
        <f>'Class-6'!BX92</f>
        <v>0</v>
      </c>
      <c r="BT90" s="358">
        <f>'Class-6'!BY92</f>
        <v>0</v>
      </c>
      <c r="BU90" s="359">
        <f t="shared" si="43"/>
        <v>0</v>
      </c>
      <c r="BV90" s="358">
        <f>'Class-6'!CA92</f>
        <v>0</v>
      </c>
      <c r="BW90" s="358">
        <f>'Class-6'!CB92</f>
        <v>0</v>
      </c>
      <c r="BX90" s="358">
        <f>'Class-6'!CC92</f>
        <v>0</v>
      </c>
      <c r="BY90" s="359">
        <f t="shared" si="44"/>
        <v>0</v>
      </c>
      <c r="BZ90" s="832">
        <f t="shared" si="45"/>
        <v>0</v>
      </c>
      <c r="CA90" s="833">
        <f>'Class-6'!CB92</f>
        <v>0</v>
      </c>
      <c r="CB90" s="360">
        <f>'Class-6'!CH92</f>
        <v>0</v>
      </c>
      <c r="CC90" s="357">
        <f>'Class-6'!CI92</f>
        <v>0</v>
      </c>
      <c r="CD90" s="358">
        <f>'Class-6'!CJ92</f>
        <v>0</v>
      </c>
      <c r="CE90" s="359">
        <f t="shared" si="46"/>
        <v>0</v>
      </c>
      <c r="CF90" s="358">
        <f>'Class-6'!CL92</f>
        <v>0</v>
      </c>
      <c r="CG90" s="358">
        <f>'Class-6'!CM92</f>
        <v>0</v>
      </c>
      <c r="CH90" s="358">
        <f>'Class-6'!CN92</f>
        <v>0</v>
      </c>
      <c r="CI90" s="359">
        <f t="shared" si="47"/>
        <v>0</v>
      </c>
      <c r="CJ90" s="358">
        <f>'Class-6'!CP92</f>
        <v>0</v>
      </c>
      <c r="CK90" s="358">
        <f>'Class-6'!CR92</f>
        <v>0</v>
      </c>
      <c r="CL90" s="358">
        <f>'Class-6'!CR92</f>
        <v>0</v>
      </c>
      <c r="CM90" s="359">
        <f t="shared" si="48"/>
        <v>0</v>
      </c>
      <c r="CN90" s="832">
        <f t="shared" si="49"/>
        <v>0</v>
      </c>
      <c r="CO90" s="833">
        <f>'Class-6'!CP92</f>
        <v>0</v>
      </c>
      <c r="CP90" s="360">
        <f>'Class-6'!CW92</f>
        <v>0</v>
      </c>
      <c r="CQ90" s="357">
        <f>'Class-6'!CX92</f>
        <v>0</v>
      </c>
      <c r="CR90" s="358">
        <f>'Class-6'!CY92</f>
        <v>0</v>
      </c>
      <c r="CS90" s="358">
        <f>'Class-6'!CZ92</f>
        <v>0</v>
      </c>
      <c r="CT90" s="358">
        <f>'Class-6'!DA92</f>
        <v>0</v>
      </c>
      <c r="CU90" s="358">
        <f>'Class-6'!DB92</f>
        <v>0</v>
      </c>
      <c r="CV90" s="434">
        <f>'Class-6'!DC92</f>
        <v>0</v>
      </c>
      <c r="CW90" s="361">
        <f>'Class-6'!DF92</f>
        <v>0</v>
      </c>
      <c r="CX90" s="357">
        <f>'Class-6'!DG92</f>
        <v>0</v>
      </c>
      <c r="CY90" s="358">
        <f>'Class-6'!DH92</f>
        <v>0</v>
      </c>
      <c r="CZ90" s="358">
        <f>'Class-6'!DI92</f>
        <v>0</v>
      </c>
      <c r="DA90" s="358">
        <f>'Class-6'!DJ92</f>
        <v>0</v>
      </c>
      <c r="DB90" s="358">
        <f>'Class-6'!DK92</f>
        <v>0</v>
      </c>
      <c r="DC90" s="359">
        <f>'Class-6'!DL92</f>
        <v>0</v>
      </c>
      <c r="DD90" s="361">
        <f>'Class-6'!DO92</f>
        <v>0</v>
      </c>
      <c r="DE90" s="357">
        <f>'Class-6'!DP92</f>
        <v>0</v>
      </c>
      <c r="DF90" s="358">
        <f>'Class-6'!DQ92</f>
        <v>0</v>
      </c>
      <c r="DG90" s="358">
        <f>'Class-6'!DR92</f>
        <v>0</v>
      </c>
      <c r="DH90" s="358">
        <f>'Class-6'!DS92</f>
        <v>0</v>
      </c>
      <c r="DI90" s="358">
        <f>'Class-6'!DT92</f>
        <v>0</v>
      </c>
      <c r="DJ90" s="359">
        <f>'Class-6'!DU92</f>
        <v>0</v>
      </c>
      <c r="DK90" s="361">
        <f>'Class-6'!DX92</f>
        <v>0</v>
      </c>
      <c r="DL90" s="467">
        <f>'Class-6'!DY92</f>
        <v>0</v>
      </c>
      <c r="DM90" s="468">
        <f>'Class-6'!DZ92</f>
        <v>0</v>
      </c>
      <c r="DN90" s="471" t="str">
        <f>'Class-6'!EA92</f>
        <v/>
      </c>
      <c r="DO90" s="467">
        <f>'Class-6'!EB92</f>
        <v>0</v>
      </c>
      <c r="DP90" s="468">
        <f>'Class-6'!EC92</f>
        <v>0</v>
      </c>
      <c r="DQ90" s="468">
        <f>'Class-6'!ED92</f>
        <v>0</v>
      </c>
      <c r="DR90" s="468" t="str">
        <f>'Class-6'!EE92</f>
        <v/>
      </c>
      <c r="DS90" s="276" t="str">
        <f>'Class-6'!EF92</f>
        <v/>
      </c>
      <c r="DT90" s="276" t="str">
        <f>'Class-6'!EG92</f>
        <v/>
      </c>
      <c r="DU90" s="278" t="str">
        <f>'Class-6'!EH92</f>
        <v/>
      </c>
      <c r="DV90" s="279">
        <f>'Class-6'!EJ92</f>
        <v>0</v>
      </c>
    </row>
    <row r="91" spans="1:126" s="280" customFormat="1" ht="17.25" customHeight="1">
      <c r="A91" s="883"/>
      <c r="B91" s="275">
        <f t="shared" si="50"/>
        <v>0</v>
      </c>
      <c r="C91" s="276">
        <f>'Class-6'!D93</f>
        <v>0</v>
      </c>
      <c r="D91" s="276">
        <f>'Class-6'!E93</f>
        <v>0</v>
      </c>
      <c r="E91" s="276">
        <f>'Class-6'!F93</f>
        <v>0</v>
      </c>
      <c r="F91" s="276">
        <f>'Class-6'!G93</f>
        <v>0</v>
      </c>
      <c r="G91" s="276">
        <f>'Class-6'!H93</f>
        <v>0</v>
      </c>
      <c r="H91" s="276">
        <f>'Class-6'!I93</f>
        <v>0</v>
      </c>
      <c r="I91" s="276">
        <f>'Class-6'!J93</f>
        <v>0</v>
      </c>
      <c r="J91" s="277">
        <f>'Class-6'!K93</f>
        <v>0</v>
      </c>
      <c r="K91" s="357">
        <f>'Class-6'!L93</f>
        <v>0</v>
      </c>
      <c r="L91" s="358">
        <f>'Class-6'!M93</f>
        <v>0</v>
      </c>
      <c r="M91" s="359">
        <f t="shared" si="26"/>
        <v>0</v>
      </c>
      <c r="N91" s="358">
        <f>'Class-6'!O93</f>
        <v>0</v>
      </c>
      <c r="O91" s="358">
        <f>'Class-6'!P93</f>
        <v>0</v>
      </c>
      <c r="P91" s="358">
        <f>'Class-6'!Q93</f>
        <v>0</v>
      </c>
      <c r="Q91" s="359">
        <f t="shared" si="27"/>
        <v>0</v>
      </c>
      <c r="R91" s="358">
        <f>'Class-6'!S93</f>
        <v>0</v>
      </c>
      <c r="S91" s="358">
        <f>'Class-6'!T93</f>
        <v>0</v>
      </c>
      <c r="T91" s="358">
        <f>'Class-6'!U93</f>
        <v>0</v>
      </c>
      <c r="U91" s="359">
        <f t="shared" si="28"/>
        <v>0</v>
      </c>
      <c r="V91" s="832">
        <f t="shared" si="29"/>
        <v>0</v>
      </c>
      <c r="W91" s="833">
        <f>'Class-6'!X93</f>
        <v>0</v>
      </c>
      <c r="X91" s="360">
        <f>'Class-6'!Z93</f>
        <v>0</v>
      </c>
      <c r="Y91" s="357">
        <f>'Class-6'!AA93</f>
        <v>0</v>
      </c>
      <c r="Z91" s="358">
        <f>'Class-6'!AB93</f>
        <v>0</v>
      </c>
      <c r="AA91" s="359">
        <f t="shared" si="30"/>
        <v>0</v>
      </c>
      <c r="AB91" s="358">
        <f>'Class-6'!AD93</f>
        <v>0</v>
      </c>
      <c r="AC91" s="358">
        <f>'Class-6'!AE93</f>
        <v>0</v>
      </c>
      <c r="AD91" s="358">
        <f>'Class-6'!AF93</f>
        <v>0</v>
      </c>
      <c r="AE91" s="359">
        <f t="shared" si="31"/>
        <v>0</v>
      </c>
      <c r="AF91" s="358">
        <f>'Class-6'!AH93</f>
        <v>0</v>
      </c>
      <c r="AG91" s="358">
        <f>'Class-6'!AI93</f>
        <v>0</v>
      </c>
      <c r="AH91" s="358">
        <f>'Class-6'!AJ93</f>
        <v>0</v>
      </c>
      <c r="AI91" s="359">
        <f t="shared" si="32"/>
        <v>0</v>
      </c>
      <c r="AJ91" s="832">
        <f t="shared" si="33"/>
        <v>0</v>
      </c>
      <c r="AK91" s="833">
        <f>'Class-6'!AL93</f>
        <v>0</v>
      </c>
      <c r="AL91" s="360">
        <f>'Class-6'!AO93</f>
        <v>0</v>
      </c>
      <c r="AM91" s="357">
        <f>'Class-6'!AP93</f>
        <v>0</v>
      </c>
      <c r="AN91" s="358">
        <f>'Class-6'!AQ93</f>
        <v>0</v>
      </c>
      <c r="AO91" s="359">
        <f t="shared" si="34"/>
        <v>0</v>
      </c>
      <c r="AP91" s="358">
        <f>'Class-6'!AS93</f>
        <v>0</v>
      </c>
      <c r="AQ91" s="358">
        <f>'Class-6'!AT93</f>
        <v>0</v>
      </c>
      <c r="AR91" s="358">
        <f>'Class-6'!AU93</f>
        <v>0</v>
      </c>
      <c r="AS91" s="359">
        <f t="shared" si="35"/>
        <v>0</v>
      </c>
      <c r="AT91" s="358">
        <f>'Class-6'!AW93</f>
        <v>0</v>
      </c>
      <c r="AU91" s="358">
        <f>'Class-6'!AX93</f>
        <v>0</v>
      </c>
      <c r="AV91" s="358">
        <f>'Class-6'!AY93</f>
        <v>0</v>
      </c>
      <c r="AW91" s="359">
        <f t="shared" si="36"/>
        <v>0</v>
      </c>
      <c r="AX91" s="832">
        <f t="shared" si="37"/>
        <v>0</v>
      </c>
      <c r="AY91" s="833">
        <f>'Class-6'!AZ93</f>
        <v>0</v>
      </c>
      <c r="AZ91" s="360">
        <f>'Class-6'!BD93</f>
        <v>0</v>
      </c>
      <c r="BA91" s="357">
        <f>'Class-6'!BE93</f>
        <v>0</v>
      </c>
      <c r="BB91" s="358">
        <f>'Class-6'!BF93</f>
        <v>0</v>
      </c>
      <c r="BC91" s="359">
        <f t="shared" si="38"/>
        <v>0</v>
      </c>
      <c r="BD91" s="358">
        <f>'Class-6'!BH93</f>
        <v>0</v>
      </c>
      <c r="BE91" s="358">
        <f>'Class-6'!BI93</f>
        <v>0</v>
      </c>
      <c r="BF91" s="358">
        <f>'Class-6'!BJ93</f>
        <v>0</v>
      </c>
      <c r="BG91" s="359">
        <f t="shared" si="39"/>
        <v>0</v>
      </c>
      <c r="BH91" s="358">
        <f>'Class-6'!BL93</f>
        <v>0</v>
      </c>
      <c r="BI91" s="358">
        <f>'Class-6'!BM93</f>
        <v>0</v>
      </c>
      <c r="BJ91" s="358">
        <f>'Class-6'!BN93</f>
        <v>0</v>
      </c>
      <c r="BK91" s="359">
        <f t="shared" si="40"/>
        <v>0</v>
      </c>
      <c r="BL91" s="832">
        <f t="shared" si="41"/>
        <v>0</v>
      </c>
      <c r="BM91" s="833">
        <f>'Class-6'!BN93</f>
        <v>0</v>
      </c>
      <c r="BN91" s="360">
        <f>'Class-6'!BS93</f>
        <v>0</v>
      </c>
      <c r="BO91" s="357">
        <f>'Class-6'!BT93</f>
        <v>0</v>
      </c>
      <c r="BP91" s="358">
        <f>'Class-6'!BU93</f>
        <v>0</v>
      </c>
      <c r="BQ91" s="359">
        <f t="shared" si="42"/>
        <v>0</v>
      </c>
      <c r="BR91" s="358">
        <f>'Class-6'!BW93</f>
        <v>0</v>
      </c>
      <c r="BS91" s="358">
        <f>'Class-6'!BX93</f>
        <v>0</v>
      </c>
      <c r="BT91" s="358">
        <f>'Class-6'!BY93</f>
        <v>0</v>
      </c>
      <c r="BU91" s="359">
        <f t="shared" si="43"/>
        <v>0</v>
      </c>
      <c r="BV91" s="358">
        <f>'Class-6'!CA93</f>
        <v>0</v>
      </c>
      <c r="BW91" s="358">
        <f>'Class-6'!CB93</f>
        <v>0</v>
      </c>
      <c r="BX91" s="358">
        <f>'Class-6'!CC93</f>
        <v>0</v>
      </c>
      <c r="BY91" s="359">
        <f t="shared" si="44"/>
        <v>0</v>
      </c>
      <c r="BZ91" s="832">
        <f t="shared" si="45"/>
        <v>0</v>
      </c>
      <c r="CA91" s="833">
        <f>'Class-6'!CB93</f>
        <v>0</v>
      </c>
      <c r="CB91" s="360">
        <f>'Class-6'!CH93</f>
        <v>0</v>
      </c>
      <c r="CC91" s="357">
        <f>'Class-6'!CI93</f>
        <v>0</v>
      </c>
      <c r="CD91" s="358">
        <f>'Class-6'!CJ93</f>
        <v>0</v>
      </c>
      <c r="CE91" s="359">
        <f t="shared" si="46"/>
        <v>0</v>
      </c>
      <c r="CF91" s="358">
        <f>'Class-6'!CL93</f>
        <v>0</v>
      </c>
      <c r="CG91" s="358">
        <f>'Class-6'!CM93</f>
        <v>0</v>
      </c>
      <c r="CH91" s="358">
        <f>'Class-6'!CN93</f>
        <v>0</v>
      </c>
      <c r="CI91" s="359">
        <f t="shared" si="47"/>
        <v>0</v>
      </c>
      <c r="CJ91" s="358">
        <f>'Class-6'!CP93</f>
        <v>0</v>
      </c>
      <c r="CK91" s="358">
        <f>'Class-6'!CR93</f>
        <v>0</v>
      </c>
      <c r="CL91" s="358">
        <f>'Class-6'!CR93</f>
        <v>0</v>
      </c>
      <c r="CM91" s="359">
        <f t="shared" si="48"/>
        <v>0</v>
      </c>
      <c r="CN91" s="832">
        <f t="shared" si="49"/>
        <v>0</v>
      </c>
      <c r="CO91" s="833">
        <f>'Class-6'!CP93</f>
        <v>0</v>
      </c>
      <c r="CP91" s="360">
        <f>'Class-6'!CW93</f>
        <v>0</v>
      </c>
      <c r="CQ91" s="357">
        <f>'Class-6'!CX93</f>
        <v>0</v>
      </c>
      <c r="CR91" s="358">
        <f>'Class-6'!CY93</f>
        <v>0</v>
      </c>
      <c r="CS91" s="358">
        <f>'Class-6'!CZ93</f>
        <v>0</v>
      </c>
      <c r="CT91" s="358">
        <f>'Class-6'!DA93</f>
        <v>0</v>
      </c>
      <c r="CU91" s="358">
        <f>'Class-6'!DB93</f>
        <v>0</v>
      </c>
      <c r="CV91" s="434">
        <f>'Class-6'!DC93</f>
        <v>0</v>
      </c>
      <c r="CW91" s="361">
        <f>'Class-6'!DF93</f>
        <v>0</v>
      </c>
      <c r="CX91" s="357">
        <f>'Class-6'!DG93</f>
        <v>0</v>
      </c>
      <c r="CY91" s="358">
        <f>'Class-6'!DH93</f>
        <v>0</v>
      </c>
      <c r="CZ91" s="358">
        <f>'Class-6'!DI93</f>
        <v>0</v>
      </c>
      <c r="DA91" s="358">
        <f>'Class-6'!DJ93</f>
        <v>0</v>
      </c>
      <c r="DB91" s="358">
        <f>'Class-6'!DK93</f>
        <v>0</v>
      </c>
      <c r="DC91" s="359">
        <f>'Class-6'!DL93</f>
        <v>0</v>
      </c>
      <c r="DD91" s="361">
        <f>'Class-6'!DO93</f>
        <v>0</v>
      </c>
      <c r="DE91" s="357">
        <f>'Class-6'!DP93</f>
        <v>0</v>
      </c>
      <c r="DF91" s="358">
        <f>'Class-6'!DQ93</f>
        <v>0</v>
      </c>
      <c r="DG91" s="358">
        <f>'Class-6'!DR93</f>
        <v>0</v>
      </c>
      <c r="DH91" s="358">
        <f>'Class-6'!DS93</f>
        <v>0</v>
      </c>
      <c r="DI91" s="358">
        <f>'Class-6'!DT93</f>
        <v>0</v>
      </c>
      <c r="DJ91" s="359">
        <f>'Class-6'!DU93</f>
        <v>0</v>
      </c>
      <c r="DK91" s="361">
        <f>'Class-6'!DX93</f>
        <v>0</v>
      </c>
      <c r="DL91" s="467">
        <f>'Class-6'!DY93</f>
        <v>0</v>
      </c>
      <c r="DM91" s="468">
        <f>'Class-6'!DZ93</f>
        <v>0</v>
      </c>
      <c r="DN91" s="471" t="str">
        <f>'Class-6'!EA93</f>
        <v/>
      </c>
      <c r="DO91" s="467">
        <f>'Class-6'!EB93</f>
        <v>0</v>
      </c>
      <c r="DP91" s="468">
        <f>'Class-6'!EC93</f>
        <v>0</v>
      </c>
      <c r="DQ91" s="468">
        <f>'Class-6'!ED93</f>
        <v>0</v>
      </c>
      <c r="DR91" s="468" t="str">
        <f>'Class-6'!EE93</f>
        <v/>
      </c>
      <c r="DS91" s="276" t="str">
        <f>'Class-6'!EF93</f>
        <v/>
      </c>
      <c r="DT91" s="276" t="str">
        <f>'Class-6'!EG93</f>
        <v/>
      </c>
      <c r="DU91" s="278" t="str">
        <f>'Class-6'!EH93</f>
        <v/>
      </c>
      <c r="DV91" s="279">
        <f>'Class-6'!EJ93</f>
        <v>0</v>
      </c>
    </row>
    <row r="92" spans="1:126" s="280" customFormat="1" ht="17.25" customHeight="1">
      <c r="A92" s="883"/>
      <c r="B92" s="275">
        <f t="shared" si="50"/>
        <v>0</v>
      </c>
      <c r="C92" s="276">
        <f>'Class-6'!D94</f>
        <v>0</v>
      </c>
      <c r="D92" s="276">
        <f>'Class-6'!E94</f>
        <v>0</v>
      </c>
      <c r="E92" s="276">
        <f>'Class-6'!F94</f>
        <v>0</v>
      </c>
      <c r="F92" s="276">
        <f>'Class-6'!G94</f>
        <v>0</v>
      </c>
      <c r="G92" s="276">
        <f>'Class-6'!H94</f>
        <v>0</v>
      </c>
      <c r="H92" s="276">
        <f>'Class-6'!I94</f>
        <v>0</v>
      </c>
      <c r="I92" s="276">
        <f>'Class-6'!J94</f>
        <v>0</v>
      </c>
      <c r="J92" s="277">
        <f>'Class-6'!K94</f>
        <v>0</v>
      </c>
      <c r="K92" s="357">
        <f>'Class-6'!L94</f>
        <v>0</v>
      </c>
      <c r="L92" s="358">
        <f>'Class-6'!M94</f>
        <v>0</v>
      </c>
      <c r="M92" s="359">
        <f t="shared" si="26"/>
        <v>0</v>
      </c>
      <c r="N92" s="358">
        <f>'Class-6'!O94</f>
        <v>0</v>
      </c>
      <c r="O92" s="358">
        <f>'Class-6'!P94</f>
        <v>0</v>
      </c>
      <c r="P92" s="358">
        <f>'Class-6'!Q94</f>
        <v>0</v>
      </c>
      <c r="Q92" s="359">
        <f t="shared" si="27"/>
        <v>0</v>
      </c>
      <c r="R92" s="358">
        <f>'Class-6'!S94</f>
        <v>0</v>
      </c>
      <c r="S92" s="358">
        <f>'Class-6'!T94</f>
        <v>0</v>
      </c>
      <c r="T92" s="358">
        <f>'Class-6'!U94</f>
        <v>0</v>
      </c>
      <c r="U92" s="359">
        <f t="shared" si="28"/>
        <v>0</v>
      </c>
      <c r="V92" s="832">
        <f t="shared" si="29"/>
        <v>0</v>
      </c>
      <c r="W92" s="833">
        <f>'Class-6'!X94</f>
        <v>0</v>
      </c>
      <c r="X92" s="360">
        <f>'Class-6'!Z94</f>
        <v>0</v>
      </c>
      <c r="Y92" s="357">
        <f>'Class-6'!AA94</f>
        <v>0</v>
      </c>
      <c r="Z92" s="358">
        <f>'Class-6'!AB94</f>
        <v>0</v>
      </c>
      <c r="AA92" s="359">
        <f t="shared" si="30"/>
        <v>0</v>
      </c>
      <c r="AB92" s="358">
        <f>'Class-6'!AD94</f>
        <v>0</v>
      </c>
      <c r="AC92" s="358">
        <f>'Class-6'!AE94</f>
        <v>0</v>
      </c>
      <c r="AD92" s="358">
        <f>'Class-6'!AF94</f>
        <v>0</v>
      </c>
      <c r="AE92" s="359">
        <f t="shared" si="31"/>
        <v>0</v>
      </c>
      <c r="AF92" s="358">
        <f>'Class-6'!AH94</f>
        <v>0</v>
      </c>
      <c r="AG92" s="358">
        <f>'Class-6'!AI94</f>
        <v>0</v>
      </c>
      <c r="AH92" s="358">
        <f>'Class-6'!AJ94</f>
        <v>0</v>
      </c>
      <c r="AI92" s="359">
        <f t="shared" si="32"/>
        <v>0</v>
      </c>
      <c r="AJ92" s="832">
        <f t="shared" si="33"/>
        <v>0</v>
      </c>
      <c r="AK92" s="833">
        <f>'Class-6'!AL94</f>
        <v>0</v>
      </c>
      <c r="AL92" s="360">
        <f>'Class-6'!AO94</f>
        <v>0</v>
      </c>
      <c r="AM92" s="357">
        <f>'Class-6'!AP94</f>
        <v>0</v>
      </c>
      <c r="AN92" s="358">
        <f>'Class-6'!AQ94</f>
        <v>0</v>
      </c>
      <c r="AO92" s="359">
        <f t="shared" si="34"/>
        <v>0</v>
      </c>
      <c r="AP92" s="358">
        <f>'Class-6'!AS94</f>
        <v>0</v>
      </c>
      <c r="AQ92" s="358">
        <f>'Class-6'!AT94</f>
        <v>0</v>
      </c>
      <c r="AR92" s="358">
        <f>'Class-6'!AU94</f>
        <v>0</v>
      </c>
      <c r="AS92" s="359">
        <f t="shared" si="35"/>
        <v>0</v>
      </c>
      <c r="AT92" s="358">
        <f>'Class-6'!AW94</f>
        <v>0</v>
      </c>
      <c r="AU92" s="358">
        <f>'Class-6'!AX94</f>
        <v>0</v>
      </c>
      <c r="AV92" s="358">
        <f>'Class-6'!AY94</f>
        <v>0</v>
      </c>
      <c r="AW92" s="359">
        <f t="shared" si="36"/>
        <v>0</v>
      </c>
      <c r="AX92" s="832">
        <f t="shared" si="37"/>
        <v>0</v>
      </c>
      <c r="AY92" s="833">
        <f>'Class-6'!AZ94</f>
        <v>0</v>
      </c>
      <c r="AZ92" s="360">
        <f>'Class-6'!BD94</f>
        <v>0</v>
      </c>
      <c r="BA92" s="357">
        <f>'Class-6'!BE94</f>
        <v>0</v>
      </c>
      <c r="BB92" s="358">
        <f>'Class-6'!BF94</f>
        <v>0</v>
      </c>
      <c r="BC92" s="359">
        <f t="shared" si="38"/>
        <v>0</v>
      </c>
      <c r="BD92" s="358">
        <f>'Class-6'!BH94</f>
        <v>0</v>
      </c>
      <c r="BE92" s="358">
        <f>'Class-6'!BI94</f>
        <v>0</v>
      </c>
      <c r="BF92" s="358">
        <f>'Class-6'!BJ94</f>
        <v>0</v>
      </c>
      <c r="BG92" s="359">
        <f t="shared" si="39"/>
        <v>0</v>
      </c>
      <c r="BH92" s="358">
        <f>'Class-6'!BL94</f>
        <v>0</v>
      </c>
      <c r="BI92" s="358">
        <f>'Class-6'!BM94</f>
        <v>0</v>
      </c>
      <c r="BJ92" s="358">
        <f>'Class-6'!BN94</f>
        <v>0</v>
      </c>
      <c r="BK92" s="359">
        <f t="shared" si="40"/>
        <v>0</v>
      </c>
      <c r="BL92" s="832">
        <f t="shared" si="41"/>
        <v>0</v>
      </c>
      <c r="BM92" s="833">
        <f>'Class-6'!BN94</f>
        <v>0</v>
      </c>
      <c r="BN92" s="360">
        <f>'Class-6'!BS94</f>
        <v>0</v>
      </c>
      <c r="BO92" s="357">
        <f>'Class-6'!BT94</f>
        <v>0</v>
      </c>
      <c r="BP92" s="358">
        <f>'Class-6'!BU94</f>
        <v>0</v>
      </c>
      <c r="BQ92" s="359">
        <f t="shared" si="42"/>
        <v>0</v>
      </c>
      <c r="BR92" s="358">
        <f>'Class-6'!BW94</f>
        <v>0</v>
      </c>
      <c r="BS92" s="358">
        <f>'Class-6'!BX94</f>
        <v>0</v>
      </c>
      <c r="BT92" s="358">
        <f>'Class-6'!BY94</f>
        <v>0</v>
      </c>
      <c r="BU92" s="359">
        <f t="shared" si="43"/>
        <v>0</v>
      </c>
      <c r="BV92" s="358">
        <f>'Class-6'!CA94</f>
        <v>0</v>
      </c>
      <c r="BW92" s="358">
        <f>'Class-6'!CB94</f>
        <v>0</v>
      </c>
      <c r="BX92" s="358">
        <f>'Class-6'!CC94</f>
        <v>0</v>
      </c>
      <c r="BY92" s="359">
        <f t="shared" si="44"/>
        <v>0</v>
      </c>
      <c r="BZ92" s="832">
        <f t="shared" si="45"/>
        <v>0</v>
      </c>
      <c r="CA92" s="833">
        <f>'Class-6'!CB94</f>
        <v>0</v>
      </c>
      <c r="CB92" s="360">
        <f>'Class-6'!CH94</f>
        <v>0</v>
      </c>
      <c r="CC92" s="357">
        <f>'Class-6'!CI94</f>
        <v>0</v>
      </c>
      <c r="CD92" s="358">
        <f>'Class-6'!CJ94</f>
        <v>0</v>
      </c>
      <c r="CE92" s="359">
        <f t="shared" si="46"/>
        <v>0</v>
      </c>
      <c r="CF92" s="358">
        <f>'Class-6'!CL94</f>
        <v>0</v>
      </c>
      <c r="CG92" s="358">
        <f>'Class-6'!CM94</f>
        <v>0</v>
      </c>
      <c r="CH92" s="358">
        <f>'Class-6'!CN94</f>
        <v>0</v>
      </c>
      <c r="CI92" s="359">
        <f t="shared" si="47"/>
        <v>0</v>
      </c>
      <c r="CJ92" s="358">
        <f>'Class-6'!CP94</f>
        <v>0</v>
      </c>
      <c r="CK92" s="358">
        <f>'Class-6'!CR94</f>
        <v>0</v>
      </c>
      <c r="CL92" s="358">
        <f>'Class-6'!CR94</f>
        <v>0</v>
      </c>
      <c r="CM92" s="359">
        <f t="shared" si="48"/>
        <v>0</v>
      </c>
      <c r="CN92" s="832">
        <f t="shared" si="49"/>
        <v>0</v>
      </c>
      <c r="CO92" s="833">
        <f>'Class-6'!CP94</f>
        <v>0</v>
      </c>
      <c r="CP92" s="360">
        <f>'Class-6'!CW94</f>
        <v>0</v>
      </c>
      <c r="CQ92" s="357">
        <f>'Class-6'!CX94</f>
        <v>0</v>
      </c>
      <c r="CR92" s="358">
        <f>'Class-6'!CY94</f>
        <v>0</v>
      </c>
      <c r="CS92" s="358">
        <f>'Class-6'!CZ94</f>
        <v>0</v>
      </c>
      <c r="CT92" s="358">
        <f>'Class-6'!DA94</f>
        <v>0</v>
      </c>
      <c r="CU92" s="358">
        <f>'Class-6'!DB94</f>
        <v>0</v>
      </c>
      <c r="CV92" s="434">
        <f>'Class-6'!DC94</f>
        <v>0</v>
      </c>
      <c r="CW92" s="361">
        <f>'Class-6'!DF94</f>
        <v>0</v>
      </c>
      <c r="CX92" s="357">
        <f>'Class-6'!DG94</f>
        <v>0</v>
      </c>
      <c r="CY92" s="358">
        <f>'Class-6'!DH94</f>
        <v>0</v>
      </c>
      <c r="CZ92" s="358">
        <f>'Class-6'!DI94</f>
        <v>0</v>
      </c>
      <c r="DA92" s="358">
        <f>'Class-6'!DJ94</f>
        <v>0</v>
      </c>
      <c r="DB92" s="358">
        <f>'Class-6'!DK94</f>
        <v>0</v>
      </c>
      <c r="DC92" s="359">
        <f>'Class-6'!DL94</f>
        <v>0</v>
      </c>
      <c r="DD92" s="361">
        <f>'Class-6'!DO94</f>
        <v>0</v>
      </c>
      <c r="DE92" s="357">
        <f>'Class-6'!DP94</f>
        <v>0</v>
      </c>
      <c r="DF92" s="358">
        <f>'Class-6'!DQ94</f>
        <v>0</v>
      </c>
      <c r="DG92" s="358">
        <f>'Class-6'!DR94</f>
        <v>0</v>
      </c>
      <c r="DH92" s="358">
        <f>'Class-6'!DS94</f>
        <v>0</v>
      </c>
      <c r="DI92" s="358">
        <f>'Class-6'!DT94</f>
        <v>0</v>
      </c>
      <c r="DJ92" s="359">
        <f>'Class-6'!DU94</f>
        <v>0</v>
      </c>
      <c r="DK92" s="361">
        <f>'Class-6'!DX94</f>
        <v>0</v>
      </c>
      <c r="DL92" s="467">
        <f>'Class-6'!DY94</f>
        <v>0</v>
      </c>
      <c r="DM92" s="468">
        <f>'Class-6'!DZ94</f>
        <v>0</v>
      </c>
      <c r="DN92" s="471" t="str">
        <f>'Class-6'!EA94</f>
        <v/>
      </c>
      <c r="DO92" s="467">
        <f>'Class-6'!EB94</f>
        <v>0</v>
      </c>
      <c r="DP92" s="468">
        <f>'Class-6'!EC94</f>
        <v>0</v>
      </c>
      <c r="DQ92" s="468">
        <f>'Class-6'!ED94</f>
        <v>0</v>
      </c>
      <c r="DR92" s="468" t="str">
        <f>'Class-6'!EE94</f>
        <v/>
      </c>
      <c r="DS92" s="276" t="str">
        <f>'Class-6'!EF94</f>
        <v/>
      </c>
      <c r="DT92" s="276" t="str">
        <f>'Class-6'!EG94</f>
        <v/>
      </c>
      <c r="DU92" s="278" t="str">
        <f>'Class-6'!EH94</f>
        <v/>
      </c>
      <c r="DV92" s="279">
        <f>'Class-6'!EJ94</f>
        <v>0</v>
      </c>
    </row>
    <row r="93" spans="1:126" s="280" customFormat="1" ht="17.25" customHeight="1">
      <c r="A93" s="883"/>
      <c r="B93" s="275">
        <f t="shared" si="50"/>
        <v>0</v>
      </c>
      <c r="C93" s="276">
        <f>'Class-6'!D95</f>
        <v>0</v>
      </c>
      <c r="D93" s="276">
        <f>'Class-6'!E95</f>
        <v>0</v>
      </c>
      <c r="E93" s="276">
        <f>'Class-6'!F95</f>
        <v>0</v>
      </c>
      <c r="F93" s="276">
        <f>'Class-6'!G95</f>
        <v>0</v>
      </c>
      <c r="G93" s="276">
        <f>'Class-6'!H95</f>
        <v>0</v>
      </c>
      <c r="H93" s="276">
        <f>'Class-6'!I95</f>
        <v>0</v>
      </c>
      <c r="I93" s="276">
        <f>'Class-6'!J95</f>
        <v>0</v>
      </c>
      <c r="J93" s="277">
        <f>'Class-6'!K95</f>
        <v>0</v>
      </c>
      <c r="K93" s="357">
        <f>'Class-6'!L95</f>
        <v>0</v>
      </c>
      <c r="L93" s="358">
        <f>'Class-6'!M95</f>
        <v>0</v>
      </c>
      <c r="M93" s="359">
        <f t="shared" si="26"/>
        <v>0</v>
      </c>
      <c r="N93" s="358">
        <f>'Class-6'!O95</f>
        <v>0</v>
      </c>
      <c r="O93" s="358">
        <f>'Class-6'!P95</f>
        <v>0</v>
      </c>
      <c r="P93" s="358">
        <f>'Class-6'!Q95</f>
        <v>0</v>
      </c>
      <c r="Q93" s="359">
        <f t="shared" si="27"/>
        <v>0</v>
      </c>
      <c r="R93" s="358">
        <f>'Class-6'!S95</f>
        <v>0</v>
      </c>
      <c r="S93" s="358">
        <f>'Class-6'!T95</f>
        <v>0</v>
      </c>
      <c r="T93" s="358">
        <f>'Class-6'!U95</f>
        <v>0</v>
      </c>
      <c r="U93" s="359">
        <f t="shared" si="28"/>
        <v>0</v>
      </c>
      <c r="V93" s="832">
        <f t="shared" si="29"/>
        <v>0</v>
      </c>
      <c r="W93" s="833">
        <f>'Class-6'!X95</f>
        <v>0</v>
      </c>
      <c r="X93" s="360">
        <f>'Class-6'!Z95</f>
        <v>0</v>
      </c>
      <c r="Y93" s="357">
        <f>'Class-6'!AA95</f>
        <v>0</v>
      </c>
      <c r="Z93" s="358">
        <f>'Class-6'!AB95</f>
        <v>0</v>
      </c>
      <c r="AA93" s="359">
        <f t="shared" si="30"/>
        <v>0</v>
      </c>
      <c r="AB93" s="358">
        <f>'Class-6'!AD95</f>
        <v>0</v>
      </c>
      <c r="AC93" s="358">
        <f>'Class-6'!AE95</f>
        <v>0</v>
      </c>
      <c r="AD93" s="358">
        <f>'Class-6'!AF95</f>
        <v>0</v>
      </c>
      <c r="AE93" s="359">
        <f t="shared" si="31"/>
        <v>0</v>
      </c>
      <c r="AF93" s="358">
        <f>'Class-6'!AH95</f>
        <v>0</v>
      </c>
      <c r="AG93" s="358">
        <f>'Class-6'!AI95</f>
        <v>0</v>
      </c>
      <c r="AH93" s="358">
        <f>'Class-6'!AJ95</f>
        <v>0</v>
      </c>
      <c r="AI93" s="359">
        <f t="shared" si="32"/>
        <v>0</v>
      </c>
      <c r="AJ93" s="832">
        <f t="shared" si="33"/>
        <v>0</v>
      </c>
      <c r="AK93" s="833">
        <f>'Class-6'!AL95</f>
        <v>0</v>
      </c>
      <c r="AL93" s="360">
        <f>'Class-6'!AO95</f>
        <v>0</v>
      </c>
      <c r="AM93" s="357">
        <f>'Class-6'!AP95</f>
        <v>0</v>
      </c>
      <c r="AN93" s="358">
        <f>'Class-6'!AQ95</f>
        <v>0</v>
      </c>
      <c r="AO93" s="359">
        <f t="shared" si="34"/>
        <v>0</v>
      </c>
      <c r="AP93" s="358">
        <f>'Class-6'!AS95</f>
        <v>0</v>
      </c>
      <c r="AQ93" s="358">
        <f>'Class-6'!AT95</f>
        <v>0</v>
      </c>
      <c r="AR93" s="358">
        <f>'Class-6'!AU95</f>
        <v>0</v>
      </c>
      <c r="AS93" s="359">
        <f t="shared" si="35"/>
        <v>0</v>
      </c>
      <c r="AT93" s="358">
        <f>'Class-6'!AW95</f>
        <v>0</v>
      </c>
      <c r="AU93" s="358">
        <f>'Class-6'!AX95</f>
        <v>0</v>
      </c>
      <c r="AV93" s="358">
        <f>'Class-6'!AY95</f>
        <v>0</v>
      </c>
      <c r="AW93" s="359">
        <f t="shared" si="36"/>
        <v>0</v>
      </c>
      <c r="AX93" s="832">
        <f t="shared" si="37"/>
        <v>0</v>
      </c>
      <c r="AY93" s="833">
        <f>'Class-6'!AZ95</f>
        <v>0</v>
      </c>
      <c r="AZ93" s="360">
        <f>'Class-6'!BD95</f>
        <v>0</v>
      </c>
      <c r="BA93" s="357">
        <f>'Class-6'!BE95</f>
        <v>0</v>
      </c>
      <c r="BB93" s="358">
        <f>'Class-6'!BF95</f>
        <v>0</v>
      </c>
      <c r="BC93" s="359">
        <f t="shared" si="38"/>
        <v>0</v>
      </c>
      <c r="BD93" s="358">
        <f>'Class-6'!BH95</f>
        <v>0</v>
      </c>
      <c r="BE93" s="358">
        <f>'Class-6'!BI95</f>
        <v>0</v>
      </c>
      <c r="BF93" s="358">
        <f>'Class-6'!BJ95</f>
        <v>0</v>
      </c>
      <c r="BG93" s="359">
        <f t="shared" si="39"/>
        <v>0</v>
      </c>
      <c r="BH93" s="358">
        <f>'Class-6'!BL95</f>
        <v>0</v>
      </c>
      <c r="BI93" s="358">
        <f>'Class-6'!BM95</f>
        <v>0</v>
      </c>
      <c r="BJ93" s="358">
        <f>'Class-6'!BN95</f>
        <v>0</v>
      </c>
      <c r="BK93" s="359">
        <f t="shared" si="40"/>
        <v>0</v>
      </c>
      <c r="BL93" s="832">
        <f t="shared" si="41"/>
        <v>0</v>
      </c>
      <c r="BM93" s="833">
        <f>'Class-6'!BN95</f>
        <v>0</v>
      </c>
      <c r="BN93" s="360">
        <f>'Class-6'!BS95</f>
        <v>0</v>
      </c>
      <c r="BO93" s="357">
        <f>'Class-6'!BT95</f>
        <v>0</v>
      </c>
      <c r="BP93" s="358">
        <f>'Class-6'!BU95</f>
        <v>0</v>
      </c>
      <c r="BQ93" s="359">
        <f t="shared" si="42"/>
        <v>0</v>
      </c>
      <c r="BR93" s="358">
        <f>'Class-6'!BW95</f>
        <v>0</v>
      </c>
      <c r="BS93" s="358">
        <f>'Class-6'!BX95</f>
        <v>0</v>
      </c>
      <c r="BT93" s="358">
        <f>'Class-6'!BY95</f>
        <v>0</v>
      </c>
      <c r="BU93" s="359">
        <f t="shared" si="43"/>
        <v>0</v>
      </c>
      <c r="BV93" s="358">
        <f>'Class-6'!CA95</f>
        <v>0</v>
      </c>
      <c r="BW93" s="358">
        <f>'Class-6'!CB95</f>
        <v>0</v>
      </c>
      <c r="BX93" s="358">
        <f>'Class-6'!CC95</f>
        <v>0</v>
      </c>
      <c r="BY93" s="359">
        <f t="shared" si="44"/>
        <v>0</v>
      </c>
      <c r="BZ93" s="832">
        <f t="shared" si="45"/>
        <v>0</v>
      </c>
      <c r="CA93" s="833">
        <f>'Class-6'!CB95</f>
        <v>0</v>
      </c>
      <c r="CB93" s="360">
        <f>'Class-6'!CH95</f>
        <v>0</v>
      </c>
      <c r="CC93" s="357">
        <f>'Class-6'!CI95</f>
        <v>0</v>
      </c>
      <c r="CD93" s="358">
        <f>'Class-6'!CJ95</f>
        <v>0</v>
      </c>
      <c r="CE93" s="359">
        <f t="shared" si="46"/>
        <v>0</v>
      </c>
      <c r="CF93" s="358">
        <f>'Class-6'!CL95</f>
        <v>0</v>
      </c>
      <c r="CG93" s="358">
        <f>'Class-6'!CM95</f>
        <v>0</v>
      </c>
      <c r="CH93" s="358">
        <f>'Class-6'!CN95</f>
        <v>0</v>
      </c>
      <c r="CI93" s="359">
        <f t="shared" si="47"/>
        <v>0</v>
      </c>
      <c r="CJ93" s="358">
        <f>'Class-6'!CP95</f>
        <v>0</v>
      </c>
      <c r="CK93" s="358">
        <f>'Class-6'!CR95</f>
        <v>0</v>
      </c>
      <c r="CL93" s="358">
        <f>'Class-6'!CR95</f>
        <v>0</v>
      </c>
      <c r="CM93" s="359">
        <f t="shared" si="48"/>
        <v>0</v>
      </c>
      <c r="CN93" s="832">
        <f t="shared" si="49"/>
        <v>0</v>
      </c>
      <c r="CO93" s="833">
        <f>'Class-6'!CP95</f>
        <v>0</v>
      </c>
      <c r="CP93" s="360">
        <f>'Class-6'!CW95</f>
        <v>0</v>
      </c>
      <c r="CQ93" s="357">
        <f>'Class-6'!CX95</f>
        <v>0</v>
      </c>
      <c r="CR93" s="358">
        <f>'Class-6'!CY95</f>
        <v>0</v>
      </c>
      <c r="CS93" s="358">
        <f>'Class-6'!CZ95</f>
        <v>0</v>
      </c>
      <c r="CT93" s="358">
        <f>'Class-6'!DA95</f>
        <v>0</v>
      </c>
      <c r="CU93" s="358">
        <f>'Class-6'!DB95</f>
        <v>0</v>
      </c>
      <c r="CV93" s="434">
        <f>'Class-6'!DC95</f>
        <v>0</v>
      </c>
      <c r="CW93" s="361">
        <f>'Class-6'!DF95</f>
        <v>0</v>
      </c>
      <c r="CX93" s="357">
        <f>'Class-6'!DG95</f>
        <v>0</v>
      </c>
      <c r="CY93" s="358">
        <f>'Class-6'!DH95</f>
        <v>0</v>
      </c>
      <c r="CZ93" s="358">
        <f>'Class-6'!DI95</f>
        <v>0</v>
      </c>
      <c r="DA93" s="358">
        <f>'Class-6'!DJ95</f>
        <v>0</v>
      </c>
      <c r="DB93" s="358">
        <f>'Class-6'!DK95</f>
        <v>0</v>
      </c>
      <c r="DC93" s="359">
        <f>'Class-6'!DL95</f>
        <v>0</v>
      </c>
      <c r="DD93" s="361">
        <f>'Class-6'!DO95</f>
        <v>0</v>
      </c>
      <c r="DE93" s="357">
        <f>'Class-6'!DP95</f>
        <v>0</v>
      </c>
      <c r="DF93" s="358">
        <f>'Class-6'!DQ95</f>
        <v>0</v>
      </c>
      <c r="DG93" s="358">
        <f>'Class-6'!DR95</f>
        <v>0</v>
      </c>
      <c r="DH93" s="358">
        <f>'Class-6'!DS95</f>
        <v>0</v>
      </c>
      <c r="DI93" s="358">
        <f>'Class-6'!DT95</f>
        <v>0</v>
      </c>
      <c r="DJ93" s="359">
        <f>'Class-6'!DU95</f>
        <v>0</v>
      </c>
      <c r="DK93" s="361">
        <f>'Class-6'!DX95</f>
        <v>0</v>
      </c>
      <c r="DL93" s="467">
        <f>'Class-6'!DY95</f>
        <v>0</v>
      </c>
      <c r="DM93" s="468">
        <f>'Class-6'!DZ95</f>
        <v>0</v>
      </c>
      <c r="DN93" s="471" t="str">
        <f>'Class-6'!EA95</f>
        <v/>
      </c>
      <c r="DO93" s="467">
        <f>'Class-6'!EB95</f>
        <v>0</v>
      </c>
      <c r="DP93" s="468">
        <f>'Class-6'!EC95</f>
        <v>0</v>
      </c>
      <c r="DQ93" s="468">
        <f>'Class-6'!ED95</f>
        <v>0</v>
      </c>
      <c r="DR93" s="468" t="str">
        <f>'Class-6'!EE95</f>
        <v/>
      </c>
      <c r="DS93" s="276" t="str">
        <f>'Class-6'!EF95</f>
        <v/>
      </c>
      <c r="DT93" s="276" t="str">
        <f>'Class-6'!EG95</f>
        <v/>
      </c>
      <c r="DU93" s="278" t="str">
        <f>'Class-6'!EH95</f>
        <v/>
      </c>
      <c r="DV93" s="279">
        <f>'Class-6'!EJ95</f>
        <v>0</v>
      </c>
    </row>
    <row r="94" spans="1:126" s="280" customFormat="1" ht="17.25" customHeight="1">
      <c r="A94" s="883"/>
      <c r="B94" s="275">
        <f t="shared" si="50"/>
        <v>0</v>
      </c>
      <c r="C94" s="276">
        <f>'Class-6'!D96</f>
        <v>0</v>
      </c>
      <c r="D94" s="276">
        <f>'Class-6'!E96</f>
        <v>0</v>
      </c>
      <c r="E94" s="276">
        <f>'Class-6'!F96</f>
        <v>0</v>
      </c>
      <c r="F94" s="276">
        <f>'Class-6'!G96</f>
        <v>0</v>
      </c>
      <c r="G94" s="276">
        <f>'Class-6'!H96</f>
        <v>0</v>
      </c>
      <c r="H94" s="276">
        <f>'Class-6'!I96</f>
        <v>0</v>
      </c>
      <c r="I94" s="276">
        <f>'Class-6'!J96</f>
        <v>0</v>
      </c>
      <c r="J94" s="277">
        <f>'Class-6'!K96</f>
        <v>0</v>
      </c>
      <c r="K94" s="357">
        <f>'Class-6'!L96</f>
        <v>0</v>
      </c>
      <c r="L94" s="358">
        <f>'Class-6'!M96</f>
        <v>0</v>
      </c>
      <c r="M94" s="359">
        <f t="shared" si="26"/>
        <v>0</v>
      </c>
      <c r="N94" s="358">
        <f>'Class-6'!O96</f>
        <v>0</v>
      </c>
      <c r="O94" s="358">
        <f>'Class-6'!P96</f>
        <v>0</v>
      </c>
      <c r="P94" s="358">
        <f>'Class-6'!Q96</f>
        <v>0</v>
      </c>
      <c r="Q94" s="359">
        <f t="shared" si="27"/>
        <v>0</v>
      </c>
      <c r="R94" s="358">
        <f>'Class-6'!S96</f>
        <v>0</v>
      </c>
      <c r="S94" s="358">
        <f>'Class-6'!T96</f>
        <v>0</v>
      </c>
      <c r="T94" s="358">
        <f>'Class-6'!U96</f>
        <v>0</v>
      </c>
      <c r="U94" s="359">
        <f t="shared" si="28"/>
        <v>0</v>
      </c>
      <c r="V94" s="832">
        <f t="shared" si="29"/>
        <v>0</v>
      </c>
      <c r="W94" s="833">
        <f>'Class-6'!X96</f>
        <v>0</v>
      </c>
      <c r="X94" s="360">
        <f>'Class-6'!Z96</f>
        <v>0</v>
      </c>
      <c r="Y94" s="357">
        <f>'Class-6'!AA96</f>
        <v>0</v>
      </c>
      <c r="Z94" s="358">
        <f>'Class-6'!AB96</f>
        <v>0</v>
      </c>
      <c r="AA94" s="359">
        <f t="shared" si="30"/>
        <v>0</v>
      </c>
      <c r="AB94" s="358">
        <f>'Class-6'!AD96</f>
        <v>0</v>
      </c>
      <c r="AC94" s="358">
        <f>'Class-6'!AE96</f>
        <v>0</v>
      </c>
      <c r="AD94" s="358">
        <f>'Class-6'!AF96</f>
        <v>0</v>
      </c>
      <c r="AE94" s="359">
        <f t="shared" si="31"/>
        <v>0</v>
      </c>
      <c r="AF94" s="358">
        <f>'Class-6'!AH96</f>
        <v>0</v>
      </c>
      <c r="AG94" s="358">
        <f>'Class-6'!AI96</f>
        <v>0</v>
      </c>
      <c r="AH94" s="358">
        <f>'Class-6'!AJ96</f>
        <v>0</v>
      </c>
      <c r="AI94" s="359">
        <f t="shared" si="32"/>
        <v>0</v>
      </c>
      <c r="AJ94" s="832">
        <f t="shared" si="33"/>
        <v>0</v>
      </c>
      <c r="AK94" s="833">
        <f>'Class-6'!AL96</f>
        <v>0</v>
      </c>
      <c r="AL94" s="360">
        <f>'Class-6'!AO96</f>
        <v>0</v>
      </c>
      <c r="AM94" s="357">
        <f>'Class-6'!AP96</f>
        <v>0</v>
      </c>
      <c r="AN94" s="358">
        <f>'Class-6'!AQ96</f>
        <v>0</v>
      </c>
      <c r="AO94" s="359">
        <f t="shared" si="34"/>
        <v>0</v>
      </c>
      <c r="AP94" s="358">
        <f>'Class-6'!AS96</f>
        <v>0</v>
      </c>
      <c r="AQ94" s="358">
        <f>'Class-6'!AT96</f>
        <v>0</v>
      </c>
      <c r="AR94" s="358">
        <f>'Class-6'!AU96</f>
        <v>0</v>
      </c>
      <c r="AS94" s="359">
        <f t="shared" si="35"/>
        <v>0</v>
      </c>
      <c r="AT94" s="358">
        <f>'Class-6'!AW96</f>
        <v>0</v>
      </c>
      <c r="AU94" s="358">
        <f>'Class-6'!AX96</f>
        <v>0</v>
      </c>
      <c r="AV94" s="358">
        <f>'Class-6'!AY96</f>
        <v>0</v>
      </c>
      <c r="AW94" s="359">
        <f t="shared" si="36"/>
        <v>0</v>
      </c>
      <c r="AX94" s="832">
        <f t="shared" si="37"/>
        <v>0</v>
      </c>
      <c r="AY94" s="833">
        <f>'Class-6'!AZ96</f>
        <v>0</v>
      </c>
      <c r="AZ94" s="360">
        <f>'Class-6'!BD96</f>
        <v>0</v>
      </c>
      <c r="BA94" s="357">
        <f>'Class-6'!BE96</f>
        <v>0</v>
      </c>
      <c r="BB94" s="358">
        <f>'Class-6'!BF96</f>
        <v>0</v>
      </c>
      <c r="BC94" s="359">
        <f t="shared" si="38"/>
        <v>0</v>
      </c>
      <c r="BD94" s="358">
        <f>'Class-6'!BH96</f>
        <v>0</v>
      </c>
      <c r="BE94" s="358">
        <f>'Class-6'!BI96</f>
        <v>0</v>
      </c>
      <c r="BF94" s="358">
        <f>'Class-6'!BJ96</f>
        <v>0</v>
      </c>
      <c r="BG94" s="359">
        <f t="shared" si="39"/>
        <v>0</v>
      </c>
      <c r="BH94" s="358">
        <f>'Class-6'!BL96</f>
        <v>0</v>
      </c>
      <c r="BI94" s="358">
        <f>'Class-6'!BM96</f>
        <v>0</v>
      </c>
      <c r="BJ94" s="358">
        <f>'Class-6'!BN96</f>
        <v>0</v>
      </c>
      <c r="BK94" s="359">
        <f t="shared" si="40"/>
        <v>0</v>
      </c>
      <c r="BL94" s="832">
        <f t="shared" si="41"/>
        <v>0</v>
      </c>
      <c r="BM94" s="833">
        <f>'Class-6'!BN96</f>
        <v>0</v>
      </c>
      <c r="BN94" s="360">
        <f>'Class-6'!BS96</f>
        <v>0</v>
      </c>
      <c r="BO94" s="357">
        <f>'Class-6'!BT96</f>
        <v>0</v>
      </c>
      <c r="BP94" s="358">
        <f>'Class-6'!BU96</f>
        <v>0</v>
      </c>
      <c r="BQ94" s="359">
        <f t="shared" si="42"/>
        <v>0</v>
      </c>
      <c r="BR94" s="358">
        <f>'Class-6'!BW96</f>
        <v>0</v>
      </c>
      <c r="BS94" s="358">
        <f>'Class-6'!BX96</f>
        <v>0</v>
      </c>
      <c r="BT94" s="358">
        <f>'Class-6'!BY96</f>
        <v>0</v>
      </c>
      <c r="BU94" s="359">
        <f t="shared" si="43"/>
        <v>0</v>
      </c>
      <c r="BV94" s="358">
        <f>'Class-6'!CA96</f>
        <v>0</v>
      </c>
      <c r="BW94" s="358">
        <f>'Class-6'!CB96</f>
        <v>0</v>
      </c>
      <c r="BX94" s="358">
        <f>'Class-6'!CC96</f>
        <v>0</v>
      </c>
      <c r="BY94" s="359">
        <f t="shared" si="44"/>
        <v>0</v>
      </c>
      <c r="BZ94" s="832">
        <f t="shared" si="45"/>
        <v>0</v>
      </c>
      <c r="CA94" s="833">
        <f>'Class-6'!CB96</f>
        <v>0</v>
      </c>
      <c r="CB94" s="360">
        <f>'Class-6'!CH96</f>
        <v>0</v>
      </c>
      <c r="CC94" s="357">
        <f>'Class-6'!CI96</f>
        <v>0</v>
      </c>
      <c r="CD94" s="358">
        <f>'Class-6'!CJ96</f>
        <v>0</v>
      </c>
      <c r="CE94" s="359">
        <f t="shared" si="46"/>
        <v>0</v>
      </c>
      <c r="CF94" s="358">
        <f>'Class-6'!CL96</f>
        <v>0</v>
      </c>
      <c r="CG94" s="358">
        <f>'Class-6'!CM96</f>
        <v>0</v>
      </c>
      <c r="CH94" s="358">
        <f>'Class-6'!CN96</f>
        <v>0</v>
      </c>
      <c r="CI94" s="359">
        <f t="shared" si="47"/>
        <v>0</v>
      </c>
      <c r="CJ94" s="358">
        <f>'Class-6'!CP96</f>
        <v>0</v>
      </c>
      <c r="CK94" s="358">
        <f>'Class-6'!CR96</f>
        <v>0</v>
      </c>
      <c r="CL94" s="358">
        <f>'Class-6'!CR96</f>
        <v>0</v>
      </c>
      <c r="CM94" s="359">
        <f t="shared" si="48"/>
        <v>0</v>
      </c>
      <c r="CN94" s="832">
        <f t="shared" si="49"/>
        <v>0</v>
      </c>
      <c r="CO94" s="833">
        <f>'Class-6'!CP96</f>
        <v>0</v>
      </c>
      <c r="CP94" s="360">
        <f>'Class-6'!CW96</f>
        <v>0</v>
      </c>
      <c r="CQ94" s="357">
        <f>'Class-6'!CX96</f>
        <v>0</v>
      </c>
      <c r="CR94" s="358">
        <f>'Class-6'!CY96</f>
        <v>0</v>
      </c>
      <c r="CS94" s="358">
        <f>'Class-6'!CZ96</f>
        <v>0</v>
      </c>
      <c r="CT94" s="358">
        <f>'Class-6'!DA96</f>
        <v>0</v>
      </c>
      <c r="CU94" s="358">
        <f>'Class-6'!DB96</f>
        <v>0</v>
      </c>
      <c r="CV94" s="434">
        <f>'Class-6'!DC96</f>
        <v>0</v>
      </c>
      <c r="CW94" s="361">
        <f>'Class-6'!DF96</f>
        <v>0</v>
      </c>
      <c r="CX94" s="357">
        <f>'Class-6'!DG96</f>
        <v>0</v>
      </c>
      <c r="CY94" s="358">
        <f>'Class-6'!DH96</f>
        <v>0</v>
      </c>
      <c r="CZ94" s="358">
        <f>'Class-6'!DI96</f>
        <v>0</v>
      </c>
      <c r="DA94" s="358">
        <f>'Class-6'!DJ96</f>
        <v>0</v>
      </c>
      <c r="DB94" s="358">
        <f>'Class-6'!DK96</f>
        <v>0</v>
      </c>
      <c r="DC94" s="359">
        <f>'Class-6'!DL96</f>
        <v>0</v>
      </c>
      <c r="DD94" s="361">
        <f>'Class-6'!DO96</f>
        <v>0</v>
      </c>
      <c r="DE94" s="357">
        <f>'Class-6'!DP96</f>
        <v>0</v>
      </c>
      <c r="DF94" s="358">
        <f>'Class-6'!DQ96</f>
        <v>0</v>
      </c>
      <c r="DG94" s="358">
        <f>'Class-6'!DR96</f>
        <v>0</v>
      </c>
      <c r="DH94" s="358">
        <f>'Class-6'!DS96</f>
        <v>0</v>
      </c>
      <c r="DI94" s="358">
        <f>'Class-6'!DT96</f>
        <v>0</v>
      </c>
      <c r="DJ94" s="359">
        <f>'Class-6'!DU96</f>
        <v>0</v>
      </c>
      <c r="DK94" s="361">
        <f>'Class-6'!DX96</f>
        <v>0</v>
      </c>
      <c r="DL94" s="467">
        <f>'Class-6'!DY96</f>
        <v>0</v>
      </c>
      <c r="DM94" s="468">
        <f>'Class-6'!DZ96</f>
        <v>0</v>
      </c>
      <c r="DN94" s="471" t="str">
        <f>'Class-6'!EA96</f>
        <v/>
      </c>
      <c r="DO94" s="467">
        <f>'Class-6'!EB96</f>
        <v>0</v>
      </c>
      <c r="DP94" s="468">
        <f>'Class-6'!EC96</f>
        <v>0</v>
      </c>
      <c r="DQ94" s="468">
        <f>'Class-6'!ED96</f>
        <v>0</v>
      </c>
      <c r="DR94" s="468" t="str">
        <f>'Class-6'!EE96</f>
        <v/>
      </c>
      <c r="DS94" s="276" t="str">
        <f>'Class-6'!EF96</f>
        <v/>
      </c>
      <c r="DT94" s="276" t="str">
        <f>'Class-6'!EG96</f>
        <v/>
      </c>
      <c r="DU94" s="278" t="str">
        <f>'Class-6'!EH96</f>
        <v/>
      </c>
      <c r="DV94" s="279">
        <f>'Class-6'!EJ96</f>
        <v>0</v>
      </c>
    </row>
    <row r="95" spans="1:126" s="280" customFormat="1" ht="17.25" customHeight="1">
      <c r="A95" s="883"/>
      <c r="B95" s="275">
        <f t="shared" si="50"/>
        <v>0</v>
      </c>
      <c r="C95" s="276">
        <f>'Class-6'!D97</f>
        <v>0</v>
      </c>
      <c r="D95" s="276">
        <f>'Class-6'!E97</f>
        <v>0</v>
      </c>
      <c r="E95" s="276">
        <f>'Class-6'!F97</f>
        <v>0</v>
      </c>
      <c r="F95" s="276">
        <f>'Class-6'!G97</f>
        <v>0</v>
      </c>
      <c r="G95" s="276">
        <f>'Class-6'!H97</f>
        <v>0</v>
      </c>
      <c r="H95" s="276">
        <f>'Class-6'!I97</f>
        <v>0</v>
      </c>
      <c r="I95" s="276">
        <f>'Class-6'!J97</f>
        <v>0</v>
      </c>
      <c r="J95" s="277">
        <f>'Class-6'!K97</f>
        <v>0</v>
      </c>
      <c r="K95" s="357">
        <f>'Class-6'!L97</f>
        <v>0</v>
      </c>
      <c r="L95" s="358">
        <f>'Class-6'!M97</f>
        <v>0</v>
      </c>
      <c r="M95" s="359">
        <f t="shared" si="26"/>
        <v>0</v>
      </c>
      <c r="N95" s="358">
        <f>'Class-6'!O97</f>
        <v>0</v>
      </c>
      <c r="O95" s="358">
        <f>'Class-6'!P97</f>
        <v>0</v>
      </c>
      <c r="P95" s="358">
        <f>'Class-6'!Q97</f>
        <v>0</v>
      </c>
      <c r="Q95" s="359">
        <f t="shared" si="27"/>
        <v>0</v>
      </c>
      <c r="R95" s="358">
        <f>'Class-6'!S97</f>
        <v>0</v>
      </c>
      <c r="S95" s="358">
        <f>'Class-6'!T97</f>
        <v>0</v>
      </c>
      <c r="T95" s="358">
        <f>'Class-6'!U97</f>
        <v>0</v>
      </c>
      <c r="U95" s="359">
        <f t="shared" si="28"/>
        <v>0</v>
      </c>
      <c r="V95" s="832">
        <f t="shared" si="29"/>
        <v>0</v>
      </c>
      <c r="W95" s="833">
        <f>'Class-6'!X97</f>
        <v>0</v>
      </c>
      <c r="X95" s="360">
        <f>'Class-6'!Z97</f>
        <v>0</v>
      </c>
      <c r="Y95" s="357">
        <f>'Class-6'!AA97</f>
        <v>0</v>
      </c>
      <c r="Z95" s="358">
        <f>'Class-6'!AB97</f>
        <v>0</v>
      </c>
      <c r="AA95" s="359">
        <f t="shared" si="30"/>
        <v>0</v>
      </c>
      <c r="AB95" s="358">
        <f>'Class-6'!AD97</f>
        <v>0</v>
      </c>
      <c r="AC95" s="358">
        <f>'Class-6'!AE97</f>
        <v>0</v>
      </c>
      <c r="AD95" s="358">
        <f>'Class-6'!AF97</f>
        <v>0</v>
      </c>
      <c r="AE95" s="359">
        <f t="shared" si="31"/>
        <v>0</v>
      </c>
      <c r="AF95" s="358">
        <f>'Class-6'!AH97</f>
        <v>0</v>
      </c>
      <c r="AG95" s="358">
        <f>'Class-6'!AI97</f>
        <v>0</v>
      </c>
      <c r="AH95" s="358">
        <f>'Class-6'!AJ97</f>
        <v>0</v>
      </c>
      <c r="AI95" s="359">
        <f t="shared" si="32"/>
        <v>0</v>
      </c>
      <c r="AJ95" s="832">
        <f t="shared" si="33"/>
        <v>0</v>
      </c>
      <c r="AK95" s="833">
        <f>'Class-6'!AL97</f>
        <v>0</v>
      </c>
      <c r="AL95" s="360">
        <f>'Class-6'!AO97</f>
        <v>0</v>
      </c>
      <c r="AM95" s="357">
        <f>'Class-6'!AP97</f>
        <v>0</v>
      </c>
      <c r="AN95" s="358">
        <f>'Class-6'!AQ97</f>
        <v>0</v>
      </c>
      <c r="AO95" s="359">
        <f t="shared" si="34"/>
        <v>0</v>
      </c>
      <c r="AP95" s="358">
        <f>'Class-6'!AS97</f>
        <v>0</v>
      </c>
      <c r="AQ95" s="358">
        <f>'Class-6'!AT97</f>
        <v>0</v>
      </c>
      <c r="AR95" s="358">
        <f>'Class-6'!AU97</f>
        <v>0</v>
      </c>
      <c r="AS95" s="359">
        <f t="shared" si="35"/>
        <v>0</v>
      </c>
      <c r="AT95" s="358">
        <f>'Class-6'!AW97</f>
        <v>0</v>
      </c>
      <c r="AU95" s="358">
        <f>'Class-6'!AX97</f>
        <v>0</v>
      </c>
      <c r="AV95" s="358">
        <f>'Class-6'!AY97</f>
        <v>0</v>
      </c>
      <c r="AW95" s="359">
        <f t="shared" si="36"/>
        <v>0</v>
      </c>
      <c r="AX95" s="832">
        <f t="shared" si="37"/>
        <v>0</v>
      </c>
      <c r="AY95" s="833">
        <f>'Class-6'!AZ97</f>
        <v>0</v>
      </c>
      <c r="AZ95" s="360">
        <f>'Class-6'!BD97</f>
        <v>0</v>
      </c>
      <c r="BA95" s="357">
        <f>'Class-6'!BE97</f>
        <v>0</v>
      </c>
      <c r="BB95" s="358">
        <f>'Class-6'!BF97</f>
        <v>0</v>
      </c>
      <c r="BC95" s="359">
        <f t="shared" si="38"/>
        <v>0</v>
      </c>
      <c r="BD95" s="358">
        <f>'Class-6'!BH97</f>
        <v>0</v>
      </c>
      <c r="BE95" s="358">
        <f>'Class-6'!BI97</f>
        <v>0</v>
      </c>
      <c r="BF95" s="358">
        <f>'Class-6'!BJ97</f>
        <v>0</v>
      </c>
      <c r="BG95" s="359">
        <f t="shared" si="39"/>
        <v>0</v>
      </c>
      <c r="BH95" s="358">
        <f>'Class-6'!BL97</f>
        <v>0</v>
      </c>
      <c r="BI95" s="358">
        <f>'Class-6'!BM97</f>
        <v>0</v>
      </c>
      <c r="BJ95" s="358">
        <f>'Class-6'!BN97</f>
        <v>0</v>
      </c>
      <c r="BK95" s="359">
        <f t="shared" si="40"/>
        <v>0</v>
      </c>
      <c r="BL95" s="832">
        <f t="shared" si="41"/>
        <v>0</v>
      </c>
      <c r="BM95" s="833">
        <f>'Class-6'!BN97</f>
        <v>0</v>
      </c>
      <c r="BN95" s="360">
        <f>'Class-6'!BS97</f>
        <v>0</v>
      </c>
      <c r="BO95" s="357">
        <f>'Class-6'!BT97</f>
        <v>0</v>
      </c>
      <c r="BP95" s="358">
        <f>'Class-6'!BU97</f>
        <v>0</v>
      </c>
      <c r="BQ95" s="359">
        <f t="shared" si="42"/>
        <v>0</v>
      </c>
      <c r="BR95" s="358">
        <f>'Class-6'!BW97</f>
        <v>0</v>
      </c>
      <c r="BS95" s="358">
        <f>'Class-6'!BX97</f>
        <v>0</v>
      </c>
      <c r="BT95" s="358">
        <f>'Class-6'!BY97</f>
        <v>0</v>
      </c>
      <c r="BU95" s="359">
        <f t="shared" si="43"/>
        <v>0</v>
      </c>
      <c r="BV95" s="358">
        <f>'Class-6'!CA97</f>
        <v>0</v>
      </c>
      <c r="BW95" s="358">
        <f>'Class-6'!CB97</f>
        <v>0</v>
      </c>
      <c r="BX95" s="358">
        <f>'Class-6'!CC97</f>
        <v>0</v>
      </c>
      <c r="BY95" s="359">
        <f t="shared" si="44"/>
        <v>0</v>
      </c>
      <c r="BZ95" s="832">
        <f t="shared" si="45"/>
        <v>0</v>
      </c>
      <c r="CA95" s="833">
        <f>'Class-6'!CB97</f>
        <v>0</v>
      </c>
      <c r="CB95" s="360">
        <f>'Class-6'!CH97</f>
        <v>0</v>
      </c>
      <c r="CC95" s="357">
        <f>'Class-6'!CI97</f>
        <v>0</v>
      </c>
      <c r="CD95" s="358">
        <f>'Class-6'!CJ97</f>
        <v>0</v>
      </c>
      <c r="CE95" s="359">
        <f t="shared" si="46"/>
        <v>0</v>
      </c>
      <c r="CF95" s="358">
        <f>'Class-6'!CL97</f>
        <v>0</v>
      </c>
      <c r="CG95" s="358">
        <f>'Class-6'!CM97</f>
        <v>0</v>
      </c>
      <c r="CH95" s="358">
        <f>'Class-6'!CN97</f>
        <v>0</v>
      </c>
      <c r="CI95" s="359">
        <f t="shared" si="47"/>
        <v>0</v>
      </c>
      <c r="CJ95" s="358">
        <f>'Class-6'!CP97</f>
        <v>0</v>
      </c>
      <c r="CK95" s="358">
        <f>'Class-6'!CR97</f>
        <v>0</v>
      </c>
      <c r="CL95" s="358">
        <f>'Class-6'!CR97</f>
        <v>0</v>
      </c>
      <c r="CM95" s="359">
        <f t="shared" si="48"/>
        <v>0</v>
      </c>
      <c r="CN95" s="832">
        <f t="shared" si="49"/>
        <v>0</v>
      </c>
      <c r="CO95" s="833">
        <f>'Class-6'!CP97</f>
        <v>0</v>
      </c>
      <c r="CP95" s="360">
        <f>'Class-6'!CW97</f>
        <v>0</v>
      </c>
      <c r="CQ95" s="357">
        <f>'Class-6'!CX97</f>
        <v>0</v>
      </c>
      <c r="CR95" s="358">
        <f>'Class-6'!CY97</f>
        <v>0</v>
      </c>
      <c r="CS95" s="358">
        <f>'Class-6'!CZ97</f>
        <v>0</v>
      </c>
      <c r="CT95" s="358">
        <f>'Class-6'!DA97</f>
        <v>0</v>
      </c>
      <c r="CU95" s="358">
        <f>'Class-6'!DB97</f>
        <v>0</v>
      </c>
      <c r="CV95" s="434">
        <f>'Class-6'!DC97</f>
        <v>0</v>
      </c>
      <c r="CW95" s="361">
        <f>'Class-6'!DF97</f>
        <v>0</v>
      </c>
      <c r="CX95" s="357">
        <f>'Class-6'!DG97</f>
        <v>0</v>
      </c>
      <c r="CY95" s="358">
        <f>'Class-6'!DH97</f>
        <v>0</v>
      </c>
      <c r="CZ95" s="358">
        <f>'Class-6'!DI97</f>
        <v>0</v>
      </c>
      <c r="DA95" s="358">
        <f>'Class-6'!DJ97</f>
        <v>0</v>
      </c>
      <c r="DB95" s="358">
        <f>'Class-6'!DK97</f>
        <v>0</v>
      </c>
      <c r="DC95" s="359">
        <f>'Class-6'!DL97</f>
        <v>0</v>
      </c>
      <c r="DD95" s="361">
        <f>'Class-6'!DO97</f>
        <v>0</v>
      </c>
      <c r="DE95" s="357">
        <f>'Class-6'!DP97</f>
        <v>0</v>
      </c>
      <c r="DF95" s="358">
        <f>'Class-6'!DQ97</f>
        <v>0</v>
      </c>
      <c r="DG95" s="358">
        <f>'Class-6'!DR97</f>
        <v>0</v>
      </c>
      <c r="DH95" s="358">
        <f>'Class-6'!DS97</f>
        <v>0</v>
      </c>
      <c r="DI95" s="358">
        <f>'Class-6'!DT97</f>
        <v>0</v>
      </c>
      <c r="DJ95" s="359">
        <f>'Class-6'!DU97</f>
        <v>0</v>
      </c>
      <c r="DK95" s="361">
        <f>'Class-6'!DX97</f>
        <v>0</v>
      </c>
      <c r="DL95" s="467">
        <f>'Class-6'!DY97</f>
        <v>0</v>
      </c>
      <c r="DM95" s="468">
        <f>'Class-6'!DZ97</f>
        <v>0</v>
      </c>
      <c r="DN95" s="471" t="str">
        <f>'Class-6'!EA97</f>
        <v/>
      </c>
      <c r="DO95" s="467">
        <f>'Class-6'!EB97</f>
        <v>0</v>
      </c>
      <c r="DP95" s="468">
        <f>'Class-6'!EC97</f>
        <v>0</v>
      </c>
      <c r="DQ95" s="468">
        <f>'Class-6'!ED97</f>
        <v>0</v>
      </c>
      <c r="DR95" s="468" t="str">
        <f>'Class-6'!EE97</f>
        <v/>
      </c>
      <c r="DS95" s="276" t="str">
        <f>'Class-6'!EF97</f>
        <v/>
      </c>
      <c r="DT95" s="276" t="str">
        <f>'Class-6'!EG97</f>
        <v/>
      </c>
      <c r="DU95" s="278" t="str">
        <f>'Class-6'!EH97</f>
        <v/>
      </c>
      <c r="DV95" s="279">
        <f>'Class-6'!EJ97</f>
        <v>0</v>
      </c>
    </row>
    <row r="96" spans="1:126" s="280" customFormat="1" ht="17.25" customHeight="1">
      <c r="A96" s="883"/>
      <c r="B96" s="275">
        <f t="shared" si="50"/>
        <v>0</v>
      </c>
      <c r="C96" s="276">
        <f>'Class-6'!D98</f>
        <v>0</v>
      </c>
      <c r="D96" s="276">
        <f>'Class-6'!E98</f>
        <v>0</v>
      </c>
      <c r="E96" s="276">
        <f>'Class-6'!F98</f>
        <v>0</v>
      </c>
      <c r="F96" s="276">
        <f>'Class-6'!G98</f>
        <v>0</v>
      </c>
      <c r="G96" s="276">
        <f>'Class-6'!H98</f>
        <v>0</v>
      </c>
      <c r="H96" s="276">
        <f>'Class-6'!I98</f>
        <v>0</v>
      </c>
      <c r="I96" s="276">
        <f>'Class-6'!J98</f>
        <v>0</v>
      </c>
      <c r="J96" s="277">
        <f>'Class-6'!K98</f>
        <v>0</v>
      </c>
      <c r="K96" s="357">
        <f>'Class-6'!L98</f>
        <v>0</v>
      </c>
      <c r="L96" s="358">
        <f>'Class-6'!M98</f>
        <v>0</v>
      </c>
      <c r="M96" s="359">
        <f t="shared" si="26"/>
        <v>0</v>
      </c>
      <c r="N96" s="358">
        <f>'Class-6'!O98</f>
        <v>0</v>
      </c>
      <c r="O96" s="358">
        <f>'Class-6'!P98</f>
        <v>0</v>
      </c>
      <c r="P96" s="358">
        <f>'Class-6'!Q98</f>
        <v>0</v>
      </c>
      <c r="Q96" s="359">
        <f t="shared" si="27"/>
        <v>0</v>
      </c>
      <c r="R96" s="358">
        <f>'Class-6'!S98</f>
        <v>0</v>
      </c>
      <c r="S96" s="358">
        <f>'Class-6'!T98</f>
        <v>0</v>
      </c>
      <c r="T96" s="358">
        <f>'Class-6'!U98</f>
        <v>0</v>
      </c>
      <c r="U96" s="359">
        <f t="shared" si="28"/>
        <v>0</v>
      </c>
      <c r="V96" s="832">
        <f t="shared" si="29"/>
        <v>0</v>
      </c>
      <c r="W96" s="833">
        <f>'Class-6'!X98</f>
        <v>0</v>
      </c>
      <c r="X96" s="360">
        <f>'Class-6'!Z98</f>
        <v>0</v>
      </c>
      <c r="Y96" s="357">
        <f>'Class-6'!AA98</f>
        <v>0</v>
      </c>
      <c r="Z96" s="358">
        <f>'Class-6'!AB98</f>
        <v>0</v>
      </c>
      <c r="AA96" s="359">
        <f t="shared" si="30"/>
        <v>0</v>
      </c>
      <c r="AB96" s="358">
        <f>'Class-6'!AD98</f>
        <v>0</v>
      </c>
      <c r="AC96" s="358">
        <f>'Class-6'!AE98</f>
        <v>0</v>
      </c>
      <c r="AD96" s="358">
        <f>'Class-6'!AF98</f>
        <v>0</v>
      </c>
      <c r="AE96" s="359">
        <f t="shared" si="31"/>
        <v>0</v>
      </c>
      <c r="AF96" s="358">
        <f>'Class-6'!AH98</f>
        <v>0</v>
      </c>
      <c r="AG96" s="358">
        <f>'Class-6'!AI98</f>
        <v>0</v>
      </c>
      <c r="AH96" s="358">
        <f>'Class-6'!AJ98</f>
        <v>0</v>
      </c>
      <c r="AI96" s="359">
        <f t="shared" si="32"/>
        <v>0</v>
      </c>
      <c r="AJ96" s="832">
        <f t="shared" si="33"/>
        <v>0</v>
      </c>
      <c r="AK96" s="833">
        <f>'Class-6'!AL98</f>
        <v>0</v>
      </c>
      <c r="AL96" s="360">
        <f>'Class-6'!AO98</f>
        <v>0</v>
      </c>
      <c r="AM96" s="357">
        <f>'Class-6'!AP98</f>
        <v>0</v>
      </c>
      <c r="AN96" s="358">
        <f>'Class-6'!AQ98</f>
        <v>0</v>
      </c>
      <c r="AO96" s="359">
        <f t="shared" si="34"/>
        <v>0</v>
      </c>
      <c r="AP96" s="358">
        <f>'Class-6'!AS98</f>
        <v>0</v>
      </c>
      <c r="AQ96" s="358">
        <f>'Class-6'!AT98</f>
        <v>0</v>
      </c>
      <c r="AR96" s="358">
        <f>'Class-6'!AU98</f>
        <v>0</v>
      </c>
      <c r="AS96" s="359">
        <f t="shared" si="35"/>
        <v>0</v>
      </c>
      <c r="AT96" s="358">
        <f>'Class-6'!AW98</f>
        <v>0</v>
      </c>
      <c r="AU96" s="358">
        <f>'Class-6'!AX98</f>
        <v>0</v>
      </c>
      <c r="AV96" s="358">
        <f>'Class-6'!AY98</f>
        <v>0</v>
      </c>
      <c r="AW96" s="359">
        <f t="shared" si="36"/>
        <v>0</v>
      </c>
      <c r="AX96" s="832">
        <f t="shared" si="37"/>
        <v>0</v>
      </c>
      <c r="AY96" s="833">
        <f>'Class-6'!AZ98</f>
        <v>0</v>
      </c>
      <c r="AZ96" s="360">
        <f>'Class-6'!BD98</f>
        <v>0</v>
      </c>
      <c r="BA96" s="357">
        <f>'Class-6'!BE98</f>
        <v>0</v>
      </c>
      <c r="BB96" s="358">
        <f>'Class-6'!BF98</f>
        <v>0</v>
      </c>
      <c r="BC96" s="359">
        <f t="shared" si="38"/>
        <v>0</v>
      </c>
      <c r="BD96" s="358">
        <f>'Class-6'!BH98</f>
        <v>0</v>
      </c>
      <c r="BE96" s="358">
        <f>'Class-6'!BI98</f>
        <v>0</v>
      </c>
      <c r="BF96" s="358">
        <f>'Class-6'!BJ98</f>
        <v>0</v>
      </c>
      <c r="BG96" s="359">
        <f t="shared" si="39"/>
        <v>0</v>
      </c>
      <c r="BH96" s="358">
        <f>'Class-6'!BL98</f>
        <v>0</v>
      </c>
      <c r="BI96" s="358">
        <f>'Class-6'!BM98</f>
        <v>0</v>
      </c>
      <c r="BJ96" s="358">
        <f>'Class-6'!BN98</f>
        <v>0</v>
      </c>
      <c r="BK96" s="359">
        <f t="shared" si="40"/>
        <v>0</v>
      </c>
      <c r="BL96" s="832">
        <f t="shared" si="41"/>
        <v>0</v>
      </c>
      <c r="BM96" s="833">
        <f>'Class-6'!BN98</f>
        <v>0</v>
      </c>
      <c r="BN96" s="360">
        <f>'Class-6'!BS98</f>
        <v>0</v>
      </c>
      <c r="BO96" s="357">
        <f>'Class-6'!BT98</f>
        <v>0</v>
      </c>
      <c r="BP96" s="358">
        <f>'Class-6'!BU98</f>
        <v>0</v>
      </c>
      <c r="BQ96" s="359">
        <f t="shared" si="42"/>
        <v>0</v>
      </c>
      <c r="BR96" s="358">
        <f>'Class-6'!BW98</f>
        <v>0</v>
      </c>
      <c r="BS96" s="358">
        <f>'Class-6'!BX98</f>
        <v>0</v>
      </c>
      <c r="BT96" s="358">
        <f>'Class-6'!BY98</f>
        <v>0</v>
      </c>
      <c r="BU96" s="359">
        <f t="shared" si="43"/>
        <v>0</v>
      </c>
      <c r="BV96" s="358">
        <f>'Class-6'!CA98</f>
        <v>0</v>
      </c>
      <c r="BW96" s="358">
        <f>'Class-6'!CB98</f>
        <v>0</v>
      </c>
      <c r="BX96" s="358">
        <f>'Class-6'!CC98</f>
        <v>0</v>
      </c>
      <c r="BY96" s="359">
        <f t="shared" si="44"/>
        <v>0</v>
      </c>
      <c r="BZ96" s="832">
        <f t="shared" si="45"/>
        <v>0</v>
      </c>
      <c r="CA96" s="833">
        <f>'Class-6'!CB98</f>
        <v>0</v>
      </c>
      <c r="CB96" s="360">
        <f>'Class-6'!CH98</f>
        <v>0</v>
      </c>
      <c r="CC96" s="357">
        <f>'Class-6'!CI98</f>
        <v>0</v>
      </c>
      <c r="CD96" s="358">
        <f>'Class-6'!CJ98</f>
        <v>0</v>
      </c>
      <c r="CE96" s="359">
        <f t="shared" si="46"/>
        <v>0</v>
      </c>
      <c r="CF96" s="358">
        <f>'Class-6'!CL98</f>
        <v>0</v>
      </c>
      <c r="CG96" s="358">
        <f>'Class-6'!CM98</f>
        <v>0</v>
      </c>
      <c r="CH96" s="358">
        <f>'Class-6'!CN98</f>
        <v>0</v>
      </c>
      <c r="CI96" s="359">
        <f t="shared" si="47"/>
        <v>0</v>
      </c>
      <c r="CJ96" s="358">
        <f>'Class-6'!CP98</f>
        <v>0</v>
      </c>
      <c r="CK96" s="358">
        <f>'Class-6'!CR98</f>
        <v>0</v>
      </c>
      <c r="CL96" s="358">
        <f>'Class-6'!CR98</f>
        <v>0</v>
      </c>
      <c r="CM96" s="359">
        <f t="shared" si="48"/>
        <v>0</v>
      </c>
      <c r="CN96" s="832">
        <f t="shared" si="49"/>
        <v>0</v>
      </c>
      <c r="CO96" s="833">
        <f>'Class-6'!CP98</f>
        <v>0</v>
      </c>
      <c r="CP96" s="360">
        <f>'Class-6'!CW98</f>
        <v>0</v>
      </c>
      <c r="CQ96" s="357">
        <f>'Class-6'!CX98</f>
        <v>0</v>
      </c>
      <c r="CR96" s="358">
        <f>'Class-6'!CY98</f>
        <v>0</v>
      </c>
      <c r="CS96" s="358">
        <f>'Class-6'!CZ98</f>
        <v>0</v>
      </c>
      <c r="CT96" s="358">
        <f>'Class-6'!DA98</f>
        <v>0</v>
      </c>
      <c r="CU96" s="358">
        <f>'Class-6'!DB98</f>
        <v>0</v>
      </c>
      <c r="CV96" s="434">
        <f>'Class-6'!DC98</f>
        <v>0</v>
      </c>
      <c r="CW96" s="361">
        <f>'Class-6'!DF98</f>
        <v>0</v>
      </c>
      <c r="CX96" s="357">
        <f>'Class-6'!DG98</f>
        <v>0</v>
      </c>
      <c r="CY96" s="358">
        <f>'Class-6'!DH98</f>
        <v>0</v>
      </c>
      <c r="CZ96" s="358">
        <f>'Class-6'!DI98</f>
        <v>0</v>
      </c>
      <c r="DA96" s="358">
        <f>'Class-6'!DJ98</f>
        <v>0</v>
      </c>
      <c r="DB96" s="358">
        <f>'Class-6'!DK98</f>
        <v>0</v>
      </c>
      <c r="DC96" s="359">
        <f>'Class-6'!DL98</f>
        <v>0</v>
      </c>
      <c r="DD96" s="361">
        <f>'Class-6'!DO98</f>
        <v>0</v>
      </c>
      <c r="DE96" s="357">
        <f>'Class-6'!DP98</f>
        <v>0</v>
      </c>
      <c r="DF96" s="358">
        <f>'Class-6'!DQ98</f>
        <v>0</v>
      </c>
      <c r="DG96" s="358">
        <f>'Class-6'!DR98</f>
        <v>0</v>
      </c>
      <c r="DH96" s="358">
        <f>'Class-6'!DS98</f>
        <v>0</v>
      </c>
      <c r="DI96" s="358">
        <f>'Class-6'!DT98</f>
        <v>0</v>
      </c>
      <c r="DJ96" s="359">
        <f>'Class-6'!DU98</f>
        <v>0</v>
      </c>
      <c r="DK96" s="361">
        <f>'Class-6'!DX98</f>
        <v>0</v>
      </c>
      <c r="DL96" s="467">
        <f>'Class-6'!DY98</f>
        <v>0</v>
      </c>
      <c r="DM96" s="468">
        <f>'Class-6'!DZ98</f>
        <v>0</v>
      </c>
      <c r="DN96" s="471" t="str">
        <f>'Class-6'!EA98</f>
        <v/>
      </c>
      <c r="DO96" s="467">
        <f>'Class-6'!EB98</f>
        <v>0</v>
      </c>
      <c r="DP96" s="468">
        <f>'Class-6'!EC98</f>
        <v>0</v>
      </c>
      <c r="DQ96" s="468">
        <f>'Class-6'!ED98</f>
        <v>0</v>
      </c>
      <c r="DR96" s="468" t="str">
        <f>'Class-6'!EE98</f>
        <v/>
      </c>
      <c r="DS96" s="276" t="str">
        <f>'Class-6'!EF98</f>
        <v/>
      </c>
      <c r="DT96" s="276" t="str">
        <f>'Class-6'!EG98</f>
        <v/>
      </c>
      <c r="DU96" s="278" t="str">
        <f>'Class-6'!EH98</f>
        <v/>
      </c>
      <c r="DV96" s="279">
        <f>'Class-6'!EJ98</f>
        <v>0</v>
      </c>
    </row>
    <row r="97" spans="1:126" s="280" customFormat="1" ht="17.25" customHeight="1">
      <c r="A97" s="883"/>
      <c r="B97" s="275">
        <f t="shared" si="50"/>
        <v>0</v>
      </c>
      <c r="C97" s="276">
        <f>'Class-6'!D99</f>
        <v>0</v>
      </c>
      <c r="D97" s="276">
        <f>'Class-6'!E99</f>
        <v>0</v>
      </c>
      <c r="E97" s="276">
        <f>'Class-6'!F99</f>
        <v>0</v>
      </c>
      <c r="F97" s="276">
        <f>'Class-6'!G99</f>
        <v>0</v>
      </c>
      <c r="G97" s="276">
        <f>'Class-6'!H99</f>
        <v>0</v>
      </c>
      <c r="H97" s="276">
        <f>'Class-6'!I99</f>
        <v>0</v>
      </c>
      <c r="I97" s="276">
        <f>'Class-6'!J99</f>
        <v>0</v>
      </c>
      <c r="J97" s="277">
        <f>'Class-6'!K99</f>
        <v>0</v>
      </c>
      <c r="K97" s="357">
        <f>'Class-6'!L99</f>
        <v>0</v>
      </c>
      <c r="L97" s="358">
        <f>'Class-6'!M99</f>
        <v>0</v>
      </c>
      <c r="M97" s="359">
        <f t="shared" si="26"/>
        <v>0</v>
      </c>
      <c r="N97" s="358">
        <f>'Class-6'!O99</f>
        <v>0</v>
      </c>
      <c r="O97" s="358">
        <f>'Class-6'!P99</f>
        <v>0</v>
      </c>
      <c r="P97" s="358">
        <f>'Class-6'!Q99</f>
        <v>0</v>
      </c>
      <c r="Q97" s="359">
        <f t="shared" si="27"/>
        <v>0</v>
      </c>
      <c r="R97" s="358">
        <f>'Class-6'!S99</f>
        <v>0</v>
      </c>
      <c r="S97" s="358">
        <f>'Class-6'!T99</f>
        <v>0</v>
      </c>
      <c r="T97" s="358">
        <f>'Class-6'!U99</f>
        <v>0</v>
      </c>
      <c r="U97" s="359">
        <f t="shared" si="28"/>
        <v>0</v>
      </c>
      <c r="V97" s="832">
        <f t="shared" si="29"/>
        <v>0</v>
      </c>
      <c r="W97" s="833">
        <f>'Class-6'!X99</f>
        <v>0</v>
      </c>
      <c r="X97" s="360">
        <f>'Class-6'!Z99</f>
        <v>0</v>
      </c>
      <c r="Y97" s="357">
        <f>'Class-6'!AA99</f>
        <v>0</v>
      </c>
      <c r="Z97" s="358">
        <f>'Class-6'!AB99</f>
        <v>0</v>
      </c>
      <c r="AA97" s="359">
        <f t="shared" si="30"/>
        <v>0</v>
      </c>
      <c r="AB97" s="358">
        <f>'Class-6'!AD99</f>
        <v>0</v>
      </c>
      <c r="AC97" s="358">
        <f>'Class-6'!AE99</f>
        <v>0</v>
      </c>
      <c r="AD97" s="358">
        <f>'Class-6'!AF99</f>
        <v>0</v>
      </c>
      <c r="AE97" s="359">
        <f t="shared" si="31"/>
        <v>0</v>
      </c>
      <c r="AF97" s="358">
        <f>'Class-6'!AH99</f>
        <v>0</v>
      </c>
      <c r="AG97" s="358">
        <f>'Class-6'!AI99</f>
        <v>0</v>
      </c>
      <c r="AH97" s="358">
        <f>'Class-6'!AJ99</f>
        <v>0</v>
      </c>
      <c r="AI97" s="359">
        <f t="shared" si="32"/>
        <v>0</v>
      </c>
      <c r="AJ97" s="832">
        <f t="shared" si="33"/>
        <v>0</v>
      </c>
      <c r="AK97" s="833">
        <f>'Class-6'!AL99</f>
        <v>0</v>
      </c>
      <c r="AL97" s="360">
        <f>'Class-6'!AO99</f>
        <v>0</v>
      </c>
      <c r="AM97" s="357">
        <f>'Class-6'!AP99</f>
        <v>0</v>
      </c>
      <c r="AN97" s="358">
        <f>'Class-6'!AQ99</f>
        <v>0</v>
      </c>
      <c r="AO97" s="359">
        <f t="shared" si="34"/>
        <v>0</v>
      </c>
      <c r="AP97" s="358">
        <f>'Class-6'!AS99</f>
        <v>0</v>
      </c>
      <c r="AQ97" s="358">
        <f>'Class-6'!AT99</f>
        <v>0</v>
      </c>
      <c r="AR97" s="358">
        <f>'Class-6'!AU99</f>
        <v>0</v>
      </c>
      <c r="AS97" s="359">
        <f t="shared" si="35"/>
        <v>0</v>
      </c>
      <c r="AT97" s="358">
        <f>'Class-6'!AW99</f>
        <v>0</v>
      </c>
      <c r="AU97" s="358">
        <f>'Class-6'!AX99</f>
        <v>0</v>
      </c>
      <c r="AV97" s="358">
        <f>'Class-6'!AY99</f>
        <v>0</v>
      </c>
      <c r="AW97" s="359">
        <f t="shared" si="36"/>
        <v>0</v>
      </c>
      <c r="AX97" s="832">
        <f t="shared" si="37"/>
        <v>0</v>
      </c>
      <c r="AY97" s="833">
        <f>'Class-6'!AZ99</f>
        <v>0</v>
      </c>
      <c r="AZ97" s="360">
        <f>'Class-6'!BD99</f>
        <v>0</v>
      </c>
      <c r="BA97" s="357">
        <f>'Class-6'!BE99</f>
        <v>0</v>
      </c>
      <c r="BB97" s="358">
        <f>'Class-6'!BF99</f>
        <v>0</v>
      </c>
      <c r="BC97" s="359">
        <f t="shared" si="38"/>
        <v>0</v>
      </c>
      <c r="BD97" s="358">
        <f>'Class-6'!BH99</f>
        <v>0</v>
      </c>
      <c r="BE97" s="358">
        <f>'Class-6'!BI99</f>
        <v>0</v>
      </c>
      <c r="BF97" s="358">
        <f>'Class-6'!BJ99</f>
        <v>0</v>
      </c>
      <c r="BG97" s="359">
        <f t="shared" si="39"/>
        <v>0</v>
      </c>
      <c r="BH97" s="358">
        <f>'Class-6'!BL99</f>
        <v>0</v>
      </c>
      <c r="BI97" s="358">
        <f>'Class-6'!BM99</f>
        <v>0</v>
      </c>
      <c r="BJ97" s="358">
        <f>'Class-6'!BN99</f>
        <v>0</v>
      </c>
      <c r="BK97" s="359">
        <f t="shared" si="40"/>
        <v>0</v>
      </c>
      <c r="BL97" s="832">
        <f t="shared" si="41"/>
        <v>0</v>
      </c>
      <c r="BM97" s="833">
        <f>'Class-6'!BN99</f>
        <v>0</v>
      </c>
      <c r="BN97" s="360">
        <f>'Class-6'!BS99</f>
        <v>0</v>
      </c>
      <c r="BO97" s="357">
        <f>'Class-6'!BT99</f>
        <v>0</v>
      </c>
      <c r="BP97" s="358">
        <f>'Class-6'!BU99</f>
        <v>0</v>
      </c>
      <c r="BQ97" s="359">
        <f t="shared" si="42"/>
        <v>0</v>
      </c>
      <c r="BR97" s="358">
        <f>'Class-6'!BW99</f>
        <v>0</v>
      </c>
      <c r="BS97" s="358">
        <f>'Class-6'!BX99</f>
        <v>0</v>
      </c>
      <c r="BT97" s="358">
        <f>'Class-6'!BY99</f>
        <v>0</v>
      </c>
      <c r="BU97" s="359">
        <f t="shared" si="43"/>
        <v>0</v>
      </c>
      <c r="BV97" s="358">
        <f>'Class-6'!CA99</f>
        <v>0</v>
      </c>
      <c r="BW97" s="358">
        <f>'Class-6'!CB99</f>
        <v>0</v>
      </c>
      <c r="BX97" s="358">
        <f>'Class-6'!CC99</f>
        <v>0</v>
      </c>
      <c r="BY97" s="359">
        <f t="shared" si="44"/>
        <v>0</v>
      </c>
      <c r="BZ97" s="832">
        <f t="shared" si="45"/>
        <v>0</v>
      </c>
      <c r="CA97" s="833">
        <f>'Class-6'!CB99</f>
        <v>0</v>
      </c>
      <c r="CB97" s="360">
        <f>'Class-6'!CH99</f>
        <v>0</v>
      </c>
      <c r="CC97" s="357">
        <f>'Class-6'!CI99</f>
        <v>0</v>
      </c>
      <c r="CD97" s="358">
        <f>'Class-6'!CJ99</f>
        <v>0</v>
      </c>
      <c r="CE97" s="359">
        <f t="shared" si="46"/>
        <v>0</v>
      </c>
      <c r="CF97" s="358">
        <f>'Class-6'!CL99</f>
        <v>0</v>
      </c>
      <c r="CG97" s="358">
        <f>'Class-6'!CM99</f>
        <v>0</v>
      </c>
      <c r="CH97" s="358">
        <f>'Class-6'!CN99</f>
        <v>0</v>
      </c>
      <c r="CI97" s="359">
        <f t="shared" si="47"/>
        <v>0</v>
      </c>
      <c r="CJ97" s="358">
        <f>'Class-6'!CP99</f>
        <v>0</v>
      </c>
      <c r="CK97" s="358">
        <f>'Class-6'!CR99</f>
        <v>0</v>
      </c>
      <c r="CL97" s="358">
        <f>'Class-6'!CR99</f>
        <v>0</v>
      </c>
      <c r="CM97" s="359">
        <f t="shared" si="48"/>
        <v>0</v>
      </c>
      <c r="CN97" s="832">
        <f t="shared" si="49"/>
        <v>0</v>
      </c>
      <c r="CO97" s="833">
        <f>'Class-6'!CP99</f>
        <v>0</v>
      </c>
      <c r="CP97" s="360">
        <f>'Class-6'!CW99</f>
        <v>0</v>
      </c>
      <c r="CQ97" s="357">
        <f>'Class-6'!CX99</f>
        <v>0</v>
      </c>
      <c r="CR97" s="358">
        <f>'Class-6'!CY99</f>
        <v>0</v>
      </c>
      <c r="CS97" s="358">
        <f>'Class-6'!CZ99</f>
        <v>0</v>
      </c>
      <c r="CT97" s="358">
        <f>'Class-6'!DA99</f>
        <v>0</v>
      </c>
      <c r="CU97" s="358">
        <f>'Class-6'!DB99</f>
        <v>0</v>
      </c>
      <c r="CV97" s="434">
        <f>'Class-6'!DC99</f>
        <v>0</v>
      </c>
      <c r="CW97" s="361">
        <f>'Class-6'!DF99</f>
        <v>0</v>
      </c>
      <c r="CX97" s="357">
        <f>'Class-6'!DG99</f>
        <v>0</v>
      </c>
      <c r="CY97" s="358">
        <f>'Class-6'!DH99</f>
        <v>0</v>
      </c>
      <c r="CZ97" s="358">
        <f>'Class-6'!DI99</f>
        <v>0</v>
      </c>
      <c r="DA97" s="358">
        <f>'Class-6'!DJ99</f>
        <v>0</v>
      </c>
      <c r="DB97" s="358">
        <f>'Class-6'!DK99</f>
        <v>0</v>
      </c>
      <c r="DC97" s="359">
        <f>'Class-6'!DL99</f>
        <v>0</v>
      </c>
      <c r="DD97" s="361">
        <f>'Class-6'!DO99</f>
        <v>0</v>
      </c>
      <c r="DE97" s="357">
        <f>'Class-6'!DP99</f>
        <v>0</v>
      </c>
      <c r="DF97" s="358">
        <f>'Class-6'!DQ99</f>
        <v>0</v>
      </c>
      <c r="DG97" s="358">
        <f>'Class-6'!DR99</f>
        <v>0</v>
      </c>
      <c r="DH97" s="358">
        <f>'Class-6'!DS99</f>
        <v>0</v>
      </c>
      <c r="DI97" s="358">
        <f>'Class-6'!DT99</f>
        <v>0</v>
      </c>
      <c r="DJ97" s="359">
        <f>'Class-6'!DU99</f>
        <v>0</v>
      </c>
      <c r="DK97" s="361">
        <f>'Class-6'!DX99</f>
        <v>0</v>
      </c>
      <c r="DL97" s="467">
        <f>'Class-6'!DY99</f>
        <v>0</v>
      </c>
      <c r="DM97" s="468">
        <f>'Class-6'!DZ99</f>
        <v>0</v>
      </c>
      <c r="DN97" s="471" t="str">
        <f>'Class-6'!EA99</f>
        <v/>
      </c>
      <c r="DO97" s="467">
        <f>'Class-6'!EB99</f>
        <v>0</v>
      </c>
      <c r="DP97" s="468">
        <f>'Class-6'!EC99</f>
        <v>0</v>
      </c>
      <c r="DQ97" s="468">
        <f>'Class-6'!ED99</f>
        <v>0</v>
      </c>
      <c r="DR97" s="468" t="str">
        <f>'Class-6'!EE99</f>
        <v/>
      </c>
      <c r="DS97" s="276" t="str">
        <f>'Class-6'!EF99</f>
        <v/>
      </c>
      <c r="DT97" s="276" t="str">
        <f>'Class-6'!EG99</f>
        <v/>
      </c>
      <c r="DU97" s="278" t="str">
        <f>'Class-6'!EH99</f>
        <v/>
      </c>
      <c r="DV97" s="279">
        <f>'Class-6'!EJ99</f>
        <v>0</v>
      </c>
    </row>
    <row r="98" spans="1:126" s="280" customFormat="1" ht="17.25" customHeight="1">
      <c r="A98" s="883"/>
      <c r="B98" s="275">
        <f t="shared" si="50"/>
        <v>0</v>
      </c>
      <c r="C98" s="276">
        <f>'Class-6'!D100</f>
        <v>0</v>
      </c>
      <c r="D98" s="276">
        <f>'Class-6'!E100</f>
        <v>0</v>
      </c>
      <c r="E98" s="276">
        <f>'Class-6'!F100</f>
        <v>0</v>
      </c>
      <c r="F98" s="276">
        <f>'Class-6'!G100</f>
        <v>0</v>
      </c>
      <c r="G98" s="276">
        <f>'Class-6'!H100</f>
        <v>0</v>
      </c>
      <c r="H98" s="276">
        <f>'Class-6'!I100</f>
        <v>0</v>
      </c>
      <c r="I98" s="276">
        <f>'Class-6'!J100</f>
        <v>0</v>
      </c>
      <c r="J98" s="277">
        <f>'Class-6'!K100</f>
        <v>0</v>
      </c>
      <c r="K98" s="357">
        <f>'Class-6'!L100</f>
        <v>0</v>
      </c>
      <c r="L98" s="358">
        <f>'Class-6'!M100</f>
        <v>0</v>
      </c>
      <c r="M98" s="359">
        <f t="shared" si="26"/>
        <v>0</v>
      </c>
      <c r="N98" s="358">
        <f>'Class-6'!O100</f>
        <v>0</v>
      </c>
      <c r="O98" s="358">
        <f>'Class-6'!P100</f>
        <v>0</v>
      </c>
      <c r="P98" s="358">
        <f>'Class-6'!Q100</f>
        <v>0</v>
      </c>
      <c r="Q98" s="359">
        <f t="shared" si="27"/>
        <v>0</v>
      </c>
      <c r="R98" s="358">
        <f>'Class-6'!S100</f>
        <v>0</v>
      </c>
      <c r="S98" s="358">
        <f>'Class-6'!T100</f>
        <v>0</v>
      </c>
      <c r="T98" s="358">
        <f>'Class-6'!U100</f>
        <v>0</v>
      </c>
      <c r="U98" s="359">
        <f t="shared" si="28"/>
        <v>0</v>
      </c>
      <c r="V98" s="832">
        <f t="shared" si="29"/>
        <v>0</v>
      </c>
      <c r="W98" s="833">
        <f>'Class-6'!X100</f>
        <v>0</v>
      </c>
      <c r="X98" s="360">
        <f>'Class-6'!Z100</f>
        <v>0</v>
      </c>
      <c r="Y98" s="357">
        <f>'Class-6'!AA100</f>
        <v>0</v>
      </c>
      <c r="Z98" s="358">
        <f>'Class-6'!AB100</f>
        <v>0</v>
      </c>
      <c r="AA98" s="359">
        <f t="shared" si="30"/>
        <v>0</v>
      </c>
      <c r="AB98" s="358">
        <f>'Class-6'!AD100</f>
        <v>0</v>
      </c>
      <c r="AC98" s="358">
        <f>'Class-6'!AE100</f>
        <v>0</v>
      </c>
      <c r="AD98" s="358">
        <f>'Class-6'!AF100</f>
        <v>0</v>
      </c>
      <c r="AE98" s="359">
        <f t="shared" si="31"/>
        <v>0</v>
      </c>
      <c r="AF98" s="358">
        <f>'Class-6'!AH100</f>
        <v>0</v>
      </c>
      <c r="AG98" s="358">
        <f>'Class-6'!AI100</f>
        <v>0</v>
      </c>
      <c r="AH98" s="358">
        <f>'Class-6'!AJ100</f>
        <v>0</v>
      </c>
      <c r="AI98" s="359">
        <f t="shared" si="32"/>
        <v>0</v>
      </c>
      <c r="AJ98" s="832">
        <f t="shared" si="33"/>
        <v>0</v>
      </c>
      <c r="AK98" s="833">
        <f>'Class-6'!AL100</f>
        <v>0</v>
      </c>
      <c r="AL98" s="360">
        <f>'Class-6'!AO100</f>
        <v>0</v>
      </c>
      <c r="AM98" s="357">
        <f>'Class-6'!AP100</f>
        <v>0</v>
      </c>
      <c r="AN98" s="358">
        <f>'Class-6'!AQ100</f>
        <v>0</v>
      </c>
      <c r="AO98" s="359">
        <f t="shared" si="34"/>
        <v>0</v>
      </c>
      <c r="AP98" s="358">
        <f>'Class-6'!AS100</f>
        <v>0</v>
      </c>
      <c r="AQ98" s="358">
        <f>'Class-6'!AT100</f>
        <v>0</v>
      </c>
      <c r="AR98" s="358">
        <f>'Class-6'!AU100</f>
        <v>0</v>
      </c>
      <c r="AS98" s="359">
        <f t="shared" si="35"/>
        <v>0</v>
      </c>
      <c r="AT98" s="358">
        <f>'Class-6'!AW100</f>
        <v>0</v>
      </c>
      <c r="AU98" s="358">
        <f>'Class-6'!AX100</f>
        <v>0</v>
      </c>
      <c r="AV98" s="358">
        <f>'Class-6'!AY100</f>
        <v>0</v>
      </c>
      <c r="AW98" s="359">
        <f t="shared" si="36"/>
        <v>0</v>
      </c>
      <c r="AX98" s="832">
        <f t="shared" si="37"/>
        <v>0</v>
      </c>
      <c r="AY98" s="833">
        <f>'Class-6'!AZ100</f>
        <v>0</v>
      </c>
      <c r="AZ98" s="360">
        <f>'Class-6'!BD100</f>
        <v>0</v>
      </c>
      <c r="BA98" s="357">
        <f>'Class-6'!BE100</f>
        <v>0</v>
      </c>
      <c r="BB98" s="358">
        <f>'Class-6'!BF100</f>
        <v>0</v>
      </c>
      <c r="BC98" s="359">
        <f t="shared" si="38"/>
        <v>0</v>
      </c>
      <c r="BD98" s="358">
        <f>'Class-6'!BH100</f>
        <v>0</v>
      </c>
      <c r="BE98" s="358">
        <f>'Class-6'!BI100</f>
        <v>0</v>
      </c>
      <c r="BF98" s="358">
        <f>'Class-6'!BJ100</f>
        <v>0</v>
      </c>
      <c r="BG98" s="359">
        <f t="shared" si="39"/>
        <v>0</v>
      </c>
      <c r="BH98" s="358">
        <f>'Class-6'!BL100</f>
        <v>0</v>
      </c>
      <c r="BI98" s="358">
        <f>'Class-6'!BM100</f>
        <v>0</v>
      </c>
      <c r="BJ98" s="358">
        <f>'Class-6'!BN100</f>
        <v>0</v>
      </c>
      <c r="BK98" s="359">
        <f t="shared" si="40"/>
        <v>0</v>
      </c>
      <c r="BL98" s="832">
        <f t="shared" si="41"/>
        <v>0</v>
      </c>
      <c r="BM98" s="833">
        <f>'Class-6'!BN100</f>
        <v>0</v>
      </c>
      <c r="BN98" s="360">
        <f>'Class-6'!BS100</f>
        <v>0</v>
      </c>
      <c r="BO98" s="357">
        <f>'Class-6'!BT100</f>
        <v>0</v>
      </c>
      <c r="BP98" s="358">
        <f>'Class-6'!BU100</f>
        <v>0</v>
      </c>
      <c r="BQ98" s="359">
        <f t="shared" si="42"/>
        <v>0</v>
      </c>
      <c r="BR98" s="358">
        <f>'Class-6'!BW100</f>
        <v>0</v>
      </c>
      <c r="BS98" s="358">
        <f>'Class-6'!BX100</f>
        <v>0</v>
      </c>
      <c r="BT98" s="358">
        <f>'Class-6'!BY100</f>
        <v>0</v>
      </c>
      <c r="BU98" s="359">
        <f t="shared" si="43"/>
        <v>0</v>
      </c>
      <c r="BV98" s="358">
        <f>'Class-6'!CA100</f>
        <v>0</v>
      </c>
      <c r="BW98" s="358">
        <f>'Class-6'!CB100</f>
        <v>0</v>
      </c>
      <c r="BX98" s="358">
        <f>'Class-6'!CC100</f>
        <v>0</v>
      </c>
      <c r="BY98" s="359">
        <f t="shared" si="44"/>
        <v>0</v>
      </c>
      <c r="BZ98" s="832">
        <f t="shared" si="45"/>
        <v>0</v>
      </c>
      <c r="CA98" s="833">
        <f>'Class-6'!CB100</f>
        <v>0</v>
      </c>
      <c r="CB98" s="360">
        <f>'Class-6'!CH100</f>
        <v>0</v>
      </c>
      <c r="CC98" s="357">
        <f>'Class-6'!CI100</f>
        <v>0</v>
      </c>
      <c r="CD98" s="358">
        <f>'Class-6'!CJ100</f>
        <v>0</v>
      </c>
      <c r="CE98" s="359">
        <f t="shared" si="46"/>
        <v>0</v>
      </c>
      <c r="CF98" s="358">
        <f>'Class-6'!CL100</f>
        <v>0</v>
      </c>
      <c r="CG98" s="358">
        <f>'Class-6'!CM100</f>
        <v>0</v>
      </c>
      <c r="CH98" s="358">
        <f>'Class-6'!CN100</f>
        <v>0</v>
      </c>
      <c r="CI98" s="359">
        <f t="shared" si="47"/>
        <v>0</v>
      </c>
      <c r="CJ98" s="358">
        <f>'Class-6'!CP100</f>
        <v>0</v>
      </c>
      <c r="CK98" s="358">
        <f>'Class-6'!CR100</f>
        <v>0</v>
      </c>
      <c r="CL98" s="358">
        <f>'Class-6'!CR100</f>
        <v>0</v>
      </c>
      <c r="CM98" s="359">
        <f t="shared" si="48"/>
        <v>0</v>
      </c>
      <c r="CN98" s="832">
        <f t="shared" si="49"/>
        <v>0</v>
      </c>
      <c r="CO98" s="833">
        <f>'Class-6'!CP100</f>
        <v>0</v>
      </c>
      <c r="CP98" s="360">
        <f>'Class-6'!CW100</f>
        <v>0</v>
      </c>
      <c r="CQ98" s="357">
        <f>'Class-6'!CX100</f>
        <v>0</v>
      </c>
      <c r="CR98" s="358">
        <f>'Class-6'!CY100</f>
        <v>0</v>
      </c>
      <c r="CS98" s="358">
        <f>'Class-6'!CZ100</f>
        <v>0</v>
      </c>
      <c r="CT98" s="358">
        <f>'Class-6'!DA100</f>
        <v>0</v>
      </c>
      <c r="CU98" s="358">
        <f>'Class-6'!DB100</f>
        <v>0</v>
      </c>
      <c r="CV98" s="434">
        <f>'Class-6'!DC100</f>
        <v>0</v>
      </c>
      <c r="CW98" s="361">
        <f>'Class-6'!DF100</f>
        <v>0</v>
      </c>
      <c r="CX98" s="357">
        <f>'Class-6'!DG100</f>
        <v>0</v>
      </c>
      <c r="CY98" s="358">
        <f>'Class-6'!DH100</f>
        <v>0</v>
      </c>
      <c r="CZ98" s="358">
        <f>'Class-6'!DI100</f>
        <v>0</v>
      </c>
      <c r="DA98" s="358">
        <f>'Class-6'!DJ100</f>
        <v>0</v>
      </c>
      <c r="DB98" s="358">
        <f>'Class-6'!DK100</f>
        <v>0</v>
      </c>
      <c r="DC98" s="359">
        <f>'Class-6'!DL100</f>
        <v>0</v>
      </c>
      <c r="DD98" s="361">
        <f>'Class-6'!DO100</f>
        <v>0</v>
      </c>
      <c r="DE98" s="357">
        <f>'Class-6'!DP100</f>
        <v>0</v>
      </c>
      <c r="DF98" s="358">
        <f>'Class-6'!DQ100</f>
        <v>0</v>
      </c>
      <c r="DG98" s="358">
        <f>'Class-6'!DR100</f>
        <v>0</v>
      </c>
      <c r="DH98" s="358">
        <f>'Class-6'!DS100</f>
        <v>0</v>
      </c>
      <c r="DI98" s="358">
        <f>'Class-6'!DT100</f>
        <v>0</v>
      </c>
      <c r="DJ98" s="359">
        <f>'Class-6'!DU100</f>
        <v>0</v>
      </c>
      <c r="DK98" s="361">
        <f>'Class-6'!DX100</f>
        <v>0</v>
      </c>
      <c r="DL98" s="467">
        <f>'Class-6'!DY100</f>
        <v>0</v>
      </c>
      <c r="DM98" s="468">
        <f>'Class-6'!DZ100</f>
        <v>0</v>
      </c>
      <c r="DN98" s="471" t="str">
        <f>'Class-6'!EA100</f>
        <v/>
      </c>
      <c r="DO98" s="467">
        <f>'Class-6'!EB100</f>
        <v>0</v>
      </c>
      <c r="DP98" s="468">
        <f>'Class-6'!EC100</f>
        <v>0</v>
      </c>
      <c r="DQ98" s="468">
        <f>'Class-6'!ED100</f>
        <v>0</v>
      </c>
      <c r="DR98" s="468" t="str">
        <f>'Class-6'!EE100</f>
        <v/>
      </c>
      <c r="DS98" s="276" t="str">
        <f>'Class-6'!EF100</f>
        <v/>
      </c>
      <c r="DT98" s="276" t="str">
        <f>'Class-6'!EG100</f>
        <v/>
      </c>
      <c r="DU98" s="278" t="str">
        <f>'Class-6'!EH100</f>
        <v/>
      </c>
      <c r="DV98" s="279">
        <f>'Class-6'!EJ100</f>
        <v>0</v>
      </c>
    </row>
    <row r="99" spans="1:126" s="280" customFormat="1" ht="17.25" customHeight="1">
      <c r="A99" s="883"/>
      <c r="B99" s="275">
        <f t="shared" si="50"/>
        <v>0</v>
      </c>
      <c r="C99" s="276">
        <f>'Class-6'!D101</f>
        <v>0</v>
      </c>
      <c r="D99" s="276">
        <f>'Class-6'!E101</f>
        <v>0</v>
      </c>
      <c r="E99" s="276">
        <f>'Class-6'!F101</f>
        <v>0</v>
      </c>
      <c r="F99" s="276">
        <f>'Class-6'!G101</f>
        <v>0</v>
      </c>
      <c r="G99" s="276">
        <f>'Class-6'!H101</f>
        <v>0</v>
      </c>
      <c r="H99" s="276">
        <f>'Class-6'!I101</f>
        <v>0</v>
      </c>
      <c r="I99" s="276">
        <f>'Class-6'!J101</f>
        <v>0</v>
      </c>
      <c r="J99" s="277">
        <f>'Class-6'!K101</f>
        <v>0</v>
      </c>
      <c r="K99" s="357">
        <f>'Class-6'!L101</f>
        <v>0</v>
      </c>
      <c r="L99" s="358">
        <f>'Class-6'!M101</f>
        <v>0</v>
      </c>
      <c r="M99" s="359">
        <f t="shared" si="26"/>
        <v>0</v>
      </c>
      <c r="N99" s="358">
        <f>'Class-6'!O101</f>
        <v>0</v>
      </c>
      <c r="O99" s="358">
        <f>'Class-6'!P101</f>
        <v>0</v>
      </c>
      <c r="P99" s="358">
        <f>'Class-6'!Q101</f>
        <v>0</v>
      </c>
      <c r="Q99" s="359">
        <f t="shared" si="27"/>
        <v>0</v>
      </c>
      <c r="R99" s="358">
        <f>'Class-6'!S101</f>
        <v>0</v>
      </c>
      <c r="S99" s="358">
        <f>'Class-6'!T101</f>
        <v>0</v>
      </c>
      <c r="T99" s="358">
        <f>'Class-6'!U101</f>
        <v>0</v>
      </c>
      <c r="U99" s="359">
        <f t="shared" si="28"/>
        <v>0</v>
      </c>
      <c r="V99" s="832">
        <f t="shared" si="29"/>
        <v>0</v>
      </c>
      <c r="W99" s="833">
        <f>'Class-6'!X101</f>
        <v>0</v>
      </c>
      <c r="X99" s="360">
        <f>'Class-6'!Z101</f>
        <v>0</v>
      </c>
      <c r="Y99" s="357">
        <f>'Class-6'!AA101</f>
        <v>0</v>
      </c>
      <c r="Z99" s="358">
        <f>'Class-6'!AB101</f>
        <v>0</v>
      </c>
      <c r="AA99" s="359">
        <f t="shared" si="30"/>
        <v>0</v>
      </c>
      <c r="AB99" s="358">
        <f>'Class-6'!AD101</f>
        <v>0</v>
      </c>
      <c r="AC99" s="358">
        <f>'Class-6'!AE101</f>
        <v>0</v>
      </c>
      <c r="AD99" s="358">
        <f>'Class-6'!AF101</f>
        <v>0</v>
      </c>
      <c r="AE99" s="359">
        <f t="shared" si="31"/>
        <v>0</v>
      </c>
      <c r="AF99" s="358">
        <f>'Class-6'!AH101</f>
        <v>0</v>
      </c>
      <c r="AG99" s="358">
        <f>'Class-6'!AI101</f>
        <v>0</v>
      </c>
      <c r="AH99" s="358">
        <f>'Class-6'!AJ101</f>
        <v>0</v>
      </c>
      <c r="AI99" s="359">
        <f t="shared" si="32"/>
        <v>0</v>
      </c>
      <c r="AJ99" s="832">
        <f t="shared" si="33"/>
        <v>0</v>
      </c>
      <c r="AK99" s="833">
        <f>'Class-6'!AL101</f>
        <v>0</v>
      </c>
      <c r="AL99" s="360">
        <f>'Class-6'!AO101</f>
        <v>0</v>
      </c>
      <c r="AM99" s="357">
        <f>'Class-6'!AP101</f>
        <v>0</v>
      </c>
      <c r="AN99" s="358">
        <f>'Class-6'!AQ101</f>
        <v>0</v>
      </c>
      <c r="AO99" s="359">
        <f t="shared" si="34"/>
        <v>0</v>
      </c>
      <c r="AP99" s="358">
        <f>'Class-6'!AS101</f>
        <v>0</v>
      </c>
      <c r="AQ99" s="358">
        <f>'Class-6'!AT101</f>
        <v>0</v>
      </c>
      <c r="AR99" s="358">
        <f>'Class-6'!AU101</f>
        <v>0</v>
      </c>
      <c r="AS99" s="359">
        <f t="shared" si="35"/>
        <v>0</v>
      </c>
      <c r="AT99" s="358">
        <f>'Class-6'!AW101</f>
        <v>0</v>
      </c>
      <c r="AU99" s="358">
        <f>'Class-6'!AX101</f>
        <v>0</v>
      </c>
      <c r="AV99" s="358">
        <f>'Class-6'!AY101</f>
        <v>0</v>
      </c>
      <c r="AW99" s="359">
        <f t="shared" si="36"/>
        <v>0</v>
      </c>
      <c r="AX99" s="832">
        <f t="shared" si="37"/>
        <v>0</v>
      </c>
      <c r="AY99" s="833">
        <f>'Class-6'!AZ101</f>
        <v>0</v>
      </c>
      <c r="AZ99" s="360">
        <f>'Class-6'!BD101</f>
        <v>0</v>
      </c>
      <c r="BA99" s="357">
        <f>'Class-6'!BE101</f>
        <v>0</v>
      </c>
      <c r="BB99" s="358">
        <f>'Class-6'!BF101</f>
        <v>0</v>
      </c>
      <c r="BC99" s="359">
        <f t="shared" si="38"/>
        <v>0</v>
      </c>
      <c r="BD99" s="358">
        <f>'Class-6'!BH101</f>
        <v>0</v>
      </c>
      <c r="BE99" s="358">
        <f>'Class-6'!BI101</f>
        <v>0</v>
      </c>
      <c r="BF99" s="358">
        <f>'Class-6'!BJ101</f>
        <v>0</v>
      </c>
      <c r="BG99" s="359">
        <f t="shared" si="39"/>
        <v>0</v>
      </c>
      <c r="BH99" s="358">
        <f>'Class-6'!BL101</f>
        <v>0</v>
      </c>
      <c r="BI99" s="358">
        <f>'Class-6'!BM101</f>
        <v>0</v>
      </c>
      <c r="BJ99" s="358">
        <f>'Class-6'!BN101</f>
        <v>0</v>
      </c>
      <c r="BK99" s="359">
        <f t="shared" si="40"/>
        <v>0</v>
      </c>
      <c r="BL99" s="832">
        <f t="shared" si="41"/>
        <v>0</v>
      </c>
      <c r="BM99" s="833">
        <f>'Class-6'!BN101</f>
        <v>0</v>
      </c>
      <c r="BN99" s="360">
        <f>'Class-6'!BS101</f>
        <v>0</v>
      </c>
      <c r="BO99" s="357">
        <f>'Class-6'!BT101</f>
        <v>0</v>
      </c>
      <c r="BP99" s="358">
        <f>'Class-6'!BU101</f>
        <v>0</v>
      </c>
      <c r="BQ99" s="359">
        <f t="shared" si="42"/>
        <v>0</v>
      </c>
      <c r="BR99" s="358">
        <f>'Class-6'!BW101</f>
        <v>0</v>
      </c>
      <c r="BS99" s="358">
        <f>'Class-6'!BX101</f>
        <v>0</v>
      </c>
      <c r="BT99" s="358">
        <f>'Class-6'!BY101</f>
        <v>0</v>
      </c>
      <c r="BU99" s="359">
        <f t="shared" si="43"/>
        <v>0</v>
      </c>
      <c r="BV99" s="358">
        <f>'Class-6'!CA101</f>
        <v>0</v>
      </c>
      <c r="BW99" s="358">
        <f>'Class-6'!CB101</f>
        <v>0</v>
      </c>
      <c r="BX99" s="358">
        <f>'Class-6'!CC101</f>
        <v>0</v>
      </c>
      <c r="BY99" s="359">
        <f t="shared" si="44"/>
        <v>0</v>
      </c>
      <c r="BZ99" s="832">
        <f t="shared" si="45"/>
        <v>0</v>
      </c>
      <c r="CA99" s="833">
        <f>'Class-6'!CB101</f>
        <v>0</v>
      </c>
      <c r="CB99" s="360">
        <f>'Class-6'!CH101</f>
        <v>0</v>
      </c>
      <c r="CC99" s="357">
        <f>'Class-6'!CI101</f>
        <v>0</v>
      </c>
      <c r="CD99" s="358">
        <f>'Class-6'!CJ101</f>
        <v>0</v>
      </c>
      <c r="CE99" s="359">
        <f t="shared" si="46"/>
        <v>0</v>
      </c>
      <c r="CF99" s="358">
        <f>'Class-6'!CL101</f>
        <v>0</v>
      </c>
      <c r="CG99" s="358">
        <f>'Class-6'!CM101</f>
        <v>0</v>
      </c>
      <c r="CH99" s="358">
        <f>'Class-6'!CN101</f>
        <v>0</v>
      </c>
      <c r="CI99" s="359">
        <f t="shared" si="47"/>
        <v>0</v>
      </c>
      <c r="CJ99" s="358">
        <f>'Class-6'!CP101</f>
        <v>0</v>
      </c>
      <c r="CK99" s="358">
        <f>'Class-6'!CR101</f>
        <v>0</v>
      </c>
      <c r="CL99" s="358">
        <f>'Class-6'!CR101</f>
        <v>0</v>
      </c>
      <c r="CM99" s="359">
        <f t="shared" si="48"/>
        <v>0</v>
      </c>
      <c r="CN99" s="832">
        <f t="shared" si="49"/>
        <v>0</v>
      </c>
      <c r="CO99" s="833">
        <f>'Class-6'!CP101</f>
        <v>0</v>
      </c>
      <c r="CP99" s="360">
        <f>'Class-6'!CW101</f>
        <v>0</v>
      </c>
      <c r="CQ99" s="357">
        <f>'Class-6'!CX101</f>
        <v>0</v>
      </c>
      <c r="CR99" s="358">
        <f>'Class-6'!CY101</f>
        <v>0</v>
      </c>
      <c r="CS99" s="358">
        <f>'Class-6'!CZ101</f>
        <v>0</v>
      </c>
      <c r="CT99" s="358">
        <f>'Class-6'!DA101</f>
        <v>0</v>
      </c>
      <c r="CU99" s="358">
        <f>'Class-6'!DB101</f>
        <v>0</v>
      </c>
      <c r="CV99" s="434">
        <f>'Class-6'!DC101</f>
        <v>0</v>
      </c>
      <c r="CW99" s="361">
        <f>'Class-6'!DF101</f>
        <v>0</v>
      </c>
      <c r="CX99" s="357">
        <f>'Class-6'!DG101</f>
        <v>0</v>
      </c>
      <c r="CY99" s="358">
        <f>'Class-6'!DH101</f>
        <v>0</v>
      </c>
      <c r="CZ99" s="358">
        <f>'Class-6'!DI101</f>
        <v>0</v>
      </c>
      <c r="DA99" s="358">
        <f>'Class-6'!DJ101</f>
        <v>0</v>
      </c>
      <c r="DB99" s="358">
        <f>'Class-6'!DK101</f>
        <v>0</v>
      </c>
      <c r="DC99" s="359">
        <f>'Class-6'!DL101</f>
        <v>0</v>
      </c>
      <c r="DD99" s="361">
        <f>'Class-6'!DO101</f>
        <v>0</v>
      </c>
      <c r="DE99" s="357">
        <f>'Class-6'!DP101</f>
        <v>0</v>
      </c>
      <c r="DF99" s="358">
        <f>'Class-6'!DQ101</f>
        <v>0</v>
      </c>
      <c r="DG99" s="358">
        <f>'Class-6'!DR101</f>
        <v>0</v>
      </c>
      <c r="DH99" s="358">
        <f>'Class-6'!DS101</f>
        <v>0</v>
      </c>
      <c r="DI99" s="358">
        <f>'Class-6'!DT101</f>
        <v>0</v>
      </c>
      <c r="DJ99" s="359">
        <f>'Class-6'!DU101</f>
        <v>0</v>
      </c>
      <c r="DK99" s="361">
        <f>'Class-6'!DX101</f>
        <v>0</v>
      </c>
      <c r="DL99" s="467">
        <f>'Class-6'!DY101</f>
        <v>0</v>
      </c>
      <c r="DM99" s="468">
        <f>'Class-6'!DZ101</f>
        <v>0</v>
      </c>
      <c r="DN99" s="471" t="str">
        <f>'Class-6'!EA101</f>
        <v/>
      </c>
      <c r="DO99" s="467">
        <f>'Class-6'!EB101</f>
        <v>0</v>
      </c>
      <c r="DP99" s="468">
        <f>'Class-6'!EC101</f>
        <v>0</v>
      </c>
      <c r="DQ99" s="468">
        <f>'Class-6'!ED101</f>
        <v>0</v>
      </c>
      <c r="DR99" s="468" t="str">
        <f>'Class-6'!EE101</f>
        <v/>
      </c>
      <c r="DS99" s="276" t="str">
        <f>'Class-6'!EF101</f>
        <v/>
      </c>
      <c r="DT99" s="276" t="str">
        <f>'Class-6'!EG101</f>
        <v/>
      </c>
      <c r="DU99" s="278" t="str">
        <f>'Class-6'!EH101</f>
        <v/>
      </c>
      <c r="DV99" s="279">
        <f>'Class-6'!EJ101</f>
        <v>0</v>
      </c>
    </row>
    <row r="100" spans="1:126" s="280" customFormat="1" ht="17.25" customHeight="1">
      <c r="A100" s="883"/>
      <c r="B100" s="275">
        <f t="shared" si="50"/>
        <v>0</v>
      </c>
      <c r="C100" s="276">
        <f>'Class-6'!D102</f>
        <v>0</v>
      </c>
      <c r="D100" s="276">
        <f>'Class-6'!E102</f>
        <v>0</v>
      </c>
      <c r="E100" s="276">
        <f>'Class-6'!F102</f>
        <v>0</v>
      </c>
      <c r="F100" s="276">
        <f>'Class-6'!G102</f>
        <v>0</v>
      </c>
      <c r="G100" s="276">
        <f>'Class-6'!H102</f>
        <v>0</v>
      </c>
      <c r="H100" s="276">
        <f>'Class-6'!I102</f>
        <v>0</v>
      </c>
      <c r="I100" s="276">
        <f>'Class-6'!J102</f>
        <v>0</v>
      </c>
      <c r="J100" s="277">
        <f>'Class-6'!K102</f>
        <v>0</v>
      </c>
      <c r="K100" s="357">
        <f>'Class-6'!L102</f>
        <v>0</v>
      </c>
      <c r="L100" s="358">
        <f>'Class-6'!M102</f>
        <v>0</v>
      </c>
      <c r="M100" s="359">
        <f t="shared" si="26"/>
        <v>0</v>
      </c>
      <c r="N100" s="358">
        <f>'Class-6'!O102</f>
        <v>0</v>
      </c>
      <c r="O100" s="358">
        <f>'Class-6'!P102</f>
        <v>0</v>
      </c>
      <c r="P100" s="358">
        <f>'Class-6'!Q102</f>
        <v>0</v>
      </c>
      <c r="Q100" s="359">
        <f t="shared" si="27"/>
        <v>0</v>
      </c>
      <c r="R100" s="358">
        <f>'Class-6'!S102</f>
        <v>0</v>
      </c>
      <c r="S100" s="358">
        <f>'Class-6'!T102</f>
        <v>0</v>
      </c>
      <c r="T100" s="358">
        <f>'Class-6'!U102</f>
        <v>0</v>
      </c>
      <c r="U100" s="359">
        <f t="shared" si="28"/>
        <v>0</v>
      </c>
      <c r="V100" s="832">
        <f t="shared" si="29"/>
        <v>0</v>
      </c>
      <c r="W100" s="833">
        <f>'Class-6'!X102</f>
        <v>0</v>
      </c>
      <c r="X100" s="360">
        <f>'Class-6'!Z102</f>
        <v>0</v>
      </c>
      <c r="Y100" s="357">
        <f>'Class-6'!AA102</f>
        <v>0</v>
      </c>
      <c r="Z100" s="358">
        <f>'Class-6'!AB102</f>
        <v>0</v>
      </c>
      <c r="AA100" s="359">
        <f t="shared" si="30"/>
        <v>0</v>
      </c>
      <c r="AB100" s="358">
        <f>'Class-6'!AD102</f>
        <v>0</v>
      </c>
      <c r="AC100" s="358">
        <f>'Class-6'!AE102</f>
        <v>0</v>
      </c>
      <c r="AD100" s="358">
        <f>'Class-6'!AF102</f>
        <v>0</v>
      </c>
      <c r="AE100" s="359">
        <f t="shared" si="31"/>
        <v>0</v>
      </c>
      <c r="AF100" s="358">
        <f>'Class-6'!AH102</f>
        <v>0</v>
      </c>
      <c r="AG100" s="358">
        <f>'Class-6'!AI102</f>
        <v>0</v>
      </c>
      <c r="AH100" s="358">
        <f>'Class-6'!AJ102</f>
        <v>0</v>
      </c>
      <c r="AI100" s="359">
        <f t="shared" si="32"/>
        <v>0</v>
      </c>
      <c r="AJ100" s="832">
        <f t="shared" si="33"/>
        <v>0</v>
      </c>
      <c r="AK100" s="833">
        <f>'Class-6'!AL102</f>
        <v>0</v>
      </c>
      <c r="AL100" s="360">
        <f>'Class-6'!AO102</f>
        <v>0</v>
      </c>
      <c r="AM100" s="357">
        <f>'Class-6'!AP102</f>
        <v>0</v>
      </c>
      <c r="AN100" s="358">
        <f>'Class-6'!AQ102</f>
        <v>0</v>
      </c>
      <c r="AO100" s="359">
        <f t="shared" si="34"/>
        <v>0</v>
      </c>
      <c r="AP100" s="358">
        <f>'Class-6'!AS102</f>
        <v>0</v>
      </c>
      <c r="AQ100" s="358">
        <f>'Class-6'!AT102</f>
        <v>0</v>
      </c>
      <c r="AR100" s="358">
        <f>'Class-6'!AU102</f>
        <v>0</v>
      </c>
      <c r="AS100" s="359">
        <f t="shared" si="35"/>
        <v>0</v>
      </c>
      <c r="AT100" s="358">
        <f>'Class-6'!AW102</f>
        <v>0</v>
      </c>
      <c r="AU100" s="358">
        <f>'Class-6'!AX102</f>
        <v>0</v>
      </c>
      <c r="AV100" s="358">
        <f>'Class-6'!AY102</f>
        <v>0</v>
      </c>
      <c r="AW100" s="359">
        <f t="shared" si="36"/>
        <v>0</v>
      </c>
      <c r="AX100" s="832">
        <f t="shared" si="37"/>
        <v>0</v>
      </c>
      <c r="AY100" s="833">
        <f>'Class-6'!AZ102</f>
        <v>0</v>
      </c>
      <c r="AZ100" s="360">
        <f>'Class-6'!BD102</f>
        <v>0</v>
      </c>
      <c r="BA100" s="357">
        <f>'Class-6'!BE102</f>
        <v>0</v>
      </c>
      <c r="BB100" s="358">
        <f>'Class-6'!BF102</f>
        <v>0</v>
      </c>
      <c r="BC100" s="359">
        <f t="shared" si="38"/>
        <v>0</v>
      </c>
      <c r="BD100" s="358">
        <f>'Class-6'!BH102</f>
        <v>0</v>
      </c>
      <c r="BE100" s="358">
        <f>'Class-6'!BI102</f>
        <v>0</v>
      </c>
      <c r="BF100" s="358">
        <f>'Class-6'!BJ102</f>
        <v>0</v>
      </c>
      <c r="BG100" s="359">
        <f t="shared" si="39"/>
        <v>0</v>
      </c>
      <c r="BH100" s="358">
        <f>'Class-6'!BL102</f>
        <v>0</v>
      </c>
      <c r="BI100" s="358">
        <f>'Class-6'!BM102</f>
        <v>0</v>
      </c>
      <c r="BJ100" s="358">
        <f>'Class-6'!BN102</f>
        <v>0</v>
      </c>
      <c r="BK100" s="359">
        <f t="shared" si="40"/>
        <v>0</v>
      </c>
      <c r="BL100" s="832">
        <f t="shared" si="41"/>
        <v>0</v>
      </c>
      <c r="BM100" s="833">
        <f>'Class-6'!BN102</f>
        <v>0</v>
      </c>
      <c r="BN100" s="360">
        <f>'Class-6'!BS102</f>
        <v>0</v>
      </c>
      <c r="BO100" s="357">
        <f>'Class-6'!BT102</f>
        <v>0</v>
      </c>
      <c r="BP100" s="358">
        <f>'Class-6'!BU102</f>
        <v>0</v>
      </c>
      <c r="BQ100" s="359">
        <f t="shared" si="42"/>
        <v>0</v>
      </c>
      <c r="BR100" s="358">
        <f>'Class-6'!BW102</f>
        <v>0</v>
      </c>
      <c r="BS100" s="358">
        <f>'Class-6'!BX102</f>
        <v>0</v>
      </c>
      <c r="BT100" s="358">
        <f>'Class-6'!BY102</f>
        <v>0</v>
      </c>
      <c r="BU100" s="359">
        <f t="shared" si="43"/>
        <v>0</v>
      </c>
      <c r="BV100" s="358">
        <f>'Class-6'!CA102</f>
        <v>0</v>
      </c>
      <c r="BW100" s="358">
        <f>'Class-6'!CB102</f>
        <v>0</v>
      </c>
      <c r="BX100" s="358">
        <f>'Class-6'!CC102</f>
        <v>0</v>
      </c>
      <c r="BY100" s="359">
        <f t="shared" si="44"/>
        <v>0</v>
      </c>
      <c r="BZ100" s="832">
        <f t="shared" si="45"/>
        <v>0</v>
      </c>
      <c r="CA100" s="833">
        <f>'Class-6'!CB102</f>
        <v>0</v>
      </c>
      <c r="CB100" s="360">
        <f>'Class-6'!CH102</f>
        <v>0</v>
      </c>
      <c r="CC100" s="357">
        <f>'Class-6'!CI102</f>
        <v>0</v>
      </c>
      <c r="CD100" s="358">
        <f>'Class-6'!CJ102</f>
        <v>0</v>
      </c>
      <c r="CE100" s="359">
        <f t="shared" si="46"/>
        <v>0</v>
      </c>
      <c r="CF100" s="358">
        <f>'Class-6'!CL102</f>
        <v>0</v>
      </c>
      <c r="CG100" s="358">
        <f>'Class-6'!CM102</f>
        <v>0</v>
      </c>
      <c r="CH100" s="358">
        <f>'Class-6'!CN102</f>
        <v>0</v>
      </c>
      <c r="CI100" s="359">
        <f t="shared" si="47"/>
        <v>0</v>
      </c>
      <c r="CJ100" s="358">
        <f>'Class-6'!CP102</f>
        <v>0</v>
      </c>
      <c r="CK100" s="358">
        <f>'Class-6'!CR102</f>
        <v>0</v>
      </c>
      <c r="CL100" s="358">
        <f>'Class-6'!CR102</f>
        <v>0</v>
      </c>
      <c r="CM100" s="359">
        <f t="shared" si="48"/>
        <v>0</v>
      </c>
      <c r="CN100" s="832">
        <f t="shared" si="49"/>
        <v>0</v>
      </c>
      <c r="CO100" s="833">
        <f>'Class-6'!CP102</f>
        <v>0</v>
      </c>
      <c r="CP100" s="360">
        <f>'Class-6'!CW102</f>
        <v>0</v>
      </c>
      <c r="CQ100" s="357">
        <f>'Class-6'!CX102</f>
        <v>0</v>
      </c>
      <c r="CR100" s="358">
        <f>'Class-6'!CY102</f>
        <v>0</v>
      </c>
      <c r="CS100" s="358">
        <f>'Class-6'!CZ102</f>
        <v>0</v>
      </c>
      <c r="CT100" s="358">
        <f>'Class-6'!DA102</f>
        <v>0</v>
      </c>
      <c r="CU100" s="358">
        <f>'Class-6'!DB102</f>
        <v>0</v>
      </c>
      <c r="CV100" s="434">
        <f>'Class-6'!DC102</f>
        <v>0</v>
      </c>
      <c r="CW100" s="361">
        <f>'Class-6'!DF102</f>
        <v>0</v>
      </c>
      <c r="CX100" s="357">
        <f>'Class-6'!DG102</f>
        <v>0</v>
      </c>
      <c r="CY100" s="358">
        <f>'Class-6'!DH102</f>
        <v>0</v>
      </c>
      <c r="CZ100" s="358">
        <f>'Class-6'!DI102</f>
        <v>0</v>
      </c>
      <c r="DA100" s="358">
        <f>'Class-6'!DJ102</f>
        <v>0</v>
      </c>
      <c r="DB100" s="358">
        <f>'Class-6'!DK102</f>
        <v>0</v>
      </c>
      <c r="DC100" s="359">
        <f>'Class-6'!DL102</f>
        <v>0</v>
      </c>
      <c r="DD100" s="361">
        <f>'Class-6'!DO102</f>
        <v>0</v>
      </c>
      <c r="DE100" s="357">
        <f>'Class-6'!DP102</f>
        <v>0</v>
      </c>
      <c r="DF100" s="358">
        <f>'Class-6'!DQ102</f>
        <v>0</v>
      </c>
      <c r="DG100" s="358">
        <f>'Class-6'!DR102</f>
        <v>0</v>
      </c>
      <c r="DH100" s="358">
        <f>'Class-6'!DS102</f>
        <v>0</v>
      </c>
      <c r="DI100" s="358">
        <f>'Class-6'!DT102</f>
        <v>0</v>
      </c>
      <c r="DJ100" s="359">
        <f>'Class-6'!DU102</f>
        <v>0</v>
      </c>
      <c r="DK100" s="361">
        <f>'Class-6'!DX102</f>
        <v>0</v>
      </c>
      <c r="DL100" s="467">
        <f>'Class-6'!DY102</f>
        <v>0</v>
      </c>
      <c r="DM100" s="468">
        <f>'Class-6'!DZ102</f>
        <v>0</v>
      </c>
      <c r="DN100" s="471" t="str">
        <f>'Class-6'!EA102</f>
        <v/>
      </c>
      <c r="DO100" s="467">
        <f>'Class-6'!EB102</f>
        <v>0</v>
      </c>
      <c r="DP100" s="468">
        <f>'Class-6'!EC102</f>
        <v>0</v>
      </c>
      <c r="DQ100" s="468">
        <f>'Class-6'!ED102</f>
        <v>0</v>
      </c>
      <c r="DR100" s="468" t="str">
        <f>'Class-6'!EE102</f>
        <v/>
      </c>
      <c r="DS100" s="276" t="str">
        <f>'Class-6'!EF102</f>
        <v/>
      </c>
      <c r="DT100" s="276" t="str">
        <f>'Class-6'!EG102</f>
        <v/>
      </c>
      <c r="DU100" s="278" t="str">
        <f>'Class-6'!EH102</f>
        <v/>
      </c>
      <c r="DV100" s="279">
        <f>'Class-6'!EJ102</f>
        <v>0</v>
      </c>
    </row>
    <row r="101" spans="1:126" s="280" customFormat="1" ht="17.25" customHeight="1">
      <c r="A101" s="883"/>
      <c r="B101" s="275">
        <f t="shared" si="50"/>
        <v>0</v>
      </c>
      <c r="C101" s="276">
        <f>'Class-6'!D103</f>
        <v>0</v>
      </c>
      <c r="D101" s="276">
        <f>'Class-6'!E103</f>
        <v>0</v>
      </c>
      <c r="E101" s="276">
        <f>'Class-6'!F103</f>
        <v>0</v>
      </c>
      <c r="F101" s="276">
        <f>'Class-6'!G103</f>
        <v>0</v>
      </c>
      <c r="G101" s="276">
        <f>'Class-6'!H103</f>
        <v>0</v>
      </c>
      <c r="H101" s="276">
        <f>'Class-6'!I103</f>
        <v>0</v>
      </c>
      <c r="I101" s="276">
        <f>'Class-6'!J103</f>
        <v>0</v>
      </c>
      <c r="J101" s="277">
        <f>'Class-6'!K103</f>
        <v>0</v>
      </c>
      <c r="K101" s="357">
        <f>'Class-6'!L103</f>
        <v>0</v>
      </c>
      <c r="L101" s="358">
        <f>'Class-6'!M103</f>
        <v>0</v>
      </c>
      <c r="M101" s="359">
        <f t="shared" si="26"/>
        <v>0</v>
      </c>
      <c r="N101" s="358">
        <f>'Class-6'!O103</f>
        <v>0</v>
      </c>
      <c r="O101" s="358">
        <f>'Class-6'!P103</f>
        <v>0</v>
      </c>
      <c r="P101" s="358">
        <f>'Class-6'!Q103</f>
        <v>0</v>
      </c>
      <c r="Q101" s="359">
        <f t="shared" si="27"/>
        <v>0</v>
      </c>
      <c r="R101" s="358">
        <f>'Class-6'!S103</f>
        <v>0</v>
      </c>
      <c r="S101" s="358">
        <f>'Class-6'!T103</f>
        <v>0</v>
      </c>
      <c r="T101" s="358">
        <f>'Class-6'!U103</f>
        <v>0</v>
      </c>
      <c r="U101" s="359">
        <f t="shared" si="28"/>
        <v>0</v>
      </c>
      <c r="V101" s="832">
        <f t="shared" si="29"/>
        <v>0</v>
      </c>
      <c r="W101" s="833">
        <f>'Class-6'!X103</f>
        <v>0</v>
      </c>
      <c r="X101" s="360">
        <f>'Class-6'!Z103</f>
        <v>0</v>
      </c>
      <c r="Y101" s="357">
        <f>'Class-6'!AA103</f>
        <v>0</v>
      </c>
      <c r="Z101" s="358">
        <f>'Class-6'!AB103</f>
        <v>0</v>
      </c>
      <c r="AA101" s="359">
        <f t="shared" si="30"/>
        <v>0</v>
      </c>
      <c r="AB101" s="358">
        <f>'Class-6'!AD103</f>
        <v>0</v>
      </c>
      <c r="AC101" s="358">
        <f>'Class-6'!AE103</f>
        <v>0</v>
      </c>
      <c r="AD101" s="358">
        <f>'Class-6'!AF103</f>
        <v>0</v>
      </c>
      <c r="AE101" s="359">
        <f t="shared" si="31"/>
        <v>0</v>
      </c>
      <c r="AF101" s="358">
        <f>'Class-6'!AH103</f>
        <v>0</v>
      </c>
      <c r="AG101" s="358">
        <f>'Class-6'!AI103</f>
        <v>0</v>
      </c>
      <c r="AH101" s="358">
        <f>'Class-6'!AJ103</f>
        <v>0</v>
      </c>
      <c r="AI101" s="359">
        <f t="shared" si="32"/>
        <v>0</v>
      </c>
      <c r="AJ101" s="832">
        <f t="shared" si="33"/>
        <v>0</v>
      </c>
      <c r="AK101" s="833">
        <f>'Class-6'!AL103</f>
        <v>0</v>
      </c>
      <c r="AL101" s="360">
        <f>'Class-6'!AO103</f>
        <v>0</v>
      </c>
      <c r="AM101" s="357">
        <f>'Class-6'!AP103</f>
        <v>0</v>
      </c>
      <c r="AN101" s="358">
        <f>'Class-6'!AQ103</f>
        <v>0</v>
      </c>
      <c r="AO101" s="359">
        <f t="shared" si="34"/>
        <v>0</v>
      </c>
      <c r="AP101" s="358">
        <f>'Class-6'!AS103</f>
        <v>0</v>
      </c>
      <c r="AQ101" s="358">
        <f>'Class-6'!AT103</f>
        <v>0</v>
      </c>
      <c r="AR101" s="358">
        <f>'Class-6'!AU103</f>
        <v>0</v>
      </c>
      <c r="AS101" s="359">
        <f t="shared" si="35"/>
        <v>0</v>
      </c>
      <c r="AT101" s="358">
        <f>'Class-6'!AW103</f>
        <v>0</v>
      </c>
      <c r="AU101" s="358">
        <f>'Class-6'!AX103</f>
        <v>0</v>
      </c>
      <c r="AV101" s="358">
        <f>'Class-6'!AY103</f>
        <v>0</v>
      </c>
      <c r="AW101" s="359">
        <f t="shared" si="36"/>
        <v>0</v>
      </c>
      <c r="AX101" s="832">
        <f t="shared" si="37"/>
        <v>0</v>
      </c>
      <c r="AY101" s="833">
        <f>'Class-6'!AZ103</f>
        <v>0</v>
      </c>
      <c r="AZ101" s="360">
        <f>'Class-6'!BD103</f>
        <v>0</v>
      </c>
      <c r="BA101" s="357">
        <f>'Class-6'!BE103</f>
        <v>0</v>
      </c>
      <c r="BB101" s="358">
        <f>'Class-6'!BF103</f>
        <v>0</v>
      </c>
      <c r="BC101" s="359">
        <f t="shared" si="38"/>
        <v>0</v>
      </c>
      <c r="BD101" s="358">
        <f>'Class-6'!BH103</f>
        <v>0</v>
      </c>
      <c r="BE101" s="358">
        <f>'Class-6'!BI103</f>
        <v>0</v>
      </c>
      <c r="BF101" s="358">
        <f>'Class-6'!BJ103</f>
        <v>0</v>
      </c>
      <c r="BG101" s="359">
        <f t="shared" si="39"/>
        <v>0</v>
      </c>
      <c r="BH101" s="358">
        <f>'Class-6'!BL103</f>
        <v>0</v>
      </c>
      <c r="BI101" s="358">
        <f>'Class-6'!BM103</f>
        <v>0</v>
      </c>
      <c r="BJ101" s="358">
        <f>'Class-6'!BN103</f>
        <v>0</v>
      </c>
      <c r="BK101" s="359">
        <f t="shared" si="40"/>
        <v>0</v>
      </c>
      <c r="BL101" s="832">
        <f t="shared" si="41"/>
        <v>0</v>
      </c>
      <c r="BM101" s="833">
        <f>'Class-6'!BN103</f>
        <v>0</v>
      </c>
      <c r="BN101" s="360">
        <f>'Class-6'!BS103</f>
        <v>0</v>
      </c>
      <c r="BO101" s="357">
        <f>'Class-6'!BT103</f>
        <v>0</v>
      </c>
      <c r="BP101" s="358">
        <f>'Class-6'!BU103</f>
        <v>0</v>
      </c>
      <c r="BQ101" s="359">
        <f t="shared" si="42"/>
        <v>0</v>
      </c>
      <c r="BR101" s="358">
        <f>'Class-6'!BW103</f>
        <v>0</v>
      </c>
      <c r="BS101" s="358">
        <f>'Class-6'!BX103</f>
        <v>0</v>
      </c>
      <c r="BT101" s="358">
        <f>'Class-6'!BY103</f>
        <v>0</v>
      </c>
      <c r="BU101" s="359">
        <f t="shared" si="43"/>
        <v>0</v>
      </c>
      <c r="BV101" s="358">
        <f>'Class-6'!CA103</f>
        <v>0</v>
      </c>
      <c r="BW101" s="358">
        <f>'Class-6'!CB103</f>
        <v>0</v>
      </c>
      <c r="BX101" s="358">
        <f>'Class-6'!CC103</f>
        <v>0</v>
      </c>
      <c r="BY101" s="359">
        <f t="shared" si="44"/>
        <v>0</v>
      </c>
      <c r="BZ101" s="832">
        <f t="shared" si="45"/>
        <v>0</v>
      </c>
      <c r="CA101" s="833">
        <f>'Class-6'!CB103</f>
        <v>0</v>
      </c>
      <c r="CB101" s="360">
        <f>'Class-6'!CH103</f>
        <v>0</v>
      </c>
      <c r="CC101" s="357">
        <f>'Class-6'!CI103</f>
        <v>0</v>
      </c>
      <c r="CD101" s="358">
        <f>'Class-6'!CJ103</f>
        <v>0</v>
      </c>
      <c r="CE101" s="359">
        <f t="shared" si="46"/>
        <v>0</v>
      </c>
      <c r="CF101" s="358">
        <f>'Class-6'!CL103</f>
        <v>0</v>
      </c>
      <c r="CG101" s="358">
        <f>'Class-6'!CM103</f>
        <v>0</v>
      </c>
      <c r="CH101" s="358">
        <f>'Class-6'!CN103</f>
        <v>0</v>
      </c>
      <c r="CI101" s="359">
        <f t="shared" si="47"/>
        <v>0</v>
      </c>
      <c r="CJ101" s="358">
        <f>'Class-6'!CP103</f>
        <v>0</v>
      </c>
      <c r="CK101" s="358">
        <f>'Class-6'!CR103</f>
        <v>0</v>
      </c>
      <c r="CL101" s="358">
        <f>'Class-6'!CR103</f>
        <v>0</v>
      </c>
      <c r="CM101" s="359">
        <f t="shared" si="48"/>
        <v>0</v>
      </c>
      <c r="CN101" s="832">
        <f t="shared" si="49"/>
        <v>0</v>
      </c>
      <c r="CO101" s="833">
        <f>'Class-6'!CP103</f>
        <v>0</v>
      </c>
      <c r="CP101" s="360">
        <f>'Class-6'!CW103</f>
        <v>0</v>
      </c>
      <c r="CQ101" s="357">
        <f>'Class-6'!CX103</f>
        <v>0</v>
      </c>
      <c r="CR101" s="358">
        <f>'Class-6'!CY103</f>
        <v>0</v>
      </c>
      <c r="CS101" s="358">
        <f>'Class-6'!CZ103</f>
        <v>0</v>
      </c>
      <c r="CT101" s="358">
        <f>'Class-6'!DA103</f>
        <v>0</v>
      </c>
      <c r="CU101" s="358">
        <f>'Class-6'!DB103</f>
        <v>0</v>
      </c>
      <c r="CV101" s="434">
        <f>'Class-6'!DC103</f>
        <v>0</v>
      </c>
      <c r="CW101" s="361">
        <f>'Class-6'!DF103</f>
        <v>0</v>
      </c>
      <c r="CX101" s="357">
        <f>'Class-6'!DG103</f>
        <v>0</v>
      </c>
      <c r="CY101" s="358">
        <f>'Class-6'!DH103</f>
        <v>0</v>
      </c>
      <c r="CZ101" s="358">
        <f>'Class-6'!DI103</f>
        <v>0</v>
      </c>
      <c r="DA101" s="358">
        <f>'Class-6'!DJ103</f>
        <v>0</v>
      </c>
      <c r="DB101" s="358">
        <f>'Class-6'!DK103</f>
        <v>0</v>
      </c>
      <c r="DC101" s="359">
        <f>'Class-6'!DL103</f>
        <v>0</v>
      </c>
      <c r="DD101" s="361">
        <f>'Class-6'!DO103</f>
        <v>0</v>
      </c>
      <c r="DE101" s="357">
        <f>'Class-6'!DP103</f>
        <v>0</v>
      </c>
      <c r="DF101" s="358">
        <f>'Class-6'!DQ103</f>
        <v>0</v>
      </c>
      <c r="DG101" s="358">
        <f>'Class-6'!DR103</f>
        <v>0</v>
      </c>
      <c r="DH101" s="358">
        <f>'Class-6'!DS103</f>
        <v>0</v>
      </c>
      <c r="DI101" s="358">
        <f>'Class-6'!DT103</f>
        <v>0</v>
      </c>
      <c r="DJ101" s="359">
        <f>'Class-6'!DU103</f>
        <v>0</v>
      </c>
      <c r="DK101" s="361">
        <f>'Class-6'!DX103</f>
        <v>0</v>
      </c>
      <c r="DL101" s="467">
        <f>'Class-6'!DY103</f>
        <v>0</v>
      </c>
      <c r="DM101" s="468">
        <f>'Class-6'!DZ103</f>
        <v>0</v>
      </c>
      <c r="DN101" s="471" t="str">
        <f>'Class-6'!EA103</f>
        <v/>
      </c>
      <c r="DO101" s="467">
        <f>'Class-6'!EB103</f>
        <v>0</v>
      </c>
      <c r="DP101" s="468">
        <f>'Class-6'!EC103</f>
        <v>0</v>
      </c>
      <c r="DQ101" s="468">
        <f>'Class-6'!ED103</f>
        <v>0</v>
      </c>
      <c r="DR101" s="468" t="str">
        <f>'Class-6'!EE103</f>
        <v/>
      </c>
      <c r="DS101" s="276" t="str">
        <f>'Class-6'!EF103</f>
        <v/>
      </c>
      <c r="DT101" s="276" t="str">
        <f>'Class-6'!EG103</f>
        <v/>
      </c>
      <c r="DU101" s="278" t="str">
        <f>'Class-6'!EH103</f>
        <v/>
      </c>
      <c r="DV101" s="279">
        <f>'Class-6'!EJ103</f>
        <v>0</v>
      </c>
    </row>
    <row r="102" spans="1:126" s="280" customFormat="1" ht="17.25" customHeight="1">
      <c r="A102" s="883"/>
      <c r="B102" s="275">
        <f t="shared" si="50"/>
        <v>0</v>
      </c>
      <c r="C102" s="276">
        <f>'Class-6'!D104</f>
        <v>0</v>
      </c>
      <c r="D102" s="276">
        <f>'Class-6'!E104</f>
        <v>0</v>
      </c>
      <c r="E102" s="276">
        <f>'Class-6'!F104</f>
        <v>0</v>
      </c>
      <c r="F102" s="276">
        <f>'Class-6'!G104</f>
        <v>0</v>
      </c>
      <c r="G102" s="276">
        <f>'Class-6'!H104</f>
        <v>0</v>
      </c>
      <c r="H102" s="276">
        <f>'Class-6'!I104</f>
        <v>0</v>
      </c>
      <c r="I102" s="276">
        <f>'Class-6'!J104</f>
        <v>0</v>
      </c>
      <c r="J102" s="277">
        <f>'Class-6'!K104</f>
        <v>0</v>
      </c>
      <c r="K102" s="357">
        <f>'Class-6'!L104</f>
        <v>0</v>
      </c>
      <c r="L102" s="358">
        <f>'Class-6'!M104</f>
        <v>0</v>
      </c>
      <c r="M102" s="359">
        <f t="shared" si="26"/>
        <v>0</v>
      </c>
      <c r="N102" s="358">
        <f>'Class-6'!O104</f>
        <v>0</v>
      </c>
      <c r="O102" s="358">
        <f>'Class-6'!P104</f>
        <v>0</v>
      </c>
      <c r="P102" s="358">
        <f>'Class-6'!Q104</f>
        <v>0</v>
      </c>
      <c r="Q102" s="359">
        <f t="shared" si="27"/>
        <v>0</v>
      </c>
      <c r="R102" s="358">
        <f>'Class-6'!S104</f>
        <v>0</v>
      </c>
      <c r="S102" s="358">
        <f>'Class-6'!T104</f>
        <v>0</v>
      </c>
      <c r="T102" s="358">
        <f>'Class-6'!U104</f>
        <v>0</v>
      </c>
      <c r="U102" s="359">
        <f t="shared" si="28"/>
        <v>0</v>
      </c>
      <c r="V102" s="832">
        <f t="shared" si="29"/>
        <v>0</v>
      </c>
      <c r="W102" s="833">
        <f>'Class-6'!X104</f>
        <v>0</v>
      </c>
      <c r="X102" s="360">
        <f>'Class-6'!Z104</f>
        <v>0</v>
      </c>
      <c r="Y102" s="357">
        <f>'Class-6'!AA104</f>
        <v>0</v>
      </c>
      <c r="Z102" s="358">
        <f>'Class-6'!AB104</f>
        <v>0</v>
      </c>
      <c r="AA102" s="359">
        <f t="shared" si="30"/>
        <v>0</v>
      </c>
      <c r="AB102" s="358">
        <f>'Class-6'!AD104</f>
        <v>0</v>
      </c>
      <c r="AC102" s="358">
        <f>'Class-6'!AE104</f>
        <v>0</v>
      </c>
      <c r="AD102" s="358">
        <f>'Class-6'!AF104</f>
        <v>0</v>
      </c>
      <c r="AE102" s="359">
        <f t="shared" si="31"/>
        <v>0</v>
      </c>
      <c r="AF102" s="358">
        <f>'Class-6'!AH104</f>
        <v>0</v>
      </c>
      <c r="AG102" s="358">
        <f>'Class-6'!AI104</f>
        <v>0</v>
      </c>
      <c r="AH102" s="358">
        <f>'Class-6'!AJ104</f>
        <v>0</v>
      </c>
      <c r="AI102" s="359">
        <f t="shared" si="32"/>
        <v>0</v>
      </c>
      <c r="AJ102" s="832">
        <f t="shared" si="33"/>
        <v>0</v>
      </c>
      <c r="AK102" s="833">
        <f>'Class-6'!AL104</f>
        <v>0</v>
      </c>
      <c r="AL102" s="360">
        <f>'Class-6'!AO104</f>
        <v>0</v>
      </c>
      <c r="AM102" s="357">
        <f>'Class-6'!AP104</f>
        <v>0</v>
      </c>
      <c r="AN102" s="358">
        <f>'Class-6'!AQ104</f>
        <v>0</v>
      </c>
      <c r="AO102" s="359">
        <f t="shared" si="34"/>
        <v>0</v>
      </c>
      <c r="AP102" s="358">
        <f>'Class-6'!AS104</f>
        <v>0</v>
      </c>
      <c r="AQ102" s="358">
        <f>'Class-6'!AT104</f>
        <v>0</v>
      </c>
      <c r="AR102" s="358">
        <f>'Class-6'!AU104</f>
        <v>0</v>
      </c>
      <c r="AS102" s="359">
        <f t="shared" si="35"/>
        <v>0</v>
      </c>
      <c r="AT102" s="358">
        <f>'Class-6'!AW104</f>
        <v>0</v>
      </c>
      <c r="AU102" s="358">
        <f>'Class-6'!AX104</f>
        <v>0</v>
      </c>
      <c r="AV102" s="358">
        <f>'Class-6'!AY104</f>
        <v>0</v>
      </c>
      <c r="AW102" s="359">
        <f t="shared" si="36"/>
        <v>0</v>
      </c>
      <c r="AX102" s="832">
        <f t="shared" si="37"/>
        <v>0</v>
      </c>
      <c r="AY102" s="833">
        <f>'Class-6'!AZ104</f>
        <v>0</v>
      </c>
      <c r="AZ102" s="360">
        <f>'Class-6'!BD104</f>
        <v>0</v>
      </c>
      <c r="BA102" s="357">
        <f>'Class-6'!BE104</f>
        <v>0</v>
      </c>
      <c r="BB102" s="358">
        <f>'Class-6'!BF104</f>
        <v>0</v>
      </c>
      <c r="BC102" s="359">
        <f t="shared" si="38"/>
        <v>0</v>
      </c>
      <c r="BD102" s="358">
        <f>'Class-6'!BH104</f>
        <v>0</v>
      </c>
      <c r="BE102" s="358">
        <f>'Class-6'!BI104</f>
        <v>0</v>
      </c>
      <c r="BF102" s="358">
        <f>'Class-6'!BJ104</f>
        <v>0</v>
      </c>
      <c r="BG102" s="359">
        <f t="shared" si="39"/>
        <v>0</v>
      </c>
      <c r="BH102" s="358">
        <f>'Class-6'!BL104</f>
        <v>0</v>
      </c>
      <c r="BI102" s="358">
        <f>'Class-6'!BM104</f>
        <v>0</v>
      </c>
      <c r="BJ102" s="358">
        <f>'Class-6'!BN104</f>
        <v>0</v>
      </c>
      <c r="BK102" s="359">
        <f t="shared" si="40"/>
        <v>0</v>
      </c>
      <c r="BL102" s="832">
        <f t="shared" si="41"/>
        <v>0</v>
      </c>
      <c r="BM102" s="833">
        <f>'Class-6'!BN104</f>
        <v>0</v>
      </c>
      <c r="BN102" s="360">
        <f>'Class-6'!BS104</f>
        <v>0</v>
      </c>
      <c r="BO102" s="357">
        <f>'Class-6'!BT104</f>
        <v>0</v>
      </c>
      <c r="BP102" s="358">
        <f>'Class-6'!BU104</f>
        <v>0</v>
      </c>
      <c r="BQ102" s="359">
        <f t="shared" si="42"/>
        <v>0</v>
      </c>
      <c r="BR102" s="358">
        <f>'Class-6'!BW104</f>
        <v>0</v>
      </c>
      <c r="BS102" s="358">
        <f>'Class-6'!BX104</f>
        <v>0</v>
      </c>
      <c r="BT102" s="358">
        <f>'Class-6'!BY104</f>
        <v>0</v>
      </c>
      <c r="BU102" s="359">
        <f t="shared" si="43"/>
        <v>0</v>
      </c>
      <c r="BV102" s="358">
        <f>'Class-6'!CA104</f>
        <v>0</v>
      </c>
      <c r="BW102" s="358">
        <f>'Class-6'!CB104</f>
        <v>0</v>
      </c>
      <c r="BX102" s="358">
        <f>'Class-6'!CC104</f>
        <v>0</v>
      </c>
      <c r="BY102" s="359">
        <f t="shared" si="44"/>
        <v>0</v>
      </c>
      <c r="BZ102" s="832">
        <f t="shared" si="45"/>
        <v>0</v>
      </c>
      <c r="CA102" s="833">
        <f>'Class-6'!CB104</f>
        <v>0</v>
      </c>
      <c r="CB102" s="360">
        <f>'Class-6'!CH104</f>
        <v>0</v>
      </c>
      <c r="CC102" s="357">
        <f>'Class-6'!CI104</f>
        <v>0</v>
      </c>
      <c r="CD102" s="358">
        <f>'Class-6'!CJ104</f>
        <v>0</v>
      </c>
      <c r="CE102" s="359">
        <f t="shared" si="46"/>
        <v>0</v>
      </c>
      <c r="CF102" s="358">
        <f>'Class-6'!CL104</f>
        <v>0</v>
      </c>
      <c r="CG102" s="358">
        <f>'Class-6'!CM104</f>
        <v>0</v>
      </c>
      <c r="CH102" s="358">
        <f>'Class-6'!CN104</f>
        <v>0</v>
      </c>
      <c r="CI102" s="359">
        <f t="shared" si="47"/>
        <v>0</v>
      </c>
      <c r="CJ102" s="358">
        <f>'Class-6'!CP104</f>
        <v>0</v>
      </c>
      <c r="CK102" s="358">
        <f>'Class-6'!CR104</f>
        <v>0</v>
      </c>
      <c r="CL102" s="358">
        <f>'Class-6'!CR104</f>
        <v>0</v>
      </c>
      <c r="CM102" s="359">
        <f t="shared" si="48"/>
        <v>0</v>
      </c>
      <c r="CN102" s="832">
        <f t="shared" si="49"/>
        <v>0</v>
      </c>
      <c r="CO102" s="833">
        <f>'Class-6'!CP104</f>
        <v>0</v>
      </c>
      <c r="CP102" s="360">
        <f>'Class-6'!CW104</f>
        <v>0</v>
      </c>
      <c r="CQ102" s="357">
        <f>'Class-6'!CX104</f>
        <v>0</v>
      </c>
      <c r="CR102" s="358">
        <f>'Class-6'!CY104</f>
        <v>0</v>
      </c>
      <c r="CS102" s="358">
        <f>'Class-6'!CZ104</f>
        <v>0</v>
      </c>
      <c r="CT102" s="358">
        <f>'Class-6'!DA104</f>
        <v>0</v>
      </c>
      <c r="CU102" s="358">
        <f>'Class-6'!DB104</f>
        <v>0</v>
      </c>
      <c r="CV102" s="434">
        <f>'Class-6'!DC104</f>
        <v>0</v>
      </c>
      <c r="CW102" s="361">
        <f>'Class-6'!DF104</f>
        <v>0</v>
      </c>
      <c r="CX102" s="357">
        <f>'Class-6'!DG104</f>
        <v>0</v>
      </c>
      <c r="CY102" s="358">
        <f>'Class-6'!DH104</f>
        <v>0</v>
      </c>
      <c r="CZ102" s="358">
        <f>'Class-6'!DI104</f>
        <v>0</v>
      </c>
      <c r="DA102" s="358">
        <f>'Class-6'!DJ104</f>
        <v>0</v>
      </c>
      <c r="DB102" s="358">
        <f>'Class-6'!DK104</f>
        <v>0</v>
      </c>
      <c r="DC102" s="359">
        <f>'Class-6'!DL104</f>
        <v>0</v>
      </c>
      <c r="DD102" s="361">
        <f>'Class-6'!DO104</f>
        <v>0</v>
      </c>
      <c r="DE102" s="357">
        <f>'Class-6'!DP104</f>
        <v>0</v>
      </c>
      <c r="DF102" s="358">
        <f>'Class-6'!DQ104</f>
        <v>0</v>
      </c>
      <c r="DG102" s="358">
        <f>'Class-6'!DR104</f>
        <v>0</v>
      </c>
      <c r="DH102" s="358">
        <f>'Class-6'!DS104</f>
        <v>0</v>
      </c>
      <c r="DI102" s="358">
        <f>'Class-6'!DT104</f>
        <v>0</v>
      </c>
      <c r="DJ102" s="359">
        <f>'Class-6'!DU104</f>
        <v>0</v>
      </c>
      <c r="DK102" s="361">
        <f>'Class-6'!DX104</f>
        <v>0</v>
      </c>
      <c r="DL102" s="467">
        <f>'Class-6'!DY104</f>
        <v>0</v>
      </c>
      <c r="DM102" s="468">
        <f>'Class-6'!DZ104</f>
        <v>0</v>
      </c>
      <c r="DN102" s="471" t="str">
        <f>'Class-6'!EA104</f>
        <v/>
      </c>
      <c r="DO102" s="467">
        <f>'Class-6'!EB104</f>
        <v>0</v>
      </c>
      <c r="DP102" s="468">
        <f>'Class-6'!EC104</f>
        <v>0</v>
      </c>
      <c r="DQ102" s="468">
        <f>'Class-6'!ED104</f>
        <v>0</v>
      </c>
      <c r="DR102" s="468" t="str">
        <f>'Class-6'!EE104</f>
        <v/>
      </c>
      <c r="DS102" s="276" t="str">
        <f>'Class-6'!EF104</f>
        <v/>
      </c>
      <c r="DT102" s="276" t="str">
        <f>'Class-6'!EG104</f>
        <v/>
      </c>
      <c r="DU102" s="278" t="str">
        <f>'Class-6'!EH104</f>
        <v/>
      </c>
      <c r="DV102" s="279">
        <f>'Class-6'!EJ104</f>
        <v>0</v>
      </c>
    </row>
    <row r="103" spans="1:126" s="280" customFormat="1" ht="17.25" customHeight="1">
      <c r="A103" s="883"/>
      <c r="B103" s="275">
        <f t="shared" si="50"/>
        <v>0</v>
      </c>
      <c r="C103" s="276">
        <f>'Class-6'!D105</f>
        <v>0</v>
      </c>
      <c r="D103" s="276">
        <f>'Class-6'!E105</f>
        <v>0</v>
      </c>
      <c r="E103" s="276">
        <f>'Class-6'!F105</f>
        <v>0</v>
      </c>
      <c r="F103" s="276">
        <f>'Class-6'!G105</f>
        <v>0</v>
      </c>
      <c r="G103" s="276">
        <f>'Class-6'!H105</f>
        <v>0</v>
      </c>
      <c r="H103" s="276">
        <f>'Class-6'!I105</f>
        <v>0</v>
      </c>
      <c r="I103" s="276">
        <f>'Class-6'!J105</f>
        <v>0</v>
      </c>
      <c r="J103" s="277">
        <f>'Class-6'!K105</f>
        <v>0</v>
      </c>
      <c r="K103" s="357">
        <f>'Class-6'!L105</f>
        <v>0</v>
      </c>
      <c r="L103" s="358">
        <f>'Class-6'!M105</f>
        <v>0</v>
      </c>
      <c r="M103" s="359">
        <f t="shared" si="26"/>
        <v>0</v>
      </c>
      <c r="N103" s="358">
        <f>'Class-6'!O105</f>
        <v>0</v>
      </c>
      <c r="O103" s="358">
        <f>'Class-6'!P105</f>
        <v>0</v>
      </c>
      <c r="P103" s="358">
        <f>'Class-6'!Q105</f>
        <v>0</v>
      </c>
      <c r="Q103" s="359">
        <f t="shared" si="27"/>
        <v>0</v>
      </c>
      <c r="R103" s="358">
        <f>'Class-6'!S105</f>
        <v>0</v>
      </c>
      <c r="S103" s="358">
        <f>'Class-6'!T105</f>
        <v>0</v>
      </c>
      <c r="T103" s="358">
        <f>'Class-6'!U105</f>
        <v>0</v>
      </c>
      <c r="U103" s="359">
        <f t="shared" si="28"/>
        <v>0</v>
      </c>
      <c r="V103" s="832">
        <f t="shared" si="29"/>
        <v>0</v>
      </c>
      <c r="W103" s="833">
        <f>'Class-6'!X105</f>
        <v>0</v>
      </c>
      <c r="X103" s="360">
        <f>'Class-6'!Z105</f>
        <v>0</v>
      </c>
      <c r="Y103" s="357">
        <f>'Class-6'!AA105</f>
        <v>0</v>
      </c>
      <c r="Z103" s="358">
        <f>'Class-6'!AB105</f>
        <v>0</v>
      </c>
      <c r="AA103" s="359">
        <f t="shared" si="30"/>
        <v>0</v>
      </c>
      <c r="AB103" s="358">
        <f>'Class-6'!AD105</f>
        <v>0</v>
      </c>
      <c r="AC103" s="358">
        <f>'Class-6'!AE105</f>
        <v>0</v>
      </c>
      <c r="AD103" s="358">
        <f>'Class-6'!AF105</f>
        <v>0</v>
      </c>
      <c r="AE103" s="359">
        <f t="shared" si="31"/>
        <v>0</v>
      </c>
      <c r="AF103" s="358">
        <f>'Class-6'!AH105</f>
        <v>0</v>
      </c>
      <c r="AG103" s="358">
        <f>'Class-6'!AI105</f>
        <v>0</v>
      </c>
      <c r="AH103" s="358">
        <f>'Class-6'!AJ105</f>
        <v>0</v>
      </c>
      <c r="AI103" s="359">
        <f t="shared" si="32"/>
        <v>0</v>
      </c>
      <c r="AJ103" s="832">
        <f t="shared" si="33"/>
        <v>0</v>
      </c>
      <c r="AK103" s="833">
        <f>'Class-6'!AL105</f>
        <v>0</v>
      </c>
      <c r="AL103" s="360">
        <f>'Class-6'!AO105</f>
        <v>0</v>
      </c>
      <c r="AM103" s="357">
        <f>'Class-6'!AP105</f>
        <v>0</v>
      </c>
      <c r="AN103" s="358">
        <f>'Class-6'!AQ105</f>
        <v>0</v>
      </c>
      <c r="AO103" s="359">
        <f t="shared" si="34"/>
        <v>0</v>
      </c>
      <c r="AP103" s="358">
        <f>'Class-6'!AS105</f>
        <v>0</v>
      </c>
      <c r="AQ103" s="358">
        <f>'Class-6'!AT105</f>
        <v>0</v>
      </c>
      <c r="AR103" s="358">
        <f>'Class-6'!AU105</f>
        <v>0</v>
      </c>
      <c r="AS103" s="359">
        <f t="shared" si="35"/>
        <v>0</v>
      </c>
      <c r="AT103" s="358">
        <f>'Class-6'!AW105</f>
        <v>0</v>
      </c>
      <c r="AU103" s="358">
        <f>'Class-6'!AX105</f>
        <v>0</v>
      </c>
      <c r="AV103" s="358">
        <f>'Class-6'!AY105</f>
        <v>0</v>
      </c>
      <c r="AW103" s="359">
        <f t="shared" si="36"/>
        <v>0</v>
      </c>
      <c r="AX103" s="832">
        <f t="shared" si="37"/>
        <v>0</v>
      </c>
      <c r="AY103" s="833">
        <f>'Class-6'!AZ105</f>
        <v>0</v>
      </c>
      <c r="AZ103" s="360">
        <f>'Class-6'!BD105</f>
        <v>0</v>
      </c>
      <c r="BA103" s="357">
        <f>'Class-6'!BE105</f>
        <v>0</v>
      </c>
      <c r="BB103" s="358">
        <f>'Class-6'!BF105</f>
        <v>0</v>
      </c>
      <c r="BC103" s="359">
        <f t="shared" si="38"/>
        <v>0</v>
      </c>
      <c r="BD103" s="358">
        <f>'Class-6'!BH105</f>
        <v>0</v>
      </c>
      <c r="BE103" s="358">
        <f>'Class-6'!BI105</f>
        <v>0</v>
      </c>
      <c r="BF103" s="358">
        <f>'Class-6'!BJ105</f>
        <v>0</v>
      </c>
      <c r="BG103" s="359">
        <f t="shared" si="39"/>
        <v>0</v>
      </c>
      <c r="BH103" s="358">
        <f>'Class-6'!BL105</f>
        <v>0</v>
      </c>
      <c r="BI103" s="358">
        <f>'Class-6'!BM105</f>
        <v>0</v>
      </c>
      <c r="BJ103" s="358">
        <f>'Class-6'!BN105</f>
        <v>0</v>
      </c>
      <c r="BK103" s="359">
        <f t="shared" si="40"/>
        <v>0</v>
      </c>
      <c r="BL103" s="832">
        <f t="shared" si="41"/>
        <v>0</v>
      </c>
      <c r="BM103" s="833">
        <f>'Class-6'!BN105</f>
        <v>0</v>
      </c>
      <c r="BN103" s="360">
        <f>'Class-6'!BS105</f>
        <v>0</v>
      </c>
      <c r="BO103" s="357">
        <f>'Class-6'!BT105</f>
        <v>0</v>
      </c>
      <c r="BP103" s="358">
        <f>'Class-6'!BU105</f>
        <v>0</v>
      </c>
      <c r="BQ103" s="359">
        <f t="shared" si="42"/>
        <v>0</v>
      </c>
      <c r="BR103" s="358">
        <f>'Class-6'!BW105</f>
        <v>0</v>
      </c>
      <c r="BS103" s="358">
        <f>'Class-6'!BX105</f>
        <v>0</v>
      </c>
      <c r="BT103" s="358">
        <f>'Class-6'!BY105</f>
        <v>0</v>
      </c>
      <c r="BU103" s="359">
        <f t="shared" si="43"/>
        <v>0</v>
      </c>
      <c r="BV103" s="358">
        <f>'Class-6'!CA105</f>
        <v>0</v>
      </c>
      <c r="BW103" s="358">
        <f>'Class-6'!CB105</f>
        <v>0</v>
      </c>
      <c r="BX103" s="358">
        <f>'Class-6'!CC105</f>
        <v>0</v>
      </c>
      <c r="BY103" s="359">
        <f t="shared" si="44"/>
        <v>0</v>
      </c>
      <c r="BZ103" s="832">
        <f t="shared" si="45"/>
        <v>0</v>
      </c>
      <c r="CA103" s="833">
        <f>'Class-6'!CB105</f>
        <v>0</v>
      </c>
      <c r="CB103" s="360">
        <f>'Class-6'!CH105</f>
        <v>0</v>
      </c>
      <c r="CC103" s="357">
        <f>'Class-6'!CI105</f>
        <v>0</v>
      </c>
      <c r="CD103" s="358">
        <f>'Class-6'!CJ105</f>
        <v>0</v>
      </c>
      <c r="CE103" s="359">
        <f t="shared" si="46"/>
        <v>0</v>
      </c>
      <c r="CF103" s="358">
        <f>'Class-6'!CL105</f>
        <v>0</v>
      </c>
      <c r="CG103" s="358">
        <f>'Class-6'!CM105</f>
        <v>0</v>
      </c>
      <c r="CH103" s="358">
        <f>'Class-6'!CN105</f>
        <v>0</v>
      </c>
      <c r="CI103" s="359">
        <f t="shared" si="47"/>
        <v>0</v>
      </c>
      <c r="CJ103" s="358">
        <f>'Class-6'!CP105</f>
        <v>0</v>
      </c>
      <c r="CK103" s="358">
        <f>'Class-6'!CR105</f>
        <v>0</v>
      </c>
      <c r="CL103" s="358">
        <f>'Class-6'!CR105</f>
        <v>0</v>
      </c>
      <c r="CM103" s="359">
        <f t="shared" si="48"/>
        <v>0</v>
      </c>
      <c r="CN103" s="832">
        <f t="shared" si="49"/>
        <v>0</v>
      </c>
      <c r="CO103" s="833">
        <f>'Class-6'!CP105</f>
        <v>0</v>
      </c>
      <c r="CP103" s="360">
        <f>'Class-6'!CW105</f>
        <v>0</v>
      </c>
      <c r="CQ103" s="357">
        <f>'Class-6'!CX105</f>
        <v>0</v>
      </c>
      <c r="CR103" s="358">
        <f>'Class-6'!CY105</f>
        <v>0</v>
      </c>
      <c r="CS103" s="358">
        <f>'Class-6'!CZ105</f>
        <v>0</v>
      </c>
      <c r="CT103" s="358">
        <f>'Class-6'!DA105</f>
        <v>0</v>
      </c>
      <c r="CU103" s="358">
        <f>'Class-6'!DB105</f>
        <v>0</v>
      </c>
      <c r="CV103" s="434">
        <f>'Class-6'!DC105</f>
        <v>0</v>
      </c>
      <c r="CW103" s="361">
        <f>'Class-6'!DF105</f>
        <v>0</v>
      </c>
      <c r="CX103" s="357">
        <f>'Class-6'!DG105</f>
        <v>0</v>
      </c>
      <c r="CY103" s="358">
        <f>'Class-6'!DH105</f>
        <v>0</v>
      </c>
      <c r="CZ103" s="358">
        <f>'Class-6'!DI105</f>
        <v>0</v>
      </c>
      <c r="DA103" s="358">
        <f>'Class-6'!DJ105</f>
        <v>0</v>
      </c>
      <c r="DB103" s="358">
        <f>'Class-6'!DK105</f>
        <v>0</v>
      </c>
      <c r="DC103" s="359">
        <f>'Class-6'!DL105</f>
        <v>0</v>
      </c>
      <c r="DD103" s="361">
        <f>'Class-6'!DO105</f>
        <v>0</v>
      </c>
      <c r="DE103" s="357">
        <f>'Class-6'!DP105</f>
        <v>0</v>
      </c>
      <c r="DF103" s="358">
        <f>'Class-6'!DQ105</f>
        <v>0</v>
      </c>
      <c r="DG103" s="358">
        <f>'Class-6'!DR105</f>
        <v>0</v>
      </c>
      <c r="DH103" s="358">
        <f>'Class-6'!DS105</f>
        <v>0</v>
      </c>
      <c r="DI103" s="358">
        <f>'Class-6'!DT105</f>
        <v>0</v>
      </c>
      <c r="DJ103" s="359">
        <f>'Class-6'!DU105</f>
        <v>0</v>
      </c>
      <c r="DK103" s="361">
        <f>'Class-6'!DX105</f>
        <v>0</v>
      </c>
      <c r="DL103" s="467">
        <f>'Class-6'!DY105</f>
        <v>0</v>
      </c>
      <c r="DM103" s="468">
        <f>'Class-6'!DZ105</f>
        <v>0</v>
      </c>
      <c r="DN103" s="471" t="str">
        <f>'Class-6'!EA105</f>
        <v/>
      </c>
      <c r="DO103" s="467">
        <f>'Class-6'!EB105</f>
        <v>0</v>
      </c>
      <c r="DP103" s="468">
        <f>'Class-6'!EC105</f>
        <v>0</v>
      </c>
      <c r="DQ103" s="468">
        <f>'Class-6'!ED105</f>
        <v>0</v>
      </c>
      <c r="DR103" s="468" t="str">
        <f>'Class-6'!EE105</f>
        <v/>
      </c>
      <c r="DS103" s="276" t="str">
        <f>'Class-6'!EF105</f>
        <v/>
      </c>
      <c r="DT103" s="276" t="str">
        <f>'Class-6'!EG105</f>
        <v/>
      </c>
      <c r="DU103" s="278" t="str">
        <f>'Class-6'!EH105</f>
        <v/>
      </c>
      <c r="DV103" s="279">
        <f>'Class-6'!EJ105</f>
        <v>0</v>
      </c>
    </row>
    <row r="104" spans="1:126" s="280" customFormat="1" ht="17.25" customHeight="1">
      <c r="A104" s="883"/>
      <c r="B104" s="275">
        <f t="shared" si="50"/>
        <v>0</v>
      </c>
      <c r="C104" s="276">
        <f>'Class-6'!D106</f>
        <v>0</v>
      </c>
      <c r="D104" s="276">
        <f>'Class-6'!E106</f>
        <v>0</v>
      </c>
      <c r="E104" s="276">
        <f>'Class-6'!F106</f>
        <v>0</v>
      </c>
      <c r="F104" s="276">
        <f>'Class-6'!G106</f>
        <v>0</v>
      </c>
      <c r="G104" s="276">
        <f>'Class-6'!H106</f>
        <v>0</v>
      </c>
      <c r="H104" s="276">
        <f>'Class-6'!I106</f>
        <v>0</v>
      </c>
      <c r="I104" s="276">
        <f>'Class-6'!J106</f>
        <v>0</v>
      </c>
      <c r="J104" s="277">
        <f>'Class-6'!K106</f>
        <v>0</v>
      </c>
      <c r="K104" s="357">
        <f>'Class-6'!L106</f>
        <v>0</v>
      </c>
      <c r="L104" s="358">
        <f>'Class-6'!M106</f>
        <v>0</v>
      </c>
      <c r="M104" s="359">
        <f t="shared" si="26"/>
        <v>0</v>
      </c>
      <c r="N104" s="358">
        <f>'Class-6'!O106</f>
        <v>0</v>
      </c>
      <c r="O104" s="358">
        <f>'Class-6'!P106</f>
        <v>0</v>
      </c>
      <c r="P104" s="358">
        <f>'Class-6'!Q106</f>
        <v>0</v>
      </c>
      <c r="Q104" s="359">
        <f t="shared" si="27"/>
        <v>0</v>
      </c>
      <c r="R104" s="358">
        <f>'Class-6'!S106</f>
        <v>0</v>
      </c>
      <c r="S104" s="358">
        <f>'Class-6'!T106</f>
        <v>0</v>
      </c>
      <c r="T104" s="358">
        <f>'Class-6'!U106</f>
        <v>0</v>
      </c>
      <c r="U104" s="359">
        <f t="shared" si="28"/>
        <v>0</v>
      </c>
      <c r="V104" s="832">
        <f t="shared" si="29"/>
        <v>0</v>
      </c>
      <c r="W104" s="833">
        <f>'Class-6'!X106</f>
        <v>0</v>
      </c>
      <c r="X104" s="360">
        <f>'Class-6'!Z106</f>
        <v>0</v>
      </c>
      <c r="Y104" s="357">
        <f>'Class-6'!AA106</f>
        <v>0</v>
      </c>
      <c r="Z104" s="358">
        <f>'Class-6'!AB106</f>
        <v>0</v>
      </c>
      <c r="AA104" s="359">
        <f t="shared" si="30"/>
        <v>0</v>
      </c>
      <c r="AB104" s="358">
        <f>'Class-6'!AD106</f>
        <v>0</v>
      </c>
      <c r="AC104" s="358">
        <f>'Class-6'!AE106</f>
        <v>0</v>
      </c>
      <c r="AD104" s="358">
        <f>'Class-6'!AF106</f>
        <v>0</v>
      </c>
      <c r="AE104" s="359">
        <f t="shared" si="31"/>
        <v>0</v>
      </c>
      <c r="AF104" s="358">
        <f>'Class-6'!AH106</f>
        <v>0</v>
      </c>
      <c r="AG104" s="358">
        <f>'Class-6'!AI106</f>
        <v>0</v>
      </c>
      <c r="AH104" s="358">
        <f>'Class-6'!AJ106</f>
        <v>0</v>
      </c>
      <c r="AI104" s="359">
        <f t="shared" si="32"/>
        <v>0</v>
      </c>
      <c r="AJ104" s="832">
        <f t="shared" si="33"/>
        <v>0</v>
      </c>
      <c r="AK104" s="833">
        <f>'Class-6'!AL106</f>
        <v>0</v>
      </c>
      <c r="AL104" s="360">
        <f>'Class-6'!AO106</f>
        <v>0</v>
      </c>
      <c r="AM104" s="357">
        <f>'Class-6'!AP106</f>
        <v>0</v>
      </c>
      <c r="AN104" s="358">
        <f>'Class-6'!AQ106</f>
        <v>0</v>
      </c>
      <c r="AO104" s="359">
        <f t="shared" si="34"/>
        <v>0</v>
      </c>
      <c r="AP104" s="358">
        <f>'Class-6'!AS106</f>
        <v>0</v>
      </c>
      <c r="AQ104" s="358">
        <f>'Class-6'!AT106</f>
        <v>0</v>
      </c>
      <c r="AR104" s="358">
        <f>'Class-6'!AU106</f>
        <v>0</v>
      </c>
      <c r="AS104" s="359">
        <f t="shared" si="35"/>
        <v>0</v>
      </c>
      <c r="AT104" s="358">
        <f>'Class-6'!AW106</f>
        <v>0</v>
      </c>
      <c r="AU104" s="358">
        <f>'Class-6'!AX106</f>
        <v>0</v>
      </c>
      <c r="AV104" s="358">
        <f>'Class-6'!AY106</f>
        <v>0</v>
      </c>
      <c r="AW104" s="359">
        <f t="shared" si="36"/>
        <v>0</v>
      </c>
      <c r="AX104" s="832">
        <f t="shared" si="37"/>
        <v>0</v>
      </c>
      <c r="AY104" s="833">
        <f>'Class-6'!AZ106</f>
        <v>0</v>
      </c>
      <c r="AZ104" s="360">
        <f>'Class-6'!BD106</f>
        <v>0</v>
      </c>
      <c r="BA104" s="357">
        <f>'Class-6'!BE106</f>
        <v>0</v>
      </c>
      <c r="BB104" s="358">
        <f>'Class-6'!BF106</f>
        <v>0</v>
      </c>
      <c r="BC104" s="359">
        <f t="shared" si="38"/>
        <v>0</v>
      </c>
      <c r="BD104" s="358">
        <f>'Class-6'!BH106</f>
        <v>0</v>
      </c>
      <c r="BE104" s="358">
        <f>'Class-6'!BI106</f>
        <v>0</v>
      </c>
      <c r="BF104" s="358">
        <f>'Class-6'!BJ106</f>
        <v>0</v>
      </c>
      <c r="BG104" s="359">
        <f t="shared" si="39"/>
        <v>0</v>
      </c>
      <c r="BH104" s="358">
        <f>'Class-6'!BL106</f>
        <v>0</v>
      </c>
      <c r="BI104" s="358">
        <f>'Class-6'!BM106</f>
        <v>0</v>
      </c>
      <c r="BJ104" s="358">
        <f>'Class-6'!BN106</f>
        <v>0</v>
      </c>
      <c r="BK104" s="359">
        <f t="shared" si="40"/>
        <v>0</v>
      </c>
      <c r="BL104" s="832">
        <f t="shared" si="41"/>
        <v>0</v>
      </c>
      <c r="BM104" s="833">
        <f>'Class-6'!BN106</f>
        <v>0</v>
      </c>
      <c r="BN104" s="360">
        <f>'Class-6'!BS106</f>
        <v>0</v>
      </c>
      <c r="BO104" s="357">
        <f>'Class-6'!BT106</f>
        <v>0</v>
      </c>
      <c r="BP104" s="358">
        <f>'Class-6'!BU106</f>
        <v>0</v>
      </c>
      <c r="BQ104" s="359">
        <f t="shared" si="42"/>
        <v>0</v>
      </c>
      <c r="BR104" s="358">
        <f>'Class-6'!BW106</f>
        <v>0</v>
      </c>
      <c r="BS104" s="358">
        <f>'Class-6'!BX106</f>
        <v>0</v>
      </c>
      <c r="BT104" s="358">
        <f>'Class-6'!BY106</f>
        <v>0</v>
      </c>
      <c r="BU104" s="359">
        <f t="shared" si="43"/>
        <v>0</v>
      </c>
      <c r="BV104" s="358">
        <f>'Class-6'!CA106</f>
        <v>0</v>
      </c>
      <c r="BW104" s="358">
        <f>'Class-6'!CB106</f>
        <v>0</v>
      </c>
      <c r="BX104" s="358">
        <f>'Class-6'!CC106</f>
        <v>0</v>
      </c>
      <c r="BY104" s="359">
        <f t="shared" si="44"/>
        <v>0</v>
      </c>
      <c r="BZ104" s="832">
        <f t="shared" si="45"/>
        <v>0</v>
      </c>
      <c r="CA104" s="833">
        <f>'Class-6'!CB106</f>
        <v>0</v>
      </c>
      <c r="CB104" s="360">
        <f>'Class-6'!CH106</f>
        <v>0</v>
      </c>
      <c r="CC104" s="357">
        <f>'Class-6'!CI106</f>
        <v>0</v>
      </c>
      <c r="CD104" s="358">
        <f>'Class-6'!CJ106</f>
        <v>0</v>
      </c>
      <c r="CE104" s="359">
        <f t="shared" si="46"/>
        <v>0</v>
      </c>
      <c r="CF104" s="358">
        <f>'Class-6'!CL106</f>
        <v>0</v>
      </c>
      <c r="CG104" s="358">
        <f>'Class-6'!CM106</f>
        <v>0</v>
      </c>
      <c r="CH104" s="358">
        <f>'Class-6'!CN106</f>
        <v>0</v>
      </c>
      <c r="CI104" s="359">
        <f t="shared" si="47"/>
        <v>0</v>
      </c>
      <c r="CJ104" s="358">
        <f>'Class-6'!CP106</f>
        <v>0</v>
      </c>
      <c r="CK104" s="358">
        <f>'Class-6'!CR106</f>
        <v>0</v>
      </c>
      <c r="CL104" s="358">
        <f>'Class-6'!CR106</f>
        <v>0</v>
      </c>
      <c r="CM104" s="359">
        <f t="shared" si="48"/>
        <v>0</v>
      </c>
      <c r="CN104" s="832">
        <f t="shared" si="49"/>
        <v>0</v>
      </c>
      <c r="CO104" s="833">
        <f>'Class-6'!CP106</f>
        <v>0</v>
      </c>
      <c r="CP104" s="360">
        <f>'Class-6'!CW106</f>
        <v>0</v>
      </c>
      <c r="CQ104" s="357">
        <f>'Class-6'!CX106</f>
        <v>0</v>
      </c>
      <c r="CR104" s="358">
        <f>'Class-6'!CY106</f>
        <v>0</v>
      </c>
      <c r="CS104" s="358">
        <f>'Class-6'!CZ106</f>
        <v>0</v>
      </c>
      <c r="CT104" s="358">
        <f>'Class-6'!DA106</f>
        <v>0</v>
      </c>
      <c r="CU104" s="358">
        <f>'Class-6'!DB106</f>
        <v>0</v>
      </c>
      <c r="CV104" s="434">
        <f>'Class-6'!DC106</f>
        <v>0</v>
      </c>
      <c r="CW104" s="361">
        <f>'Class-6'!DF106</f>
        <v>0</v>
      </c>
      <c r="CX104" s="357">
        <f>'Class-6'!DG106</f>
        <v>0</v>
      </c>
      <c r="CY104" s="358">
        <f>'Class-6'!DH106</f>
        <v>0</v>
      </c>
      <c r="CZ104" s="358">
        <f>'Class-6'!DI106</f>
        <v>0</v>
      </c>
      <c r="DA104" s="358">
        <f>'Class-6'!DJ106</f>
        <v>0</v>
      </c>
      <c r="DB104" s="358">
        <f>'Class-6'!DK106</f>
        <v>0</v>
      </c>
      <c r="DC104" s="359">
        <f>'Class-6'!DL106</f>
        <v>0</v>
      </c>
      <c r="DD104" s="361">
        <f>'Class-6'!DO106</f>
        <v>0</v>
      </c>
      <c r="DE104" s="357">
        <f>'Class-6'!DP106</f>
        <v>0</v>
      </c>
      <c r="DF104" s="358">
        <f>'Class-6'!DQ106</f>
        <v>0</v>
      </c>
      <c r="DG104" s="358">
        <f>'Class-6'!DR106</f>
        <v>0</v>
      </c>
      <c r="DH104" s="358">
        <f>'Class-6'!DS106</f>
        <v>0</v>
      </c>
      <c r="DI104" s="358">
        <f>'Class-6'!DT106</f>
        <v>0</v>
      </c>
      <c r="DJ104" s="359">
        <f>'Class-6'!DU106</f>
        <v>0</v>
      </c>
      <c r="DK104" s="361">
        <f>'Class-6'!DX106</f>
        <v>0</v>
      </c>
      <c r="DL104" s="467">
        <f>'Class-6'!DY106</f>
        <v>0</v>
      </c>
      <c r="DM104" s="468">
        <f>'Class-6'!DZ106</f>
        <v>0</v>
      </c>
      <c r="DN104" s="471" t="str">
        <f>'Class-6'!EA106</f>
        <v/>
      </c>
      <c r="DO104" s="467">
        <f>'Class-6'!EB106</f>
        <v>0</v>
      </c>
      <c r="DP104" s="468">
        <f>'Class-6'!EC106</f>
        <v>0</v>
      </c>
      <c r="DQ104" s="468">
        <f>'Class-6'!ED106</f>
        <v>0</v>
      </c>
      <c r="DR104" s="468" t="str">
        <f>'Class-6'!EE106</f>
        <v/>
      </c>
      <c r="DS104" s="276" t="str">
        <f>'Class-6'!EF106</f>
        <v/>
      </c>
      <c r="DT104" s="276" t="str">
        <f>'Class-6'!EG106</f>
        <v/>
      </c>
      <c r="DU104" s="278" t="str">
        <f>'Class-6'!EH106</f>
        <v/>
      </c>
      <c r="DV104" s="279">
        <f>'Class-6'!EJ106</f>
        <v>0</v>
      </c>
    </row>
    <row r="105" spans="1:126" s="280" customFormat="1" ht="17.25" customHeight="1">
      <c r="A105" s="883"/>
      <c r="B105" s="275">
        <f t="shared" si="50"/>
        <v>0</v>
      </c>
      <c r="C105" s="276">
        <f>'Class-6'!D107</f>
        <v>0</v>
      </c>
      <c r="D105" s="276">
        <f>'Class-6'!E107</f>
        <v>0</v>
      </c>
      <c r="E105" s="276">
        <f>'Class-6'!F107</f>
        <v>0</v>
      </c>
      <c r="F105" s="276">
        <f>'Class-6'!G107</f>
        <v>0</v>
      </c>
      <c r="G105" s="276">
        <f>'Class-6'!H107</f>
        <v>0</v>
      </c>
      <c r="H105" s="276">
        <f>'Class-6'!I107</f>
        <v>0</v>
      </c>
      <c r="I105" s="276">
        <f>'Class-6'!J107</f>
        <v>0</v>
      </c>
      <c r="J105" s="277">
        <f>'Class-6'!K107</f>
        <v>0</v>
      </c>
      <c r="K105" s="357">
        <f>'Class-6'!L107</f>
        <v>0</v>
      </c>
      <c r="L105" s="358">
        <f>'Class-6'!M107</f>
        <v>0</v>
      </c>
      <c r="M105" s="359">
        <f t="shared" si="26"/>
        <v>0</v>
      </c>
      <c r="N105" s="358">
        <f>'Class-6'!O107</f>
        <v>0</v>
      </c>
      <c r="O105" s="358">
        <f>'Class-6'!P107</f>
        <v>0</v>
      </c>
      <c r="P105" s="358">
        <f>'Class-6'!Q107</f>
        <v>0</v>
      </c>
      <c r="Q105" s="359">
        <f t="shared" si="27"/>
        <v>0</v>
      </c>
      <c r="R105" s="358">
        <f>'Class-6'!S107</f>
        <v>0</v>
      </c>
      <c r="S105" s="358">
        <f>'Class-6'!T107</f>
        <v>0</v>
      </c>
      <c r="T105" s="358">
        <f>'Class-6'!U107</f>
        <v>0</v>
      </c>
      <c r="U105" s="359">
        <f t="shared" si="28"/>
        <v>0</v>
      </c>
      <c r="V105" s="832">
        <f t="shared" si="29"/>
        <v>0</v>
      </c>
      <c r="W105" s="833">
        <f>'Class-6'!X107</f>
        <v>0</v>
      </c>
      <c r="X105" s="360">
        <f>'Class-6'!Z107</f>
        <v>0</v>
      </c>
      <c r="Y105" s="357">
        <f>'Class-6'!AA107</f>
        <v>0</v>
      </c>
      <c r="Z105" s="358">
        <f>'Class-6'!AB107</f>
        <v>0</v>
      </c>
      <c r="AA105" s="359">
        <f t="shared" si="30"/>
        <v>0</v>
      </c>
      <c r="AB105" s="358">
        <f>'Class-6'!AD107</f>
        <v>0</v>
      </c>
      <c r="AC105" s="358">
        <f>'Class-6'!AE107</f>
        <v>0</v>
      </c>
      <c r="AD105" s="358">
        <f>'Class-6'!AF107</f>
        <v>0</v>
      </c>
      <c r="AE105" s="359">
        <f t="shared" si="31"/>
        <v>0</v>
      </c>
      <c r="AF105" s="358">
        <f>'Class-6'!AH107</f>
        <v>0</v>
      </c>
      <c r="AG105" s="358">
        <f>'Class-6'!AI107</f>
        <v>0</v>
      </c>
      <c r="AH105" s="358">
        <f>'Class-6'!AJ107</f>
        <v>0</v>
      </c>
      <c r="AI105" s="359">
        <f t="shared" si="32"/>
        <v>0</v>
      </c>
      <c r="AJ105" s="832">
        <f t="shared" si="33"/>
        <v>0</v>
      </c>
      <c r="AK105" s="833">
        <f>'Class-6'!AL107</f>
        <v>0</v>
      </c>
      <c r="AL105" s="360">
        <f>'Class-6'!AO107</f>
        <v>0</v>
      </c>
      <c r="AM105" s="357">
        <f>'Class-6'!AP107</f>
        <v>0</v>
      </c>
      <c r="AN105" s="358">
        <f>'Class-6'!AQ107</f>
        <v>0</v>
      </c>
      <c r="AO105" s="359">
        <f t="shared" si="34"/>
        <v>0</v>
      </c>
      <c r="AP105" s="358">
        <f>'Class-6'!AS107</f>
        <v>0</v>
      </c>
      <c r="AQ105" s="358">
        <f>'Class-6'!AT107</f>
        <v>0</v>
      </c>
      <c r="AR105" s="358">
        <f>'Class-6'!AU107</f>
        <v>0</v>
      </c>
      <c r="AS105" s="359">
        <f t="shared" si="35"/>
        <v>0</v>
      </c>
      <c r="AT105" s="358">
        <f>'Class-6'!AW107</f>
        <v>0</v>
      </c>
      <c r="AU105" s="358">
        <f>'Class-6'!AX107</f>
        <v>0</v>
      </c>
      <c r="AV105" s="358">
        <f>'Class-6'!AY107</f>
        <v>0</v>
      </c>
      <c r="AW105" s="359">
        <f t="shared" si="36"/>
        <v>0</v>
      </c>
      <c r="AX105" s="832">
        <f t="shared" si="37"/>
        <v>0</v>
      </c>
      <c r="AY105" s="833">
        <f>'Class-6'!AZ107</f>
        <v>0</v>
      </c>
      <c r="AZ105" s="360">
        <f>'Class-6'!BD107</f>
        <v>0</v>
      </c>
      <c r="BA105" s="357">
        <f>'Class-6'!BE107</f>
        <v>0</v>
      </c>
      <c r="BB105" s="358">
        <f>'Class-6'!BF107</f>
        <v>0</v>
      </c>
      <c r="BC105" s="359">
        <f t="shared" si="38"/>
        <v>0</v>
      </c>
      <c r="BD105" s="358">
        <f>'Class-6'!BH107</f>
        <v>0</v>
      </c>
      <c r="BE105" s="358">
        <f>'Class-6'!BI107</f>
        <v>0</v>
      </c>
      <c r="BF105" s="358">
        <f>'Class-6'!BJ107</f>
        <v>0</v>
      </c>
      <c r="BG105" s="359">
        <f t="shared" si="39"/>
        <v>0</v>
      </c>
      <c r="BH105" s="358">
        <f>'Class-6'!BL107</f>
        <v>0</v>
      </c>
      <c r="BI105" s="358">
        <f>'Class-6'!BM107</f>
        <v>0</v>
      </c>
      <c r="BJ105" s="358">
        <f>'Class-6'!BN107</f>
        <v>0</v>
      </c>
      <c r="BK105" s="359">
        <f t="shared" si="40"/>
        <v>0</v>
      </c>
      <c r="BL105" s="832">
        <f t="shared" si="41"/>
        <v>0</v>
      </c>
      <c r="BM105" s="833">
        <f>'Class-6'!BN107</f>
        <v>0</v>
      </c>
      <c r="BN105" s="360">
        <f>'Class-6'!BS107</f>
        <v>0</v>
      </c>
      <c r="BO105" s="357">
        <f>'Class-6'!BT107</f>
        <v>0</v>
      </c>
      <c r="BP105" s="358">
        <f>'Class-6'!BU107</f>
        <v>0</v>
      </c>
      <c r="BQ105" s="359">
        <f t="shared" si="42"/>
        <v>0</v>
      </c>
      <c r="BR105" s="358">
        <f>'Class-6'!BW107</f>
        <v>0</v>
      </c>
      <c r="BS105" s="358">
        <f>'Class-6'!BX107</f>
        <v>0</v>
      </c>
      <c r="BT105" s="358">
        <f>'Class-6'!BY107</f>
        <v>0</v>
      </c>
      <c r="BU105" s="359">
        <f t="shared" si="43"/>
        <v>0</v>
      </c>
      <c r="BV105" s="358">
        <f>'Class-6'!CA107</f>
        <v>0</v>
      </c>
      <c r="BW105" s="358">
        <f>'Class-6'!CB107</f>
        <v>0</v>
      </c>
      <c r="BX105" s="358">
        <f>'Class-6'!CC107</f>
        <v>0</v>
      </c>
      <c r="BY105" s="359">
        <f t="shared" si="44"/>
        <v>0</v>
      </c>
      <c r="BZ105" s="832">
        <f t="shared" si="45"/>
        <v>0</v>
      </c>
      <c r="CA105" s="833">
        <f>'Class-6'!CB107</f>
        <v>0</v>
      </c>
      <c r="CB105" s="360">
        <f>'Class-6'!CH107</f>
        <v>0</v>
      </c>
      <c r="CC105" s="357">
        <f>'Class-6'!CI107</f>
        <v>0</v>
      </c>
      <c r="CD105" s="358">
        <f>'Class-6'!CJ107</f>
        <v>0</v>
      </c>
      <c r="CE105" s="359">
        <f t="shared" si="46"/>
        <v>0</v>
      </c>
      <c r="CF105" s="358">
        <f>'Class-6'!CL107</f>
        <v>0</v>
      </c>
      <c r="CG105" s="358">
        <f>'Class-6'!CM107</f>
        <v>0</v>
      </c>
      <c r="CH105" s="358">
        <f>'Class-6'!CN107</f>
        <v>0</v>
      </c>
      <c r="CI105" s="359">
        <f t="shared" si="47"/>
        <v>0</v>
      </c>
      <c r="CJ105" s="358">
        <f>'Class-6'!CP107</f>
        <v>0</v>
      </c>
      <c r="CK105" s="358">
        <f>'Class-6'!CR107</f>
        <v>0</v>
      </c>
      <c r="CL105" s="358">
        <f>'Class-6'!CR107</f>
        <v>0</v>
      </c>
      <c r="CM105" s="359">
        <f t="shared" si="48"/>
        <v>0</v>
      </c>
      <c r="CN105" s="832">
        <f t="shared" si="49"/>
        <v>0</v>
      </c>
      <c r="CO105" s="833">
        <f>'Class-6'!CP107</f>
        <v>0</v>
      </c>
      <c r="CP105" s="360">
        <f>'Class-6'!CW107</f>
        <v>0</v>
      </c>
      <c r="CQ105" s="357">
        <f>'Class-6'!CX107</f>
        <v>0</v>
      </c>
      <c r="CR105" s="358">
        <f>'Class-6'!CY107</f>
        <v>0</v>
      </c>
      <c r="CS105" s="358">
        <f>'Class-6'!CZ107</f>
        <v>0</v>
      </c>
      <c r="CT105" s="358">
        <f>'Class-6'!DA107</f>
        <v>0</v>
      </c>
      <c r="CU105" s="358">
        <f>'Class-6'!DB107</f>
        <v>0</v>
      </c>
      <c r="CV105" s="434">
        <f>'Class-6'!DC107</f>
        <v>0</v>
      </c>
      <c r="CW105" s="361">
        <f>'Class-6'!DF107</f>
        <v>0</v>
      </c>
      <c r="CX105" s="357">
        <f>'Class-6'!DG107</f>
        <v>0</v>
      </c>
      <c r="CY105" s="358">
        <f>'Class-6'!DH107</f>
        <v>0</v>
      </c>
      <c r="CZ105" s="358">
        <f>'Class-6'!DI107</f>
        <v>0</v>
      </c>
      <c r="DA105" s="358">
        <f>'Class-6'!DJ107</f>
        <v>0</v>
      </c>
      <c r="DB105" s="358">
        <f>'Class-6'!DK107</f>
        <v>0</v>
      </c>
      <c r="DC105" s="359">
        <f>'Class-6'!DL107</f>
        <v>0</v>
      </c>
      <c r="DD105" s="361">
        <f>'Class-6'!DO107</f>
        <v>0</v>
      </c>
      <c r="DE105" s="357">
        <f>'Class-6'!DP107</f>
        <v>0</v>
      </c>
      <c r="DF105" s="358">
        <f>'Class-6'!DQ107</f>
        <v>0</v>
      </c>
      <c r="DG105" s="358">
        <f>'Class-6'!DR107</f>
        <v>0</v>
      </c>
      <c r="DH105" s="358">
        <f>'Class-6'!DS107</f>
        <v>0</v>
      </c>
      <c r="DI105" s="358">
        <f>'Class-6'!DT107</f>
        <v>0</v>
      </c>
      <c r="DJ105" s="359">
        <f>'Class-6'!DU107</f>
        <v>0</v>
      </c>
      <c r="DK105" s="361">
        <f>'Class-6'!DX107</f>
        <v>0</v>
      </c>
      <c r="DL105" s="467">
        <f>'Class-6'!DY107</f>
        <v>0</v>
      </c>
      <c r="DM105" s="468">
        <f>'Class-6'!DZ107</f>
        <v>0</v>
      </c>
      <c r="DN105" s="471" t="str">
        <f>'Class-6'!EA107</f>
        <v/>
      </c>
      <c r="DO105" s="467">
        <f>'Class-6'!EB107</f>
        <v>0</v>
      </c>
      <c r="DP105" s="468">
        <f>'Class-6'!EC107</f>
        <v>0</v>
      </c>
      <c r="DQ105" s="468">
        <f>'Class-6'!ED107</f>
        <v>0</v>
      </c>
      <c r="DR105" s="468" t="str">
        <f>'Class-6'!EE107</f>
        <v/>
      </c>
      <c r="DS105" s="276" t="str">
        <f>'Class-6'!EF107</f>
        <v/>
      </c>
      <c r="DT105" s="276" t="str">
        <f>'Class-6'!EG107</f>
        <v/>
      </c>
      <c r="DU105" s="278" t="str">
        <f>'Class-6'!EH107</f>
        <v/>
      </c>
      <c r="DV105" s="279">
        <f>'Class-6'!EJ107</f>
        <v>0</v>
      </c>
    </row>
    <row r="106" spans="1:126" s="280" customFormat="1" ht="17.25" customHeight="1" thickBot="1">
      <c r="A106" s="883"/>
      <c r="B106" s="275">
        <f t="shared" si="50"/>
        <v>0</v>
      </c>
      <c r="C106" s="281">
        <f>'Class-6'!D108</f>
        <v>0</v>
      </c>
      <c r="D106" s="281">
        <f>'Class-6'!E108</f>
        <v>0</v>
      </c>
      <c r="E106" s="281">
        <f>'Class-6'!F108</f>
        <v>0</v>
      </c>
      <c r="F106" s="281">
        <f>'Class-6'!G108</f>
        <v>0</v>
      </c>
      <c r="G106" s="281">
        <f>'Class-6'!H108</f>
        <v>0</v>
      </c>
      <c r="H106" s="281">
        <f>'Class-6'!I108</f>
        <v>0</v>
      </c>
      <c r="I106" s="281">
        <f>'Class-6'!J108</f>
        <v>0</v>
      </c>
      <c r="J106" s="282">
        <f>'Class-6'!K108</f>
        <v>0</v>
      </c>
      <c r="K106" s="357">
        <f>'Class-6'!L108</f>
        <v>0</v>
      </c>
      <c r="L106" s="358">
        <f>'Class-6'!M108</f>
        <v>0</v>
      </c>
      <c r="M106" s="359">
        <f t="shared" si="26"/>
        <v>0</v>
      </c>
      <c r="N106" s="358">
        <f>'Class-6'!O108</f>
        <v>0</v>
      </c>
      <c r="O106" s="358">
        <f>'Class-6'!P108</f>
        <v>0</v>
      </c>
      <c r="P106" s="358">
        <f>'Class-6'!Q108</f>
        <v>0</v>
      </c>
      <c r="Q106" s="359">
        <f t="shared" si="27"/>
        <v>0</v>
      </c>
      <c r="R106" s="358">
        <f>'Class-6'!S108</f>
        <v>0</v>
      </c>
      <c r="S106" s="358">
        <f>'Class-6'!T108</f>
        <v>0</v>
      </c>
      <c r="T106" s="358">
        <f>'Class-6'!U108</f>
        <v>0</v>
      </c>
      <c r="U106" s="359">
        <f t="shared" si="28"/>
        <v>0</v>
      </c>
      <c r="V106" s="1237">
        <f t="shared" si="29"/>
        <v>0</v>
      </c>
      <c r="W106" s="1238">
        <f>'Class-6'!X108</f>
        <v>0</v>
      </c>
      <c r="X106" s="360">
        <f>'Class-6'!Z108</f>
        <v>0</v>
      </c>
      <c r="Y106" s="357">
        <f>'Class-6'!AA108</f>
        <v>0</v>
      </c>
      <c r="Z106" s="358">
        <f>'Class-6'!AB108</f>
        <v>0</v>
      </c>
      <c r="AA106" s="359">
        <f t="shared" si="30"/>
        <v>0</v>
      </c>
      <c r="AB106" s="358">
        <f>'Class-6'!AD108</f>
        <v>0</v>
      </c>
      <c r="AC106" s="358">
        <f>'Class-6'!AE108</f>
        <v>0</v>
      </c>
      <c r="AD106" s="358">
        <f>'Class-6'!AF108</f>
        <v>0</v>
      </c>
      <c r="AE106" s="359">
        <f t="shared" si="31"/>
        <v>0</v>
      </c>
      <c r="AF106" s="358">
        <f>'Class-6'!AH108</f>
        <v>0</v>
      </c>
      <c r="AG106" s="358">
        <f>'Class-6'!AI108</f>
        <v>0</v>
      </c>
      <c r="AH106" s="358">
        <f>'Class-6'!AJ108</f>
        <v>0</v>
      </c>
      <c r="AI106" s="359">
        <f t="shared" si="32"/>
        <v>0</v>
      </c>
      <c r="AJ106" s="832">
        <f t="shared" si="33"/>
        <v>0</v>
      </c>
      <c r="AK106" s="833">
        <f>'Class-6'!AL108</f>
        <v>0</v>
      </c>
      <c r="AL106" s="360">
        <f>'Class-6'!AO108</f>
        <v>0</v>
      </c>
      <c r="AM106" s="357">
        <f>'Class-6'!AP108</f>
        <v>0</v>
      </c>
      <c r="AN106" s="358">
        <f>'Class-6'!AQ108</f>
        <v>0</v>
      </c>
      <c r="AO106" s="359">
        <f t="shared" si="34"/>
        <v>0</v>
      </c>
      <c r="AP106" s="358">
        <f>'Class-6'!AS108</f>
        <v>0</v>
      </c>
      <c r="AQ106" s="358">
        <f>'Class-6'!AT108</f>
        <v>0</v>
      </c>
      <c r="AR106" s="358">
        <f>'Class-6'!AU108</f>
        <v>0</v>
      </c>
      <c r="AS106" s="359">
        <f t="shared" si="35"/>
        <v>0</v>
      </c>
      <c r="AT106" s="358">
        <f>'Class-6'!AW108</f>
        <v>0</v>
      </c>
      <c r="AU106" s="358">
        <f>'Class-6'!AX108</f>
        <v>0</v>
      </c>
      <c r="AV106" s="358">
        <f>'Class-6'!AY108</f>
        <v>0</v>
      </c>
      <c r="AW106" s="359">
        <f t="shared" si="36"/>
        <v>0</v>
      </c>
      <c r="AX106" s="832">
        <f t="shared" si="37"/>
        <v>0</v>
      </c>
      <c r="AY106" s="833">
        <f>'Class-6'!AZ108</f>
        <v>0</v>
      </c>
      <c r="AZ106" s="360">
        <f>'Class-6'!BD108</f>
        <v>0</v>
      </c>
      <c r="BA106" s="357">
        <f>'Class-6'!BE108</f>
        <v>0</v>
      </c>
      <c r="BB106" s="358">
        <f>'Class-6'!BF108</f>
        <v>0</v>
      </c>
      <c r="BC106" s="359">
        <f t="shared" si="38"/>
        <v>0</v>
      </c>
      <c r="BD106" s="358">
        <f>'Class-6'!BH108</f>
        <v>0</v>
      </c>
      <c r="BE106" s="358">
        <f>'Class-6'!BI108</f>
        <v>0</v>
      </c>
      <c r="BF106" s="358">
        <f>'Class-6'!BJ108</f>
        <v>0</v>
      </c>
      <c r="BG106" s="359">
        <f t="shared" si="39"/>
        <v>0</v>
      </c>
      <c r="BH106" s="358">
        <f>'Class-6'!BL108</f>
        <v>0</v>
      </c>
      <c r="BI106" s="358">
        <f>'Class-6'!BM108</f>
        <v>0</v>
      </c>
      <c r="BJ106" s="358">
        <f>'Class-6'!BN108</f>
        <v>0</v>
      </c>
      <c r="BK106" s="359">
        <f t="shared" si="40"/>
        <v>0</v>
      </c>
      <c r="BL106" s="832">
        <f t="shared" si="41"/>
        <v>0</v>
      </c>
      <c r="BM106" s="833">
        <f>'Class-6'!BN108</f>
        <v>0</v>
      </c>
      <c r="BN106" s="360">
        <f>'Class-6'!BS108</f>
        <v>0</v>
      </c>
      <c r="BO106" s="357">
        <f>'Class-6'!BT108</f>
        <v>0</v>
      </c>
      <c r="BP106" s="358">
        <f>'Class-6'!BU108</f>
        <v>0</v>
      </c>
      <c r="BQ106" s="359">
        <f t="shared" si="42"/>
        <v>0</v>
      </c>
      <c r="BR106" s="358">
        <f>'Class-6'!BW108</f>
        <v>0</v>
      </c>
      <c r="BS106" s="358">
        <f>'Class-6'!BX108</f>
        <v>0</v>
      </c>
      <c r="BT106" s="358">
        <f>'Class-6'!BY108</f>
        <v>0</v>
      </c>
      <c r="BU106" s="359">
        <f t="shared" si="43"/>
        <v>0</v>
      </c>
      <c r="BV106" s="358">
        <f>'Class-6'!CA108</f>
        <v>0</v>
      </c>
      <c r="BW106" s="358">
        <f>'Class-6'!CB108</f>
        <v>0</v>
      </c>
      <c r="BX106" s="358">
        <f>'Class-6'!CC108</f>
        <v>0</v>
      </c>
      <c r="BY106" s="359">
        <f t="shared" si="44"/>
        <v>0</v>
      </c>
      <c r="BZ106" s="832">
        <f t="shared" si="45"/>
        <v>0</v>
      </c>
      <c r="CA106" s="833">
        <f>'Class-6'!CB108</f>
        <v>0</v>
      </c>
      <c r="CB106" s="360">
        <f>'Class-6'!CH108</f>
        <v>0</v>
      </c>
      <c r="CC106" s="357">
        <f>'Class-6'!CI108</f>
        <v>0</v>
      </c>
      <c r="CD106" s="358">
        <f>'Class-6'!CJ108</f>
        <v>0</v>
      </c>
      <c r="CE106" s="359">
        <f t="shared" si="46"/>
        <v>0</v>
      </c>
      <c r="CF106" s="358">
        <f>'Class-6'!CL108</f>
        <v>0</v>
      </c>
      <c r="CG106" s="358">
        <f>'Class-6'!CM108</f>
        <v>0</v>
      </c>
      <c r="CH106" s="358">
        <f>'Class-6'!CN108</f>
        <v>0</v>
      </c>
      <c r="CI106" s="359">
        <f t="shared" si="47"/>
        <v>0</v>
      </c>
      <c r="CJ106" s="358">
        <f>'Class-6'!CP108</f>
        <v>0</v>
      </c>
      <c r="CK106" s="358">
        <f>'Class-6'!CR108</f>
        <v>0</v>
      </c>
      <c r="CL106" s="358">
        <f>'Class-6'!CR108</f>
        <v>0</v>
      </c>
      <c r="CM106" s="359">
        <f t="shared" si="48"/>
        <v>0</v>
      </c>
      <c r="CN106" s="832">
        <f t="shared" si="49"/>
        <v>0</v>
      </c>
      <c r="CO106" s="833">
        <f>'Class-6'!CP108</f>
        <v>0</v>
      </c>
      <c r="CP106" s="360">
        <f>'Class-6'!CW108</f>
        <v>0</v>
      </c>
      <c r="CQ106" s="357">
        <f>'Class-6'!CX108</f>
        <v>0</v>
      </c>
      <c r="CR106" s="358">
        <f>'Class-6'!CY108</f>
        <v>0</v>
      </c>
      <c r="CS106" s="358">
        <f>'Class-6'!CZ108</f>
        <v>0</v>
      </c>
      <c r="CT106" s="358">
        <f>'Class-6'!DA108</f>
        <v>0</v>
      </c>
      <c r="CU106" s="358">
        <f>'Class-6'!DB108</f>
        <v>0</v>
      </c>
      <c r="CV106" s="434">
        <f>'Class-6'!DC108</f>
        <v>0</v>
      </c>
      <c r="CW106" s="361">
        <f>'Class-6'!DF108</f>
        <v>0</v>
      </c>
      <c r="CX106" s="357">
        <f>'Class-6'!DG108</f>
        <v>0</v>
      </c>
      <c r="CY106" s="358">
        <f>'Class-6'!DH108</f>
        <v>0</v>
      </c>
      <c r="CZ106" s="358">
        <f>'Class-6'!DI108</f>
        <v>0</v>
      </c>
      <c r="DA106" s="358">
        <f>'Class-6'!DJ108</f>
        <v>0</v>
      </c>
      <c r="DB106" s="358">
        <f>'Class-6'!DK108</f>
        <v>0</v>
      </c>
      <c r="DC106" s="359">
        <f>'Class-6'!DL108</f>
        <v>0</v>
      </c>
      <c r="DD106" s="361">
        <f>'Class-6'!DO108</f>
        <v>0</v>
      </c>
      <c r="DE106" s="357">
        <f>'Class-6'!DP108</f>
        <v>0</v>
      </c>
      <c r="DF106" s="358">
        <f>'Class-6'!DQ108</f>
        <v>0</v>
      </c>
      <c r="DG106" s="358">
        <f>'Class-6'!DR108</f>
        <v>0</v>
      </c>
      <c r="DH106" s="358">
        <f>'Class-6'!DS108</f>
        <v>0</v>
      </c>
      <c r="DI106" s="358">
        <f>'Class-6'!DT108</f>
        <v>0</v>
      </c>
      <c r="DJ106" s="359">
        <f>'Class-6'!DU108</f>
        <v>0</v>
      </c>
      <c r="DK106" s="361">
        <f>'Class-6'!DX108</f>
        <v>0</v>
      </c>
      <c r="DL106" s="472">
        <f>'Class-6'!DY108</f>
        <v>0</v>
      </c>
      <c r="DM106" s="473">
        <f>'Class-6'!DZ108</f>
        <v>0</v>
      </c>
      <c r="DN106" s="474" t="str">
        <f>'Class-6'!EA108</f>
        <v/>
      </c>
      <c r="DO106" s="472">
        <f>'Class-6'!EB108</f>
        <v>0</v>
      </c>
      <c r="DP106" s="473">
        <f>'Class-6'!EC108</f>
        <v>0</v>
      </c>
      <c r="DQ106" s="473">
        <f>'Class-6'!ED108</f>
        <v>0</v>
      </c>
      <c r="DR106" s="473" t="str">
        <f>'Class-6'!EE108</f>
        <v/>
      </c>
      <c r="DS106" s="281" t="str">
        <f>'Class-6'!EF108</f>
        <v/>
      </c>
      <c r="DT106" s="281" t="str">
        <f>'Class-6'!EG108</f>
        <v/>
      </c>
      <c r="DU106" s="283" t="str">
        <f>'Class-6'!EH108</f>
        <v/>
      </c>
      <c r="DV106" s="284">
        <f>'Class-6'!EJ108</f>
        <v>0</v>
      </c>
    </row>
    <row r="107" spans="1:126" ht="21.75" customHeight="1">
      <c r="A107" s="883"/>
      <c r="B107" s="928" t="s">
        <v>151</v>
      </c>
      <c r="C107" s="929"/>
      <c r="D107" s="929"/>
      <c r="E107" s="929"/>
      <c r="F107" s="929"/>
      <c r="G107" s="929"/>
      <c r="H107" s="929"/>
      <c r="I107" s="929"/>
      <c r="J107" s="930"/>
      <c r="K107" s="872" t="str">
        <f>K2</f>
        <v>HINDI</v>
      </c>
      <c r="L107" s="873"/>
      <c r="M107" s="873"/>
      <c r="N107" s="873"/>
      <c r="O107" s="873"/>
      <c r="P107" s="873"/>
      <c r="Q107" s="873"/>
      <c r="R107" s="873"/>
      <c r="S107" s="873"/>
      <c r="T107" s="873"/>
      <c r="U107" s="873"/>
      <c r="V107" s="873"/>
      <c r="W107" s="873"/>
      <c r="X107" s="874"/>
      <c r="Y107" s="872" t="str">
        <f>Y2</f>
        <v>ENGLISH</v>
      </c>
      <c r="Z107" s="873"/>
      <c r="AA107" s="873"/>
      <c r="AB107" s="873"/>
      <c r="AC107" s="873"/>
      <c r="AD107" s="873"/>
      <c r="AE107" s="873"/>
      <c r="AF107" s="873"/>
      <c r="AG107" s="873"/>
      <c r="AH107" s="873"/>
      <c r="AI107" s="873"/>
      <c r="AJ107" s="873"/>
      <c r="AK107" s="873"/>
      <c r="AL107" s="874"/>
      <c r="AM107" s="872" t="str">
        <f>AM2</f>
        <v>SANSKRIT</v>
      </c>
      <c r="AN107" s="873"/>
      <c r="AO107" s="873"/>
      <c r="AP107" s="873"/>
      <c r="AQ107" s="873"/>
      <c r="AR107" s="873"/>
      <c r="AS107" s="873"/>
      <c r="AT107" s="873"/>
      <c r="AU107" s="873"/>
      <c r="AV107" s="873"/>
      <c r="AW107" s="873"/>
      <c r="AX107" s="873"/>
      <c r="AY107" s="873"/>
      <c r="AZ107" s="874"/>
      <c r="BA107" s="872" t="str">
        <f>BA2</f>
        <v>SCIENCE</v>
      </c>
      <c r="BB107" s="873"/>
      <c r="BC107" s="873"/>
      <c r="BD107" s="873"/>
      <c r="BE107" s="873"/>
      <c r="BF107" s="873"/>
      <c r="BG107" s="873"/>
      <c r="BH107" s="873"/>
      <c r="BI107" s="873"/>
      <c r="BJ107" s="873"/>
      <c r="BK107" s="873"/>
      <c r="BL107" s="873"/>
      <c r="BM107" s="873"/>
      <c r="BN107" s="874"/>
      <c r="BO107" s="872" t="str">
        <f>BO2</f>
        <v>MATHEMATICS</v>
      </c>
      <c r="BP107" s="873"/>
      <c r="BQ107" s="873"/>
      <c r="BR107" s="873"/>
      <c r="BS107" s="873"/>
      <c r="BT107" s="873"/>
      <c r="BU107" s="873"/>
      <c r="BV107" s="873"/>
      <c r="BW107" s="873"/>
      <c r="BX107" s="873"/>
      <c r="BY107" s="873"/>
      <c r="BZ107" s="873"/>
      <c r="CA107" s="873"/>
      <c r="CB107" s="874"/>
      <c r="CC107" s="872" t="str">
        <f>CC2</f>
        <v>SOCIAL SCIENCE</v>
      </c>
      <c r="CD107" s="873"/>
      <c r="CE107" s="873"/>
      <c r="CF107" s="873"/>
      <c r="CG107" s="873"/>
      <c r="CH107" s="873"/>
      <c r="CI107" s="873"/>
      <c r="CJ107" s="873"/>
      <c r="CK107" s="873"/>
      <c r="CL107" s="873"/>
      <c r="CM107" s="873"/>
      <c r="CN107" s="873"/>
      <c r="CO107" s="873"/>
      <c r="CP107" s="874"/>
      <c r="CQ107" s="846" t="str">
        <f>CQ2</f>
        <v>WORK EXP.</v>
      </c>
      <c r="CR107" s="847"/>
      <c r="CS107" s="847"/>
      <c r="CT107" s="847"/>
      <c r="CU107" s="847"/>
      <c r="CV107" s="955"/>
      <c r="CW107" s="848"/>
      <c r="CX107" s="846" t="str">
        <f>CX2</f>
        <v>ART EDU.</v>
      </c>
      <c r="CY107" s="847"/>
      <c r="CZ107" s="847"/>
      <c r="DA107" s="847"/>
      <c r="DB107" s="847"/>
      <c r="DC107" s="847"/>
      <c r="DD107" s="848"/>
      <c r="DE107" s="846" t="str">
        <f>DE2</f>
        <v>HEALTH &amp; PHY. EDU.</v>
      </c>
      <c r="DF107" s="847"/>
      <c r="DG107" s="847"/>
      <c r="DH107" s="847"/>
      <c r="DI107" s="847"/>
      <c r="DJ107" s="847"/>
      <c r="DK107" s="848"/>
      <c r="DL107" s="940" t="s">
        <v>159</v>
      </c>
      <c r="DM107" s="941"/>
      <c r="DN107" s="941"/>
      <c r="DO107" s="941"/>
      <c r="DP107" s="941"/>
      <c r="DQ107" s="941"/>
      <c r="DR107" s="941"/>
      <c r="DS107" s="941"/>
      <c r="DT107" s="941"/>
      <c r="DU107" s="942"/>
    </row>
    <row r="108" spans="1:126" ht="21.75" customHeight="1">
      <c r="A108" s="883"/>
      <c r="B108" s="931" t="s">
        <v>152</v>
      </c>
      <c r="C108" s="932"/>
      <c r="D108" s="932"/>
      <c r="E108" s="932"/>
      <c r="F108" s="932"/>
      <c r="G108" s="932"/>
      <c r="H108" s="932"/>
      <c r="I108" s="932"/>
      <c r="J108" s="933"/>
      <c r="K108" s="875">
        <f>K3</f>
        <v>0</v>
      </c>
      <c r="L108" s="876"/>
      <c r="M108" s="876"/>
      <c r="N108" s="876"/>
      <c r="O108" s="876"/>
      <c r="P108" s="876"/>
      <c r="Q108" s="876"/>
      <c r="R108" s="876"/>
      <c r="S108" s="876"/>
      <c r="T108" s="876"/>
      <c r="U108" s="876"/>
      <c r="V108" s="876"/>
      <c r="W108" s="876"/>
      <c r="X108" s="877"/>
      <c r="Y108" s="875">
        <f>Y3</f>
        <v>0</v>
      </c>
      <c r="Z108" s="876"/>
      <c r="AA108" s="876"/>
      <c r="AB108" s="876"/>
      <c r="AC108" s="876"/>
      <c r="AD108" s="876"/>
      <c r="AE108" s="876"/>
      <c r="AF108" s="876"/>
      <c r="AG108" s="876"/>
      <c r="AH108" s="876"/>
      <c r="AI108" s="876"/>
      <c r="AJ108" s="876"/>
      <c r="AK108" s="876"/>
      <c r="AL108" s="877"/>
      <c r="AM108" s="875">
        <f>AM3</f>
        <v>0</v>
      </c>
      <c r="AN108" s="876"/>
      <c r="AO108" s="876"/>
      <c r="AP108" s="876"/>
      <c r="AQ108" s="876"/>
      <c r="AR108" s="876"/>
      <c r="AS108" s="876"/>
      <c r="AT108" s="876"/>
      <c r="AU108" s="876"/>
      <c r="AV108" s="876"/>
      <c r="AW108" s="876"/>
      <c r="AX108" s="876"/>
      <c r="AY108" s="876"/>
      <c r="AZ108" s="877"/>
      <c r="BA108" s="875">
        <f>BA3</f>
        <v>0</v>
      </c>
      <c r="BB108" s="876"/>
      <c r="BC108" s="876"/>
      <c r="BD108" s="876"/>
      <c r="BE108" s="876"/>
      <c r="BF108" s="876"/>
      <c r="BG108" s="876"/>
      <c r="BH108" s="876"/>
      <c r="BI108" s="876"/>
      <c r="BJ108" s="876"/>
      <c r="BK108" s="876"/>
      <c r="BL108" s="876"/>
      <c r="BM108" s="876"/>
      <c r="BN108" s="877"/>
      <c r="BO108" s="875">
        <f>BO3</f>
        <v>0</v>
      </c>
      <c r="BP108" s="876"/>
      <c r="BQ108" s="876"/>
      <c r="BR108" s="876"/>
      <c r="BS108" s="876"/>
      <c r="BT108" s="876"/>
      <c r="BU108" s="876"/>
      <c r="BV108" s="876"/>
      <c r="BW108" s="876"/>
      <c r="BX108" s="876"/>
      <c r="BY108" s="876"/>
      <c r="BZ108" s="876"/>
      <c r="CA108" s="876"/>
      <c r="CB108" s="877"/>
      <c r="CC108" s="875">
        <f>CC3</f>
        <v>0</v>
      </c>
      <c r="CD108" s="876"/>
      <c r="CE108" s="876"/>
      <c r="CF108" s="876"/>
      <c r="CG108" s="876"/>
      <c r="CH108" s="876"/>
      <c r="CI108" s="876"/>
      <c r="CJ108" s="876"/>
      <c r="CK108" s="876"/>
      <c r="CL108" s="876"/>
      <c r="CM108" s="876"/>
      <c r="CN108" s="876"/>
      <c r="CO108" s="876"/>
      <c r="CP108" s="877"/>
      <c r="CQ108" s="956">
        <f>CQ3</f>
        <v>0</v>
      </c>
      <c r="CR108" s="957"/>
      <c r="CS108" s="957"/>
      <c r="CT108" s="957"/>
      <c r="CU108" s="957"/>
      <c r="CV108" s="958"/>
      <c r="CW108" s="959"/>
      <c r="CX108" s="956">
        <f>CX3</f>
        <v>0</v>
      </c>
      <c r="CY108" s="957"/>
      <c r="CZ108" s="957"/>
      <c r="DA108" s="957"/>
      <c r="DB108" s="957"/>
      <c r="DC108" s="957"/>
      <c r="DD108" s="959"/>
      <c r="DE108" s="956">
        <f>DE3</f>
        <v>0</v>
      </c>
      <c r="DF108" s="957"/>
      <c r="DG108" s="957"/>
      <c r="DH108" s="957"/>
      <c r="DI108" s="957"/>
      <c r="DJ108" s="957"/>
      <c r="DK108" s="959"/>
      <c r="DL108" s="969" t="s">
        <v>155</v>
      </c>
      <c r="DM108" s="970"/>
      <c r="DN108" s="146" t="s">
        <v>118</v>
      </c>
      <c r="DO108" s="145" t="s">
        <v>160</v>
      </c>
      <c r="DP108" s="145" t="s">
        <v>161</v>
      </c>
      <c r="DQ108" s="145" t="s">
        <v>162</v>
      </c>
      <c r="DR108" s="145" t="s">
        <v>163</v>
      </c>
      <c r="DS108" s="949" t="s">
        <v>33</v>
      </c>
      <c r="DT108" s="950"/>
      <c r="DU108" s="951"/>
    </row>
    <row r="109" spans="1:126" ht="21.75" customHeight="1">
      <c r="A109" s="883"/>
      <c r="B109" s="934" t="s">
        <v>153</v>
      </c>
      <c r="C109" s="935"/>
      <c r="D109" s="935"/>
      <c r="E109" s="935"/>
      <c r="F109" s="935"/>
      <c r="G109" s="935"/>
      <c r="H109" s="935"/>
      <c r="I109" s="935"/>
      <c r="J109" s="936"/>
      <c r="K109" s="814" t="s">
        <v>155</v>
      </c>
      <c r="L109" s="815"/>
      <c r="M109" s="816"/>
      <c r="N109" s="363" t="s">
        <v>118</v>
      </c>
      <c r="O109" s="817" t="s">
        <v>156</v>
      </c>
      <c r="P109" s="818"/>
      <c r="Q109" s="514" t="s">
        <v>69</v>
      </c>
      <c r="R109" s="514" t="s">
        <v>70</v>
      </c>
      <c r="S109" s="514" t="s">
        <v>72</v>
      </c>
      <c r="T109" s="514" t="s">
        <v>71</v>
      </c>
      <c r="U109" s="514" t="s">
        <v>158</v>
      </c>
      <c r="V109" s="819" t="s">
        <v>157</v>
      </c>
      <c r="W109" s="820"/>
      <c r="X109" s="821"/>
      <c r="Y109" s="814" t="s">
        <v>155</v>
      </c>
      <c r="Z109" s="815"/>
      <c r="AA109" s="816"/>
      <c r="AB109" s="363" t="s">
        <v>118</v>
      </c>
      <c r="AC109" s="817" t="s">
        <v>156</v>
      </c>
      <c r="AD109" s="818"/>
      <c r="AE109" s="514" t="s">
        <v>69</v>
      </c>
      <c r="AF109" s="514" t="s">
        <v>70</v>
      </c>
      <c r="AG109" s="514" t="s">
        <v>72</v>
      </c>
      <c r="AH109" s="514" t="s">
        <v>71</v>
      </c>
      <c r="AI109" s="514" t="s">
        <v>158</v>
      </c>
      <c r="AJ109" s="819" t="s">
        <v>157</v>
      </c>
      <c r="AK109" s="820"/>
      <c r="AL109" s="821"/>
      <c r="AM109" s="814" t="s">
        <v>155</v>
      </c>
      <c r="AN109" s="815"/>
      <c r="AO109" s="816"/>
      <c r="AP109" s="363" t="s">
        <v>118</v>
      </c>
      <c r="AQ109" s="817" t="s">
        <v>156</v>
      </c>
      <c r="AR109" s="818"/>
      <c r="AS109" s="514" t="s">
        <v>69</v>
      </c>
      <c r="AT109" s="514" t="s">
        <v>70</v>
      </c>
      <c r="AU109" s="514" t="s">
        <v>72</v>
      </c>
      <c r="AV109" s="514" t="s">
        <v>71</v>
      </c>
      <c r="AW109" s="514" t="s">
        <v>158</v>
      </c>
      <c r="AX109" s="819" t="s">
        <v>157</v>
      </c>
      <c r="AY109" s="820"/>
      <c r="AZ109" s="821"/>
      <c r="BA109" s="814" t="s">
        <v>155</v>
      </c>
      <c r="BB109" s="815"/>
      <c r="BC109" s="816"/>
      <c r="BD109" s="363" t="s">
        <v>118</v>
      </c>
      <c r="BE109" s="817" t="s">
        <v>156</v>
      </c>
      <c r="BF109" s="818"/>
      <c r="BG109" s="514" t="s">
        <v>69</v>
      </c>
      <c r="BH109" s="514" t="s">
        <v>70</v>
      </c>
      <c r="BI109" s="514" t="s">
        <v>72</v>
      </c>
      <c r="BJ109" s="514" t="s">
        <v>71</v>
      </c>
      <c r="BK109" s="514" t="s">
        <v>158</v>
      </c>
      <c r="BL109" s="819" t="s">
        <v>157</v>
      </c>
      <c r="BM109" s="820"/>
      <c r="BN109" s="821"/>
      <c r="BO109" s="814" t="s">
        <v>155</v>
      </c>
      <c r="BP109" s="815"/>
      <c r="BQ109" s="816"/>
      <c r="BR109" s="363" t="s">
        <v>118</v>
      </c>
      <c r="BS109" s="817" t="s">
        <v>156</v>
      </c>
      <c r="BT109" s="818"/>
      <c r="BU109" s="514" t="s">
        <v>69</v>
      </c>
      <c r="BV109" s="514" t="s">
        <v>70</v>
      </c>
      <c r="BW109" s="514" t="s">
        <v>72</v>
      </c>
      <c r="BX109" s="514" t="s">
        <v>71</v>
      </c>
      <c r="BY109" s="514" t="s">
        <v>158</v>
      </c>
      <c r="BZ109" s="819" t="s">
        <v>157</v>
      </c>
      <c r="CA109" s="820"/>
      <c r="CB109" s="821"/>
      <c r="CC109" s="814" t="s">
        <v>155</v>
      </c>
      <c r="CD109" s="815"/>
      <c r="CE109" s="816"/>
      <c r="CF109" s="363" t="s">
        <v>118</v>
      </c>
      <c r="CG109" s="817" t="s">
        <v>156</v>
      </c>
      <c r="CH109" s="818"/>
      <c r="CI109" s="514" t="s">
        <v>69</v>
      </c>
      <c r="CJ109" s="514" t="s">
        <v>70</v>
      </c>
      <c r="CK109" s="514" t="s">
        <v>72</v>
      </c>
      <c r="CL109" s="514" t="s">
        <v>71</v>
      </c>
      <c r="CM109" s="514" t="s">
        <v>158</v>
      </c>
      <c r="CN109" s="819" t="s">
        <v>157</v>
      </c>
      <c r="CO109" s="820"/>
      <c r="CP109" s="821"/>
      <c r="CQ109" s="147" t="s">
        <v>207</v>
      </c>
      <c r="CR109" s="498" t="s">
        <v>69</v>
      </c>
      <c r="CS109" s="498" t="s">
        <v>70</v>
      </c>
      <c r="CT109" s="498" t="s">
        <v>72</v>
      </c>
      <c r="CU109" s="498" t="s">
        <v>71</v>
      </c>
      <c r="CV109" s="964" t="s">
        <v>157</v>
      </c>
      <c r="CW109" s="965"/>
      <c r="CX109" s="147" t="s">
        <v>207</v>
      </c>
      <c r="CY109" s="498" t="s">
        <v>69</v>
      </c>
      <c r="CZ109" s="498" t="s">
        <v>70</v>
      </c>
      <c r="DA109" s="498" t="s">
        <v>72</v>
      </c>
      <c r="DB109" s="498" t="s">
        <v>71</v>
      </c>
      <c r="DC109" s="964" t="s">
        <v>157</v>
      </c>
      <c r="DD109" s="965"/>
      <c r="DE109" s="147" t="s">
        <v>207</v>
      </c>
      <c r="DF109" s="498" t="s">
        <v>69</v>
      </c>
      <c r="DG109" s="498" t="s">
        <v>70</v>
      </c>
      <c r="DH109" s="498" t="s">
        <v>72</v>
      </c>
      <c r="DI109" s="498" t="s">
        <v>71</v>
      </c>
      <c r="DJ109" s="964" t="s">
        <v>157</v>
      </c>
      <c r="DK109" s="965"/>
      <c r="DL109" s="971">
        <f>MAX($B$7:$B$106)</f>
        <v>7</v>
      </c>
      <c r="DM109" s="972"/>
      <c r="DN109" s="148">
        <f>COUNTIF($F$7:$F$106,"NSO")</f>
        <v>0</v>
      </c>
      <c r="DO109" s="148">
        <f>DL109-DN109</f>
        <v>7</v>
      </c>
      <c r="DP109" s="148">
        <f>COUNTIF($DR$7:$DR$106,"First")</f>
        <v>2</v>
      </c>
      <c r="DQ109" s="148">
        <f>COUNTIF($DR$7:$DR$106,"Second")</f>
        <v>0</v>
      </c>
      <c r="DR109" s="148">
        <f>COUNTIF($DR$7:$DR$106,"tHIRD")</f>
        <v>0</v>
      </c>
      <c r="DS109" s="966">
        <f>DP109+DQ109+DR109</f>
        <v>2</v>
      </c>
      <c r="DT109" s="967"/>
      <c r="DU109" s="968"/>
    </row>
    <row r="110" spans="1:126" ht="21.75" customHeight="1">
      <c r="A110" s="883"/>
      <c r="B110" s="934"/>
      <c r="C110" s="935"/>
      <c r="D110" s="935"/>
      <c r="E110" s="935"/>
      <c r="F110" s="935"/>
      <c r="G110" s="935"/>
      <c r="H110" s="935"/>
      <c r="I110" s="935"/>
      <c r="J110" s="936"/>
      <c r="K110" s="822">
        <f>MAX($B$7:$B$107)</f>
        <v>7</v>
      </c>
      <c r="L110" s="823"/>
      <c r="M110" s="824"/>
      <c r="N110" s="364">
        <f>COUNTIF($F$7:$F$107,"NSO")</f>
        <v>0</v>
      </c>
      <c r="O110" s="825">
        <f>K110-N100</f>
        <v>7</v>
      </c>
      <c r="P110" s="826"/>
      <c r="Q110" s="291">
        <f>COUNTIF(X7:X106,"A")</f>
        <v>0</v>
      </c>
      <c r="R110" s="291">
        <f>COUNTIF(X7:X106,"B")</f>
        <v>0</v>
      </c>
      <c r="S110" s="291">
        <f>COUNTIF(X7:X106,"C")</f>
        <v>2</v>
      </c>
      <c r="T110" s="291">
        <f>COUNTIF(X7:X106,"D")</f>
        <v>0</v>
      </c>
      <c r="U110" s="291">
        <f>COUNTIF(X7:X106,"E")</f>
        <v>5</v>
      </c>
      <c r="V110" s="827">
        <f>Q110+R110+S110+T110+U110</f>
        <v>7</v>
      </c>
      <c r="W110" s="828"/>
      <c r="X110" s="829"/>
      <c r="Y110" s="822">
        <f>MAX($B$7:$B$107)</f>
        <v>7</v>
      </c>
      <c r="Z110" s="823"/>
      <c r="AA110" s="824"/>
      <c r="AB110" s="364">
        <f>COUNTIF($F$7:$F$107,"NSO")</f>
        <v>0</v>
      </c>
      <c r="AC110" s="825">
        <f>Y110-AB100</f>
        <v>7</v>
      </c>
      <c r="AD110" s="826"/>
      <c r="AE110" s="291">
        <f>COUNTIF(AL7:AL106,"A")</f>
        <v>0</v>
      </c>
      <c r="AF110" s="291">
        <f>COUNTIF(AL7:AL106,"B")</f>
        <v>1</v>
      </c>
      <c r="AG110" s="291">
        <f>COUNTIF(AL7:AL106,"C")</f>
        <v>1</v>
      </c>
      <c r="AH110" s="291">
        <f>COUNTIF(AL7:AL106,"D")</f>
        <v>0</v>
      </c>
      <c r="AI110" s="291">
        <f>COUNTIF(AL7:AL106,"E")</f>
        <v>5</v>
      </c>
      <c r="AJ110" s="827">
        <f>AE110+AF110+AG110+AH110+AI110</f>
        <v>7</v>
      </c>
      <c r="AK110" s="828"/>
      <c r="AL110" s="829"/>
      <c r="AM110" s="822">
        <f>MAX($B$7:$B$107)</f>
        <v>7</v>
      </c>
      <c r="AN110" s="823"/>
      <c r="AO110" s="824"/>
      <c r="AP110" s="364">
        <f>COUNTIF($F$7:$F$107,"NSO")</f>
        <v>0</v>
      </c>
      <c r="AQ110" s="825">
        <f>AM110-AP100</f>
        <v>7</v>
      </c>
      <c r="AR110" s="826"/>
      <c r="AS110" s="291">
        <f>COUNTIF(AZ7:AZ106,"A")</f>
        <v>0</v>
      </c>
      <c r="AT110" s="291">
        <f>COUNTIF(AZ7:AZ106,"B")</f>
        <v>1</v>
      </c>
      <c r="AU110" s="291">
        <f>COUNTIF(AZ7:AZ106,"C")</f>
        <v>1</v>
      </c>
      <c r="AV110" s="291">
        <f>COUNTIF(AZ7:AZ106,"D")</f>
        <v>0</v>
      </c>
      <c r="AW110" s="291">
        <f>COUNTIF(AZ7:AZ106,"E")</f>
        <v>5</v>
      </c>
      <c r="AX110" s="827">
        <f>AS110+AT110+AU110+AV110+AW110</f>
        <v>7</v>
      </c>
      <c r="AY110" s="828"/>
      <c r="AZ110" s="829"/>
      <c r="BA110" s="822">
        <f>MAX($B$7:$B$107)</f>
        <v>7</v>
      </c>
      <c r="BB110" s="823"/>
      <c r="BC110" s="824"/>
      <c r="BD110" s="364">
        <f>COUNTIF($F$7:$F$107,"NSO")</f>
        <v>0</v>
      </c>
      <c r="BE110" s="825">
        <f>BA110-BD100</f>
        <v>7</v>
      </c>
      <c r="BF110" s="826"/>
      <c r="BG110" s="291">
        <f>COUNTIF(BN7:BN106,"A")</f>
        <v>0</v>
      </c>
      <c r="BH110" s="291">
        <f>COUNTIF(BN7:BN106,"B")</f>
        <v>2</v>
      </c>
      <c r="BI110" s="291">
        <f>COUNTIF(BN7:BN106,"C")</f>
        <v>0</v>
      </c>
      <c r="BJ110" s="291">
        <f>COUNTIF(BN7:BN106,"D")</f>
        <v>0</v>
      </c>
      <c r="BK110" s="291">
        <f>COUNTIF(BN7:BN106,"E")</f>
        <v>5</v>
      </c>
      <c r="BL110" s="827">
        <f>BG110+BH110+BI110+BJ110+BK110</f>
        <v>7</v>
      </c>
      <c r="BM110" s="828"/>
      <c r="BN110" s="829"/>
      <c r="BO110" s="822">
        <f>MAX($B$7:$B$107)</f>
        <v>7</v>
      </c>
      <c r="BP110" s="823"/>
      <c r="BQ110" s="824"/>
      <c r="BR110" s="364">
        <f>COUNTIF($F$7:$F$107,"NSO")</f>
        <v>0</v>
      </c>
      <c r="BS110" s="825">
        <f>BO110-BR100</f>
        <v>7</v>
      </c>
      <c r="BT110" s="826"/>
      <c r="BU110" s="291">
        <f>COUNTIF(CB7:CB106,"A")</f>
        <v>0</v>
      </c>
      <c r="BV110" s="291">
        <f>COUNTIF(CB7:CB106,"B")</f>
        <v>1</v>
      </c>
      <c r="BW110" s="291">
        <f>COUNTIF(CB7:CB106,"C")</f>
        <v>1</v>
      </c>
      <c r="BX110" s="291">
        <f>COUNTIF(CB7:CB106,"D")</f>
        <v>0</v>
      </c>
      <c r="BY110" s="291">
        <f>COUNTIF(CB7:CB106,"E")</f>
        <v>5</v>
      </c>
      <c r="BZ110" s="827">
        <f>BU110+BV110+BW110+BX110+BY110</f>
        <v>7</v>
      </c>
      <c r="CA110" s="828"/>
      <c r="CB110" s="829"/>
      <c r="CC110" s="822">
        <f>MAX($B$7:$B$107)</f>
        <v>7</v>
      </c>
      <c r="CD110" s="823"/>
      <c r="CE110" s="824"/>
      <c r="CF110" s="364">
        <f>COUNTIF($F$7:$F$107,"NSO")</f>
        <v>0</v>
      </c>
      <c r="CG110" s="825">
        <f>CC110-CF100</f>
        <v>7</v>
      </c>
      <c r="CH110" s="826"/>
      <c r="CI110" s="291">
        <f>COUNTIF(CP7:CP106,"A")</f>
        <v>0</v>
      </c>
      <c r="CJ110" s="291">
        <f>COUNTIF(CP7:CP106,"B")</f>
        <v>1</v>
      </c>
      <c r="CK110" s="291">
        <f>COUNTIF(CP7:CP106,"C")</f>
        <v>1</v>
      </c>
      <c r="CL110" s="291">
        <f>COUNTIF(CP7:CP106,"D")</f>
        <v>0</v>
      </c>
      <c r="CM110" s="291">
        <f>COUNTIF(CP7:CP106,"E")</f>
        <v>5</v>
      </c>
      <c r="CN110" s="827">
        <f>CI110+CJ110+CK110+CL110+CM110</f>
        <v>7</v>
      </c>
      <c r="CO110" s="828"/>
      <c r="CP110" s="829"/>
      <c r="CQ110" s="263">
        <f>COUNTIF($CW$7:$CW$106,"a+")</f>
        <v>1</v>
      </c>
      <c r="CR110" s="264">
        <f>COUNTIF($CW$7:$CW$106,"A")</f>
        <v>0</v>
      </c>
      <c r="CS110" s="264">
        <f>COUNTIF($CW$7:$CW$106,"B")</f>
        <v>0</v>
      </c>
      <c r="CT110" s="264">
        <f>COUNTIF($CW$7:$CW$106,"C")</f>
        <v>1</v>
      </c>
      <c r="CU110" s="365">
        <f>COUNTIF($CW$7:$CW$106,"D")</f>
        <v>5</v>
      </c>
      <c r="CV110" s="973">
        <f>SUM(CQ110:CU110)</f>
        <v>7</v>
      </c>
      <c r="CW110" s="974"/>
      <c r="CX110" s="496">
        <f>COUNTIF($CW$7:$CW$106,"a+")</f>
        <v>1</v>
      </c>
      <c r="CY110" s="497">
        <f>COUNTIF($CW$7:$CW$106,"A")</f>
        <v>0</v>
      </c>
      <c r="CZ110" s="497">
        <f>COUNTIF($CW$7:$CW$106,"B")</f>
        <v>0</v>
      </c>
      <c r="DA110" s="497">
        <f>COUNTIF($CW$7:$CW$106,"C")</f>
        <v>1</v>
      </c>
      <c r="DB110" s="497">
        <f>COUNTIF($CW$7:$CW$106,"D")</f>
        <v>5</v>
      </c>
      <c r="DC110" s="973">
        <f>SUM(CX110:DB110)</f>
        <v>7</v>
      </c>
      <c r="DD110" s="974"/>
      <c r="DE110" s="496">
        <f>COUNTIF($CW$7:$CW$106,"a+")</f>
        <v>1</v>
      </c>
      <c r="DF110" s="497">
        <f>COUNTIF($CW$7:$CW$106,"A")</f>
        <v>0</v>
      </c>
      <c r="DG110" s="497">
        <f>COUNTIF($CW$7:$CW$106,"B")</f>
        <v>0</v>
      </c>
      <c r="DH110" s="497">
        <f>COUNTIF($CW$7:$CW$106,"C")</f>
        <v>1</v>
      </c>
      <c r="DI110" s="497">
        <f>COUNTIF($CW$7:$CW$106,"D")</f>
        <v>5</v>
      </c>
      <c r="DJ110" s="973">
        <f>SUM(DE110:DI110)</f>
        <v>7</v>
      </c>
      <c r="DK110" s="974"/>
      <c r="DL110" s="943" t="s">
        <v>165</v>
      </c>
      <c r="DM110" s="944"/>
      <c r="DN110" s="944"/>
      <c r="DO110" s="945"/>
      <c r="DP110" s="949"/>
      <c r="DQ110" s="950"/>
      <c r="DR110" s="950"/>
      <c r="DS110" s="950"/>
      <c r="DT110" s="950"/>
      <c r="DU110" s="951"/>
    </row>
    <row r="111" spans="1:126" ht="21.75" customHeight="1" thickBot="1">
      <c r="A111" s="883"/>
      <c r="B111" s="937" t="s">
        <v>154</v>
      </c>
      <c r="C111" s="938"/>
      <c r="D111" s="938"/>
      <c r="E111" s="938"/>
      <c r="F111" s="938"/>
      <c r="G111" s="938"/>
      <c r="H111" s="938"/>
      <c r="I111" s="938"/>
      <c r="J111" s="939"/>
      <c r="K111" s="878"/>
      <c r="L111" s="879"/>
      <c r="M111" s="879"/>
      <c r="N111" s="879"/>
      <c r="O111" s="879"/>
      <c r="P111" s="879"/>
      <c r="Q111" s="879"/>
      <c r="R111" s="879"/>
      <c r="S111" s="879"/>
      <c r="T111" s="879"/>
      <c r="U111" s="879"/>
      <c r="V111" s="879"/>
      <c r="W111" s="879"/>
      <c r="X111" s="880"/>
      <c r="Y111" s="878"/>
      <c r="Z111" s="879"/>
      <c r="AA111" s="879"/>
      <c r="AB111" s="879"/>
      <c r="AC111" s="879"/>
      <c r="AD111" s="879"/>
      <c r="AE111" s="879"/>
      <c r="AF111" s="879"/>
      <c r="AG111" s="879"/>
      <c r="AH111" s="879"/>
      <c r="AI111" s="879"/>
      <c r="AJ111" s="879"/>
      <c r="AK111" s="879"/>
      <c r="AL111" s="880"/>
      <c r="AM111" s="878"/>
      <c r="AN111" s="879"/>
      <c r="AO111" s="879"/>
      <c r="AP111" s="879"/>
      <c r="AQ111" s="879"/>
      <c r="AR111" s="879"/>
      <c r="AS111" s="879"/>
      <c r="AT111" s="879"/>
      <c r="AU111" s="879"/>
      <c r="AV111" s="879"/>
      <c r="AW111" s="879"/>
      <c r="AX111" s="879"/>
      <c r="AY111" s="879"/>
      <c r="AZ111" s="880"/>
      <c r="BA111" s="878"/>
      <c r="BB111" s="879"/>
      <c r="BC111" s="879"/>
      <c r="BD111" s="879"/>
      <c r="BE111" s="879"/>
      <c r="BF111" s="879"/>
      <c r="BG111" s="879"/>
      <c r="BH111" s="879"/>
      <c r="BI111" s="879"/>
      <c r="BJ111" s="879"/>
      <c r="BK111" s="879"/>
      <c r="BL111" s="879"/>
      <c r="BM111" s="879"/>
      <c r="BN111" s="880"/>
      <c r="BO111" s="878"/>
      <c r="BP111" s="879"/>
      <c r="BQ111" s="879"/>
      <c r="BR111" s="879"/>
      <c r="BS111" s="879"/>
      <c r="BT111" s="879"/>
      <c r="BU111" s="879"/>
      <c r="BV111" s="879"/>
      <c r="BW111" s="879"/>
      <c r="BX111" s="879"/>
      <c r="BY111" s="879"/>
      <c r="BZ111" s="879"/>
      <c r="CA111" s="879"/>
      <c r="CB111" s="880"/>
      <c r="CC111" s="878"/>
      <c r="CD111" s="879"/>
      <c r="CE111" s="879"/>
      <c r="CF111" s="879"/>
      <c r="CG111" s="879"/>
      <c r="CH111" s="879"/>
      <c r="CI111" s="879"/>
      <c r="CJ111" s="879"/>
      <c r="CK111" s="879"/>
      <c r="CL111" s="879"/>
      <c r="CM111" s="879"/>
      <c r="CN111" s="879"/>
      <c r="CO111" s="879"/>
      <c r="CP111" s="880"/>
      <c r="CQ111" s="960"/>
      <c r="CR111" s="961"/>
      <c r="CS111" s="961"/>
      <c r="CT111" s="961"/>
      <c r="CU111" s="961"/>
      <c r="CV111" s="962"/>
      <c r="CW111" s="963"/>
      <c r="CX111" s="960"/>
      <c r="CY111" s="961"/>
      <c r="CZ111" s="961"/>
      <c r="DA111" s="961"/>
      <c r="DB111" s="961"/>
      <c r="DC111" s="961"/>
      <c r="DD111" s="963"/>
      <c r="DE111" s="960"/>
      <c r="DF111" s="961"/>
      <c r="DG111" s="961"/>
      <c r="DH111" s="961"/>
      <c r="DI111" s="961"/>
      <c r="DJ111" s="961"/>
      <c r="DK111" s="963"/>
      <c r="DL111" s="946" t="s">
        <v>164</v>
      </c>
      <c r="DM111" s="947"/>
      <c r="DN111" s="947"/>
      <c r="DO111" s="948"/>
      <c r="DP111" s="952"/>
      <c r="DQ111" s="953"/>
      <c r="DR111" s="953"/>
      <c r="DS111" s="953"/>
      <c r="DT111" s="953"/>
      <c r="DU111" s="954"/>
    </row>
    <row r="112" spans="1:126" ht="6" hidden="1" customHeight="1"/>
    <row r="113" spans="11:82" hidden="1"/>
    <row r="114" spans="11:82" hidden="1">
      <c r="K114" s="355">
        <f>COUNTIF(X7:X107,"G1")</f>
        <v>0</v>
      </c>
      <c r="L114" s="355">
        <f>COUNTIF(X7:X107,"G2")</f>
        <v>0</v>
      </c>
      <c r="Y114" s="355">
        <f>COUNTIF(AL7:AL107,"G1")</f>
        <v>0</v>
      </c>
      <c r="Z114" s="355">
        <f>COUNTIF(AL7:AL107,"G2")</f>
        <v>0</v>
      </c>
      <c r="AM114" s="355">
        <f>COUNTIF(AZ7:AZ107,"G1")</f>
        <v>0</v>
      </c>
      <c r="AN114" s="355">
        <f>COUNTIF(AZ7:AZ107,"G2")</f>
        <v>0</v>
      </c>
      <c r="BA114" s="355">
        <f>COUNTIF(BN7:BN107,"G1")</f>
        <v>0</v>
      </c>
      <c r="BB114" s="355">
        <f>COUNTIF(BN7:BN107,"G2")</f>
        <v>0</v>
      </c>
      <c r="BO114" s="355">
        <f>COUNTIF(CB7:CB107,"G1")</f>
        <v>0</v>
      </c>
      <c r="BP114" s="355">
        <f>COUNTIF(CB7:CB107,"G2")</f>
        <v>0</v>
      </c>
      <c r="CC114" s="355">
        <f>COUNTIF(CP7:CP107,"G1")</f>
        <v>0</v>
      </c>
      <c r="CD114" s="355">
        <f>COUNTIF(CP7:CP107,"G2")</f>
        <v>0</v>
      </c>
    </row>
  </sheetData>
  <sheetProtection password="C875" sheet="1" objects="1" scenarios="1" formatCells="0" formatColumns="0" formatRows="0" insertColumns="0" insertRows="0" deleteColumns="0" deleteRows="0"/>
  <mergeCells count="791">
    <mergeCell ref="DL107:DU107"/>
    <mergeCell ref="DL110:DO110"/>
    <mergeCell ref="DL111:DO111"/>
    <mergeCell ref="DP110:DU110"/>
    <mergeCell ref="DP111:DU111"/>
    <mergeCell ref="CQ107:CW107"/>
    <mergeCell ref="CQ108:CW108"/>
    <mergeCell ref="CQ111:CW111"/>
    <mergeCell ref="CX108:DD108"/>
    <mergeCell ref="DC109:DD109"/>
    <mergeCell ref="DS108:DU108"/>
    <mergeCell ref="DS109:DU109"/>
    <mergeCell ref="DL108:DM108"/>
    <mergeCell ref="DL109:DM109"/>
    <mergeCell ref="DC110:DD110"/>
    <mergeCell ref="CX111:DD111"/>
    <mergeCell ref="DJ110:DK110"/>
    <mergeCell ref="DE111:DK111"/>
    <mergeCell ref="CV109:CW109"/>
    <mergeCell ref="CV110:CW110"/>
    <mergeCell ref="DE107:DK107"/>
    <mergeCell ref="DE108:DK108"/>
    <mergeCell ref="DJ109:DK109"/>
    <mergeCell ref="CC107:CP107"/>
    <mergeCell ref="CC108:CP108"/>
    <mergeCell ref="CC111:CP111"/>
    <mergeCell ref="CC109:CE109"/>
    <mergeCell ref="CG109:CH109"/>
    <mergeCell ref="CN109:CP109"/>
    <mergeCell ref="CC110:CE110"/>
    <mergeCell ref="CG110:CH110"/>
    <mergeCell ref="CN110:CP110"/>
    <mergeCell ref="AM107:AZ107"/>
    <mergeCell ref="AM108:AZ108"/>
    <mergeCell ref="AM111:AZ111"/>
    <mergeCell ref="BO107:CB107"/>
    <mergeCell ref="BO108:CB108"/>
    <mergeCell ref="BO111:CB111"/>
    <mergeCell ref="BA107:BN107"/>
    <mergeCell ref="BA108:BN108"/>
    <mergeCell ref="BA111:BN111"/>
    <mergeCell ref="BA109:BC109"/>
    <mergeCell ref="BE109:BF109"/>
    <mergeCell ref="BL109:BN109"/>
    <mergeCell ref="BA110:BC110"/>
    <mergeCell ref="BE110:BF110"/>
    <mergeCell ref="BL110:BN110"/>
    <mergeCell ref="BO109:BQ109"/>
    <mergeCell ref="BS109:BT109"/>
    <mergeCell ref="BZ109:CB109"/>
    <mergeCell ref="BO110:BQ110"/>
    <mergeCell ref="BS110:BT110"/>
    <mergeCell ref="BZ110:CB110"/>
    <mergeCell ref="B107:J107"/>
    <mergeCell ref="B108:J108"/>
    <mergeCell ref="K107:X107"/>
    <mergeCell ref="K108:X108"/>
    <mergeCell ref="B109:J110"/>
    <mergeCell ref="B111:J111"/>
    <mergeCell ref="K111:X111"/>
    <mergeCell ref="V109:X109"/>
    <mergeCell ref="V110:X110"/>
    <mergeCell ref="O109:P109"/>
    <mergeCell ref="O110:P110"/>
    <mergeCell ref="K109:M109"/>
    <mergeCell ref="K110:M110"/>
    <mergeCell ref="DV2:DV6"/>
    <mergeCell ref="K3:X3"/>
    <mergeCell ref="CQ3:CW3"/>
    <mergeCell ref="DL3:DL6"/>
    <mergeCell ref="CQ2:CW2"/>
    <mergeCell ref="DL2:DN2"/>
    <mergeCell ref="DS3:DS6"/>
    <mergeCell ref="DA4:DA5"/>
    <mergeCell ref="K2:X2"/>
    <mergeCell ref="DU3:DU6"/>
    <mergeCell ref="DM3:DM6"/>
    <mergeCell ref="DN3:DN6"/>
    <mergeCell ref="DO3:DO6"/>
    <mergeCell ref="CR4:CR5"/>
    <mergeCell ref="CS4:CS5"/>
    <mergeCell ref="CT4:CT5"/>
    <mergeCell ref="DF4:DF5"/>
    <mergeCell ref="BZ6:CA6"/>
    <mergeCell ref="CN6:CO6"/>
    <mergeCell ref="AL5:AL6"/>
    <mergeCell ref="AZ5:AZ6"/>
    <mergeCell ref="CX2:DD2"/>
    <mergeCell ref="CX3:DD3"/>
    <mergeCell ref="CX4:CX5"/>
    <mergeCell ref="I5:I6"/>
    <mergeCell ref="J5:J6"/>
    <mergeCell ref="B5:B6"/>
    <mergeCell ref="C5:C6"/>
    <mergeCell ref="D5:D6"/>
    <mergeCell ref="E5:E6"/>
    <mergeCell ref="B3:E3"/>
    <mergeCell ref="F3:J3"/>
    <mergeCell ref="DO2:DU2"/>
    <mergeCell ref="B2:J2"/>
    <mergeCell ref="H4:J4"/>
    <mergeCell ref="F5:F6"/>
    <mergeCell ref="G5:G6"/>
    <mergeCell ref="CP5:CP6"/>
    <mergeCell ref="DP3:DP6"/>
    <mergeCell ref="DQ3:DQ6"/>
    <mergeCell ref="DR3:DR6"/>
    <mergeCell ref="M4:M5"/>
    <mergeCell ref="N4:Q4"/>
    <mergeCell ref="R4:U4"/>
    <mergeCell ref="V4:W5"/>
    <mergeCell ref="V6:W6"/>
    <mergeCell ref="CW5:CW6"/>
    <mergeCell ref="CQ4:CQ5"/>
    <mergeCell ref="A11:A111"/>
    <mergeCell ref="BQ4:BQ5"/>
    <mergeCell ref="CE4:CE5"/>
    <mergeCell ref="AA4:AA5"/>
    <mergeCell ref="A2:A10"/>
    <mergeCell ref="B4:D4"/>
    <mergeCell ref="V14:W14"/>
    <mergeCell ref="V15:W15"/>
    <mergeCell ref="V16:W16"/>
    <mergeCell ref="V17:W17"/>
    <mergeCell ref="V18:W18"/>
    <mergeCell ref="V19:W19"/>
    <mergeCell ref="V20:W20"/>
    <mergeCell ref="V21:W21"/>
    <mergeCell ref="V22:W22"/>
    <mergeCell ref="V23:W23"/>
    <mergeCell ref="V24:W24"/>
    <mergeCell ref="V25:W25"/>
    <mergeCell ref="V26:W26"/>
    <mergeCell ref="H5:H6"/>
    <mergeCell ref="X5:X6"/>
    <mergeCell ref="BN5:BN6"/>
    <mergeCell ref="CB5:CB6"/>
    <mergeCell ref="K4:L4"/>
    <mergeCell ref="V7:W7"/>
    <mergeCell ref="V8:W8"/>
    <mergeCell ref="V9:W9"/>
    <mergeCell ref="V10:W10"/>
    <mergeCell ref="V11:W11"/>
    <mergeCell ref="V12:W12"/>
    <mergeCell ref="V13:W13"/>
    <mergeCell ref="CN9:CO9"/>
    <mergeCell ref="BZ10:CA10"/>
    <mergeCell ref="CN10:CO10"/>
    <mergeCell ref="BZ11:CA11"/>
    <mergeCell ref="CN11:CO11"/>
    <mergeCell ref="BZ12:CA12"/>
    <mergeCell ref="CN12:CO12"/>
    <mergeCell ref="BZ13:CA13"/>
    <mergeCell ref="CN13:CO13"/>
    <mergeCell ref="V27:W27"/>
    <mergeCell ref="V28:W28"/>
    <mergeCell ref="V29:W29"/>
    <mergeCell ref="V30:W30"/>
    <mergeCell ref="V31:W31"/>
    <mergeCell ref="V32:W32"/>
    <mergeCell ref="V33:W33"/>
    <mergeCell ref="V34:W34"/>
    <mergeCell ref="V35:W35"/>
    <mergeCell ref="V36:W36"/>
    <mergeCell ref="V37:W37"/>
    <mergeCell ref="V38:W38"/>
    <mergeCell ref="V39:W39"/>
    <mergeCell ref="V40:W40"/>
    <mergeCell ref="V41:W41"/>
    <mergeCell ref="V42:W42"/>
    <mergeCell ref="V43:W43"/>
    <mergeCell ref="V44:W44"/>
    <mergeCell ref="V45:W45"/>
    <mergeCell ref="V46:W46"/>
    <mergeCell ref="V47:W47"/>
    <mergeCell ref="V48:W48"/>
    <mergeCell ref="V49:W49"/>
    <mergeCell ref="V50:W50"/>
    <mergeCell ref="V51:W51"/>
    <mergeCell ref="V52:W52"/>
    <mergeCell ref="V53:W53"/>
    <mergeCell ref="V54:W54"/>
    <mergeCell ref="V55:W55"/>
    <mergeCell ref="V56:W56"/>
    <mergeCell ref="V57:W57"/>
    <mergeCell ref="V58:W58"/>
    <mergeCell ref="V59:W59"/>
    <mergeCell ref="V60:W60"/>
    <mergeCell ref="V61:W61"/>
    <mergeCell ref="V62:W62"/>
    <mergeCell ref="V63:W63"/>
    <mergeCell ref="V64:W64"/>
    <mergeCell ref="V65:W65"/>
    <mergeCell ref="V66:W66"/>
    <mergeCell ref="V67:W67"/>
    <mergeCell ref="V68:W68"/>
    <mergeCell ref="V69:W69"/>
    <mergeCell ref="V70:W70"/>
    <mergeCell ref="V71:W71"/>
    <mergeCell ref="V72:W72"/>
    <mergeCell ref="V73:W73"/>
    <mergeCell ref="V74:W74"/>
    <mergeCell ref="V75:W75"/>
    <mergeCell ref="V76:W76"/>
    <mergeCell ref="V77:W77"/>
    <mergeCell ref="V78:W78"/>
    <mergeCell ref="V79:W79"/>
    <mergeCell ref="V80:W80"/>
    <mergeCell ref="V81:W81"/>
    <mergeCell ref="V82:W82"/>
    <mergeCell ref="V83:W83"/>
    <mergeCell ref="V84:W84"/>
    <mergeCell ref="V85:W85"/>
    <mergeCell ref="V86:W86"/>
    <mergeCell ref="V87:W87"/>
    <mergeCell ref="V88:W88"/>
    <mergeCell ref="V89:W89"/>
    <mergeCell ref="V90:W90"/>
    <mergeCell ref="V91:W91"/>
    <mergeCell ref="V92:W92"/>
    <mergeCell ref="V93:W93"/>
    <mergeCell ref="V94:W94"/>
    <mergeCell ref="V95:W95"/>
    <mergeCell ref="V96:W96"/>
    <mergeCell ref="V97:W97"/>
    <mergeCell ref="V98:W98"/>
    <mergeCell ref="V99:W99"/>
    <mergeCell ref="V100:W100"/>
    <mergeCell ref="V101:W101"/>
    <mergeCell ref="V102:W102"/>
    <mergeCell ref="V103:W103"/>
    <mergeCell ref="V104:W104"/>
    <mergeCell ref="V105:W105"/>
    <mergeCell ref="V106:W106"/>
    <mergeCell ref="Y2:AL2"/>
    <mergeCell ref="Y3:AL3"/>
    <mergeCell ref="Y4:Z4"/>
    <mergeCell ref="AB4:AE4"/>
    <mergeCell ref="AF4:AI4"/>
    <mergeCell ref="AJ4:AK5"/>
    <mergeCell ref="AJ6:AK6"/>
    <mergeCell ref="AJ7:AK7"/>
    <mergeCell ref="AJ8:AK8"/>
    <mergeCell ref="AJ9:AK9"/>
    <mergeCell ref="AJ10:AK10"/>
    <mergeCell ref="AJ11:AK11"/>
    <mergeCell ref="AJ12:AK12"/>
    <mergeCell ref="AJ13:AK13"/>
    <mergeCell ref="AJ14:AK14"/>
    <mergeCell ref="AJ15:AK15"/>
    <mergeCell ref="AJ16:AK16"/>
    <mergeCell ref="AJ17:AK17"/>
    <mergeCell ref="AJ18:AK18"/>
    <mergeCell ref="AJ19:AK19"/>
    <mergeCell ref="AJ20:AK20"/>
    <mergeCell ref="AJ21:AK21"/>
    <mergeCell ref="AJ22:AK22"/>
    <mergeCell ref="AJ23:AK23"/>
    <mergeCell ref="AJ24:AK24"/>
    <mergeCell ref="AJ25:AK25"/>
    <mergeCell ref="AJ26:AK26"/>
    <mergeCell ref="AJ27:AK27"/>
    <mergeCell ref="AJ28:AK28"/>
    <mergeCell ref="AJ29:AK29"/>
    <mergeCell ref="AJ30:AK30"/>
    <mergeCell ref="AJ31:AK31"/>
    <mergeCell ref="AJ32:AK32"/>
    <mergeCell ref="AJ33:AK33"/>
    <mergeCell ref="AJ34:AK34"/>
    <mergeCell ref="AJ35:AK35"/>
    <mergeCell ref="AJ36:AK36"/>
    <mergeCell ref="AJ37:AK37"/>
    <mergeCell ref="AJ38:AK38"/>
    <mergeCell ref="AJ39:AK39"/>
    <mergeCell ref="AJ40:AK40"/>
    <mergeCell ref="AJ41:AK41"/>
    <mergeCell ref="AJ42:AK42"/>
    <mergeCell ref="AJ43:AK43"/>
    <mergeCell ref="AJ44:AK44"/>
    <mergeCell ref="AJ45:AK45"/>
    <mergeCell ref="AJ46:AK46"/>
    <mergeCell ref="AJ47:AK47"/>
    <mergeCell ref="AJ48:AK48"/>
    <mergeCell ref="AJ49:AK49"/>
    <mergeCell ref="AJ50:AK50"/>
    <mergeCell ref="AJ51:AK51"/>
    <mergeCell ref="AJ52:AK52"/>
    <mergeCell ref="AJ53:AK53"/>
    <mergeCell ref="AJ54:AK54"/>
    <mergeCell ref="AJ55:AK55"/>
    <mergeCell ref="AJ56:AK56"/>
    <mergeCell ref="AJ57:AK57"/>
    <mergeCell ref="AJ58:AK58"/>
    <mergeCell ref="AJ59:AK59"/>
    <mergeCell ref="AJ60:AK60"/>
    <mergeCell ref="AJ61:AK61"/>
    <mergeCell ref="AJ62:AK62"/>
    <mergeCell ref="AJ63:AK63"/>
    <mergeCell ref="AJ64:AK64"/>
    <mergeCell ref="AJ65:AK65"/>
    <mergeCell ref="AJ66:AK66"/>
    <mergeCell ref="AJ67:AK67"/>
    <mergeCell ref="AJ68:AK68"/>
    <mergeCell ref="AJ69:AK69"/>
    <mergeCell ref="AJ70:AK70"/>
    <mergeCell ref="AJ71:AK71"/>
    <mergeCell ref="AJ72:AK72"/>
    <mergeCell ref="AJ73:AK73"/>
    <mergeCell ref="AJ74:AK74"/>
    <mergeCell ref="AJ75:AK75"/>
    <mergeCell ref="AJ76:AK76"/>
    <mergeCell ref="AJ77:AK77"/>
    <mergeCell ref="AJ78:AK78"/>
    <mergeCell ref="AJ79:AK79"/>
    <mergeCell ref="AJ80:AK80"/>
    <mergeCell ref="AJ81:AK81"/>
    <mergeCell ref="AJ82:AK82"/>
    <mergeCell ref="AJ83:AK83"/>
    <mergeCell ref="AJ84:AK84"/>
    <mergeCell ref="AJ85:AK85"/>
    <mergeCell ref="AJ86:AK86"/>
    <mergeCell ref="AJ87:AK87"/>
    <mergeCell ref="AJ88:AK88"/>
    <mergeCell ref="AJ89:AK89"/>
    <mergeCell ref="AJ90:AK90"/>
    <mergeCell ref="AJ91:AK91"/>
    <mergeCell ref="AJ92:AK92"/>
    <mergeCell ref="AJ93:AK93"/>
    <mergeCell ref="AJ94:AK94"/>
    <mergeCell ref="AJ95:AK95"/>
    <mergeCell ref="AJ96:AK96"/>
    <mergeCell ref="AJ97:AK97"/>
    <mergeCell ref="AJ98:AK98"/>
    <mergeCell ref="AJ99:AK99"/>
    <mergeCell ref="AJ100:AK100"/>
    <mergeCell ref="AJ101:AK101"/>
    <mergeCell ref="AJ102:AK102"/>
    <mergeCell ref="AJ103:AK103"/>
    <mergeCell ref="AJ104:AK104"/>
    <mergeCell ref="AJ105:AK105"/>
    <mergeCell ref="AJ106:AK106"/>
    <mergeCell ref="Y107:AL107"/>
    <mergeCell ref="Y108:AL108"/>
    <mergeCell ref="Y111:AL111"/>
    <mergeCell ref="AM2:AZ2"/>
    <mergeCell ref="AM3:AZ3"/>
    <mergeCell ref="AM4:AN4"/>
    <mergeCell ref="AO4:AO5"/>
    <mergeCell ref="AP4:AS4"/>
    <mergeCell ref="AT4:AW4"/>
    <mergeCell ref="AX4:AY5"/>
    <mergeCell ref="AX6:AY6"/>
    <mergeCell ref="AX7:AY7"/>
    <mergeCell ref="AX8:AY8"/>
    <mergeCell ref="AX9:AY9"/>
    <mergeCell ref="AX10:AY10"/>
    <mergeCell ref="AX11:AY11"/>
    <mergeCell ref="AX12:AY12"/>
    <mergeCell ref="AX13:AY13"/>
    <mergeCell ref="AX14:AY14"/>
    <mergeCell ref="AX15:AY15"/>
    <mergeCell ref="AX16:AY16"/>
    <mergeCell ref="AX17:AY17"/>
    <mergeCell ref="AX18:AY18"/>
    <mergeCell ref="AX19:AY19"/>
    <mergeCell ref="AX20:AY20"/>
    <mergeCell ref="AX21:AY21"/>
    <mergeCell ref="AX22:AY22"/>
    <mergeCell ref="AX23:AY23"/>
    <mergeCell ref="AX24:AY24"/>
    <mergeCell ref="AX25:AY25"/>
    <mergeCell ref="AX26:AY26"/>
    <mergeCell ref="AX27:AY27"/>
    <mergeCell ref="AX28:AY28"/>
    <mergeCell ref="AX29:AY29"/>
    <mergeCell ref="AX30:AY30"/>
    <mergeCell ref="AX31:AY31"/>
    <mergeCell ref="AX32:AY32"/>
    <mergeCell ref="AX33:AY33"/>
    <mergeCell ref="AX34:AY34"/>
    <mergeCell ref="AX35:AY35"/>
    <mergeCell ref="AX36:AY36"/>
    <mergeCell ref="AX37:AY37"/>
    <mergeCell ref="AX38:AY38"/>
    <mergeCell ref="AX39:AY39"/>
    <mergeCell ref="AX40:AY40"/>
    <mergeCell ref="AX41:AY41"/>
    <mergeCell ref="AX42:AY42"/>
    <mergeCell ref="AX43:AY43"/>
    <mergeCell ref="AX44:AY44"/>
    <mergeCell ref="AX45:AY45"/>
    <mergeCell ref="AX46:AY46"/>
    <mergeCell ref="AX47:AY47"/>
    <mergeCell ref="AX48:AY48"/>
    <mergeCell ref="AX49:AY49"/>
    <mergeCell ref="AX50:AY50"/>
    <mergeCell ref="AX51:AY51"/>
    <mergeCell ref="AX52:AY52"/>
    <mergeCell ref="AX53:AY53"/>
    <mergeCell ref="AX54:AY54"/>
    <mergeCell ref="AX55:AY55"/>
    <mergeCell ref="AX56:AY56"/>
    <mergeCell ref="AX57:AY57"/>
    <mergeCell ref="AX58:AY58"/>
    <mergeCell ref="AX59:AY59"/>
    <mergeCell ref="AX60:AY60"/>
    <mergeCell ref="AX61:AY61"/>
    <mergeCell ref="AX62:AY62"/>
    <mergeCell ref="AX63:AY63"/>
    <mergeCell ref="AX64:AY64"/>
    <mergeCell ref="AX65:AY65"/>
    <mergeCell ref="AX66:AY66"/>
    <mergeCell ref="AX67:AY67"/>
    <mergeCell ref="AX68:AY68"/>
    <mergeCell ref="AX69:AY69"/>
    <mergeCell ref="AX70:AY70"/>
    <mergeCell ref="AX71:AY71"/>
    <mergeCell ref="AX72:AY72"/>
    <mergeCell ref="AX73:AY73"/>
    <mergeCell ref="AX74:AY74"/>
    <mergeCell ref="AX75:AY75"/>
    <mergeCell ref="AX76:AY76"/>
    <mergeCell ref="AX77:AY77"/>
    <mergeCell ref="AX78:AY78"/>
    <mergeCell ref="AX79:AY79"/>
    <mergeCell ref="AX80:AY80"/>
    <mergeCell ref="AX81:AY81"/>
    <mergeCell ref="AX82:AY82"/>
    <mergeCell ref="AX83:AY83"/>
    <mergeCell ref="AX84:AY84"/>
    <mergeCell ref="AX85:AY85"/>
    <mergeCell ref="AX86:AY86"/>
    <mergeCell ref="AX87:AY87"/>
    <mergeCell ref="AX88:AY88"/>
    <mergeCell ref="AX89:AY89"/>
    <mergeCell ref="AX90:AY90"/>
    <mergeCell ref="AX91:AY91"/>
    <mergeCell ref="AX92:AY92"/>
    <mergeCell ref="AX93:AY93"/>
    <mergeCell ref="AX94:AY94"/>
    <mergeCell ref="AX95:AY95"/>
    <mergeCell ref="AX96:AY96"/>
    <mergeCell ref="AX97:AY97"/>
    <mergeCell ref="AX98:AY98"/>
    <mergeCell ref="AX99:AY99"/>
    <mergeCell ref="AX100:AY100"/>
    <mergeCell ref="AX101:AY101"/>
    <mergeCell ref="AX102:AY102"/>
    <mergeCell ref="AX103:AY103"/>
    <mergeCell ref="AX104:AY104"/>
    <mergeCell ref="AX105:AY105"/>
    <mergeCell ref="AX106:AY106"/>
    <mergeCell ref="BO2:CB2"/>
    <mergeCell ref="CC2:CP2"/>
    <mergeCell ref="BO3:CB3"/>
    <mergeCell ref="CC3:CP3"/>
    <mergeCell ref="BO4:BP4"/>
    <mergeCell ref="BR4:BU4"/>
    <mergeCell ref="BV4:BY4"/>
    <mergeCell ref="BZ4:CA5"/>
    <mergeCell ref="CC4:CD4"/>
    <mergeCell ref="CF4:CI4"/>
    <mergeCell ref="CJ4:CM4"/>
    <mergeCell ref="CN4:CO5"/>
    <mergeCell ref="BZ7:CA7"/>
    <mergeCell ref="CN7:CO7"/>
    <mergeCell ref="BZ8:CA8"/>
    <mergeCell ref="CN8:CO8"/>
    <mergeCell ref="BZ9:CA9"/>
    <mergeCell ref="BZ14:CA14"/>
    <mergeCell ref="CN14:CO14"/>
    <mergeCell ref="BZ15:CA15"/>
    <mergeCell ref="CN15:CO15"/>
    <mergeCell ref="BZ16:CA16"/>
    <mergeCell ref="CN16:CO16"/>
    <mergeCell ref="BZ17:CA17"/>
    <mergeCell ref="CN17:CO17"/>
    <mergeCell ref="BZ18:CA18"/>
    <mergeCell ref="CN18:CO18"/>
    <mergeCell ref="BZ19:CA19"/>
    <mergeCell ref="CN19:CO19"/>
    <mergeCell ref="BZ20:CA20"/>
    <mergeCell ref="CN20:CO20"/>
    <mergeCell ref="BZ21:CA21"/>
    <mergeCell ref="CN21:CO21"/>
    <mergeCell ref="BZ22:CA22"/>
    <mergeCell ref="CN22:CO22"/>
    <mergeCell ref="BZ23:CA23"/>
    <mergeCell ref="CN23:CO23"/>
    <mergeCell ref="BZ24:CA24"/>
    <mergeCell ref="CN24:CO24"/>
    <mergeCell ref="BZ25:CA25"/>
    <mergeCell ref="CN25:CO25"/>
    <mergeCell ref="BZ26:CA26"/>
    <mergeCell ref="CN26:CO26"/>
    <mergeCell ref="BZ27:CA27"/>
    <mergeCell ref="CN27:CO27"/>
    <mergeCell ref="BZ28:CA28"/>
    <mergeCell ref="CN28:CO28"/>
    <mergeCell ref="BZ29:CA29"/>
    <mergeCell ref="CN29:CO29"/>
    <mergeCell ref="BZ30:CA30"/>
    <mergeCell ref="CN30:CO30"/>
    <mergeCell ref="BZ31:CA31"/>
    <mergeCell ref="CN31:CO31"/>
    <mergeCell ref="BZ32:CA32"/>
    <mergeCell ref="CN32:CO32"/>
    <mergeCell ref="BZ33:CA33"/>
    <mergeCell ref="CN33:CO33"/>
    <mergeCell ref="BZ34:CA34"/>
    <mergeCell ref="CN34:CO34"/>
    <mergeCell ref="BZ35:CA35"/>
    <mergeCell ref="CN35:CO35"/>
    <mergeCell ref="BZ36:CA36"/>
    <mergeCell ref="CN36:CO36"/>
    <mergeCell ref="BZ37:CA37"/>
    <mergeCell ref="CN37:CO37"/>
    <mergeCell ref="BZ38:CA38"/>
    <mergeCell ref="CN38:CO38"/>
    <mergeCell ref="BZ39:CA39"/>
    <mergeCell ref="CN39:CO39"/>
    <mergeCell ref="BZ40:CA40"/>
    <mergeCell ref="CN40:CO40"/>
    <mergeCell ref="BZ41:CA41"/>
    <mergeCell ref="CN41:CO41"/>
    <mergeCell ref="BZ42:CA42"/>
    <mergeCell ref="CN42:CO42"/>
    <mergeCell ref="BZ43:CA43"/>
    <mergeCell ref="CN43:CO43"/>
    <mergeCell ref="BZ44:CA44"/>
    <mergeCell ref="CN44:CO44"/>
    <mergeCell ref="BZ45:CA45"/>
    <mergeCell ref="CN45:CO45"/>
    <mergeCell ref="BZ46:CA46"/>
    <mergeCell ref="CN46:CO46"/>
    <mergeCell ref="BZ47:CA47"/>
    <mergeCell ref="CN47:CO47"/>
    <mergeCell ref="BZ48:CA48"/>
    <mergeCell ref="CN48:CO48"/>
    <mergeCell ref="BZ49:CA49"/>
    <mergeCell ref="CN49:CO49"/>
    <mergeCell ref="BZ50:CA50"/>
    <mergeCell ref="CN50:CO50"/>
    <mergeCell ref="BZ51:CA51"/>
    <mergeCell ref="CN51:CO51"/>
    <mergeCell ref="BZ52:CA52"/>
    <mergeCell ref="CN52:CO52"/>
    <mergeCell ref="BZ53:CA53"/>
    <mergeCell ref="CN53:CO53"/>
    <mergeCell ref="BZ54:CA54"/>
    <mergeCell ref="CN54:CO54"/>
    <mergeCell ref="BZ55:CA55"/>
    <mergeCell ref="CN55:CO55"/>
    <mergeCell ref="BZ56:CA56"/>
    <mergeCell ref="CN56:CO56"/>
    <mergeCell ref="BZ57:CA57"/>
    <mergeCell ref="CN57:CO57"/>
    <mergeCell ref="BZ58:CA58"/>
    <mergeCell ref="CN58:CO58"/>
    <mergeCell ref="BZ59:CA59"/>
    <mergeCell ref="CN59:CO59"/>
    <mergeCell ref="BZ60:CA60"/>
    <mergeCell ref="CN60:CO60"/>
    <mergeCell ref="BZ61:CA61"/>
    <mergeCell ref="CN61:CO61"/>
    <mergeCell ref="BZ62:CA62"/>
    <mergeCell ref="CN62:CO62"/>
    <mergeCell ref="BZ63:CA63"/>
    <mergeCell ref="CN63:CO63"/>
    <mergeCell ref="BZ64:CA64"/>
    <mergeCell ref="CN64:CO64"/>
    <mergeCell ref="BZ65:CA65"/>
    <mergeCell ref="CN65:CO65"/>
    <mergeCell ref="BZ66:CA66"/>
    <mergeCell ref="CN66:CO66"/>
    <mergeCell ref="BZ67:CA67"/>
    <mergeCell ref="CN67:CO67"/>
    <mergeCell ref="BZ68:CA68"/>
    <mergeCell ref="CN68:CO68"/>
    <mergeCell ref="BZ69:CA69"/>
    <mergeCell ref="CN69:CO69"/>
    <mergeCell ref="BZ70:CA70"/>
    <mergeCell ref="CN70:CO70"/>
    <mergeCell ref="BZ71:CA71"/>
    <mergeCell ref="CN71:CO71"/>
    <mergeCell ref="BZ72:CA72"/>
    <mergeCell ref="CN72:CO72"/>
    <mergeCell ref="BZ73:CA73"/>
    <mergeCell ref="CN73:CO73"/>
    <mergeCell ref="BZ74:CA74"/>
    <mergeCell ref="CN74:CO74"/>
    <mergeCell ref="BZ75:CA75"/>
    <mergeCell ref="CN75:CO75"/>
    <mergeCell ref="BZ76:CA76"/>
    <mergeCell ref="CN76:CO76"/>
    <mergeCell ref="BZ77:CA77"/>
    <mergeCell ref="CN77:CO77"/>
    <mergeCell ref="BZ78:CA78"/>
    <mergeCell ref="CN78:CO78"/>
    <mergeCell ref="BZ79:CA79"/>
    <mergeCell ref="CN79:CO79"/>
    <mergeCell ref="BZ80:CA80"/>
    <mergeCell ref="CN80:CO80"/>
    <mergeCell ref="BZ81:CA81"/>
    <mergeCell ref="CN81:CO81"/>
    <mergeCell ref="BZ82:CA82"/>
    <mergeCell ref="CN82:CO82"/>
    <mergeCell ref="BZ83:CA83"/>
    <mergeCell ref="CN83:CO83"/>
    <mergeCell ref="BZ84:CA84"/>
    <mergeCell ref="CN84:CO84"/>
    <mergeCell ref="BZ85:CA85"/>
    <mergeCell ref="CN85:CO85"/>
    <mergeCell ref="BZ86:CA86"/>
    <mergeCell ref="CN86:CO86"/>
    <mergeCell ref="BZ87:CA87"/>
    <mergeCell ref="CN87:CO87"/>
    <mergeCell ref="BZ88:CA88"/>
    <mergeCell ref="CN88:CO88"/>
    <mergeCell ref="BZ89:CA89"/>
    <mergeCell ref="CN89:CO89"/>
    <mergeCell ref="BZ90:CA90"/>
    <mergeCell ref="CN90:CO90"/>
    <mergeCell ref="BZ91:CA91"/>
    <mergeCell ref="CN91:CO91"/>
    <mergeCell ref="BZ92:CA92"/>
    <mergeCell ref="CN92:CO92"/>
    <mergeCell ref="BZ93:CA93"/>
    <mergeCell ref="CN93:CO93"/>
    <mergeCell ref="BZ94:CA94"/>
    <mergeCell ref="CN94:CO94"/>
    <mergeCell ref="BZ95:CA95"/>
    <mergeCell ref="CN95:CO95"/>
    <mergeCell ref="BZ96:CA96"/>
    <mergeCell ref="CN96:CO96"/>
    <mergeCell ref="BZ97:CA97"/>
    <mergeCell ref="CN97:CO97"/>
    <mergeCell ref="BZ98:CA98"/>
    <mergeCell ref="CN98:CO98"/>
    <mergeCell ref="BZ99:CA99"/>
    <mergeCell ref="CN99:CO99"/>
    <mergeCell ref="BZ100:CA100"/>
    <mergeCell ref="CN100:CO100"/>
    <mergeCell ref="BZ101:CA101"/>
    <mergeCell ref="CN101:CO101"/>
    <mergeCell ref="BZ102:CA102"/>
    <mergeCell ref="CN102:CO102"/>
    <mergeCell ref="BZ103:CA103"/>
    <mergeCell ref="CN103:CO103"/>
    <mergeCell ref="BZ104:CA104"/>
    <mergeCell ref="CN104:CO104"/>
    <mergeCell ref="BZ105:CA105"/>
    <mergeCell ref="CN105:CO105"/>
    <mergeCell ref="BZ106:CA106"/>
    <mergeCell ref="CN106:CO106"/>
    <mergeCell ref="BA2:BN2"/>
    <mergeCell ref="BA3:BN3"/>
    <mergeCell ref="BA4:BB4"/>
    <mergeCell ref="BC4:BC5"/>
    <mergeCell ref="BD4:BG4"/>
    <mergeCell ref="BH4:BK4"/>
    <mergeCell ref="BL4:BM5"/>
    <mergeCell ref="BL6:BM6"/>
    <mergeCell ref="BL7:BM7"/>
    <mergeCell ref="BL8:BM8"/>
    <mergeCell ref="BL9:BM9"/>
    <mergeCell ref="BL10:BM10"/>
    <mergeCell ref="BL11:BM11"/>
    <mergeCell ref="BL12:BM12"/>
    <mergeCell ref="BL13:BM13"/>
    <mergeCell ref="BL14:BM14"/>
    <mergeCell ref="BL15:BM15"/>
    <mergeCell ref="BL16:BM16"/>
    <mergeCell ref="BL17:BM17"/>
    <mergeCell ref="BL18:BM18"/>
    <mergeCell ref="BL19:BM19"/>
    <mergeCell ref="BL20:BM20"/>
    <mergeCell ref="BL21:BM21"/>
    <mergeCell ref="BL22:BM22"/>
    <mergeCell ref="BL23:BM23"/>
    <mergeCell ref="BL24:BM24"/>
    <mergeCell ref="BL25:BM25"/>
    <mergeCell ref="BL26:BM26"/>
    <mergeCell ref="BL27:BM27"/>
    <mergeCell ref="BL28:BM28"/>
    <mergeCell ref="BL29:BM29"/>
    <mergeCell ref="BL30:BM30"/>
    <mergeCell ref="BL31:BM31"/>
    <mergeCell ref="BL32:BM32"/>
    <mergeCell ref="BL33:BM33"/>
    <mergeCell ref="BL34:BM34"/>
    <mergeCell ref="BL35:BM35"/>
    <mergeCell ref="BL36:BM36"/>
    <mergeCell ref="BL37:BM37"/>
    <mergeCell ref="BL38:BM38"/>
    <mergeCell ref="BL39:BM39"/>
    <mergeCell ref="BL40:BM40"/>
    <mergeCell ref="BL41:BM41"/>
    <mergeCell ref="BL42:BM42"/>
    <mergeCell ref="BL43:BM43"/>
    <mergeCell ref="BL57:BM57"/>
    <mergeCell ref="BL58:BM58"/>
    <mergeCell ref="BL59:BM59"/>
    <mergeCell ref="BL60:BM60"/>
    <mergeCell ref="BL61:BM61"/>
    <mergeCell ref="BL44:BM44"/>
    <mergeCell ref="BL45:BM45"/>
    <mergeCell ref="BL46:BM46"/>
    <mergeCell ref="BL47:BM47"/>
    <mergeCell ref="BL48:BM48"/>
    <mergeCell ref="BL49:BM49"/>
    <mergeCell ref="BL50:BM50"/>
    <mergeCell ref="BL51:BM51"/>
    <mergeCell ref="BL52:BM52"/>
    <mergeCell ref="BL106:BM106"/>
    <mergeCell ref="BL89:BM89"/>
    <mergeCell ref="BL90:BM90"/>
    <mergeCell ref="BL91:BM91"/>
    <mergeCell ref="BL92:BM92"/>
    <mergeCell ref="BL93:BM93"/>
    <mergeCell ref="BL94:BM94"/>
    <mergeCell ref="BL95:BM95"/>
    <mergeCell ref="BL96:BM96"/>
    <mergeCell ref="BL97:BM97"/>
    <mergeCell ref="BL99:BM99"/>
    <mergeCell ref="BL100:BM100"/>
    <mergeCell ref="BL101:BM101"/>
    <mergeCell ref="BL102:BM102"/>
    <mergeCell ref="BL103:BM103"/>
    <mergeCell ref="BL104:BM104"/>
    <mergeCell ref="BL105:BM105"/>
    <mergeCell ref="BL77:BM77"/>
    <mergeCell ref="BL78:BM78"/>
    <mergeCell ref="BL79:BM79"/>
    <mergeCell ref="CY4:CY5"/>
    <mergeCell ref="CZ4:CZ5"/>
    <mergeCell ref="DD5:DD6"/>
    <mergeCell ref="CX107:DD107"/>
    <mergeCell ref="CU4:CU5"/>
    <mergeCell ref="CV4:CV5"/>
    <mergeCell ref="BL98:BM98"/>
    <mergeCell ref="BL80:BM80"/>
    <mergeCell ref="BL81:BM81"/>
    <mergeCell ref="BL82:BM82"/>
    <mergeCell ref="BL83:BM83"/>
    <mergeCell ref="BL84:BM84"/>
    <mergeCell ref="BL85:BM85"/>
    <mergeCell ref="BL86:BM86"/>
    <mergeCell ref="BL87:BM87"/>
    <mergeCell ref="BL88:BM88"/>
    <mergeCell ref="BL71:BM71"/>
    <mergeCell ref="BL72:BM72"/>
    <mergeCell ref="BL73:BM73"/>
    <mergeCell ref="BL74:BM74"/>
    <mergeCell ref="DB4:DB5"/>
    <mergeCell ref="DC4:DC5"/>
    <mergeCell ref="BL75:BM75"/>
    <mergeCell ref="BL76:BM76"/>
    <mergeCell ref="DE2:DK2"/>
    <mergeCell ref="DE3:DK3"/>
    <mergeCell ref="DE4:DE5"/>
    <mergeCell ref="DG4:DG5"/>
    <mergeCell ref="DH4:DH5"/>
    <mergeCell ref="DK5:DK6"/>
    <mergeCell ref="DI4:DI5"/>
    <mergeCell ref="DJ4:DJ5"/>
    <mergeCell ref="BL62:BM62"/>
    <mergeCell ref="BL63:BM63"/>
    <mergeCell ref="BL64:BM64"/>
    <mergeCell ref="BL65:BM65"/>
    <mergeCell ref="BL66:BM66"/>
    <mergeCell ref="BL67:BM67"/>
    <mergeCell ref="BL68:BM68"/>
    <mergeCell ref="BL69:BM69"/>
    <mergeCell ref="BL70:BM70"/>
    <mergeCell ref="BL53:BM53"/>
    <mergeCell ref="BL54:BM54"/>
    <mergeCell ref="BL55:BM55"/>
    <mergeCell ref="BL56:BM56"/>
    <mergeCell ref="Y109:AA109"/>
    <mergeCell ref="AC109:AD109"/>
    <mergeCell ref="AJ109:AL109"/>
    <mergeCell ref="Y110:AA110"/>
    <mergeCell ref="AC110:AD110"/>
    <mergeCell ref="AJ110:AL110"/>
    <mergeCell ref="AM109:AO109"/>
    <mergeCell ref="AQ109:AR109"/>
    <mergeCell ref="AX109:AZ109"/>
    <mergeCell ref="AM110:AO110"/>
    <mergeCell ref="AQ110:AR110"/>
    <mergeCell ref="AX110:AZ110"/>
  </mergeCells>
  <conditionalFormatting sqref="X7:DU106 F7:V106">
    <cfRule type="expression" dxfId="1" priority="15">
      <formula>$F7="NSO"</formula>
    </cfRule>
  </conditionalFormatting>
  <conditionalFormatting sqref="AE5:AE6 AA4:AB6 AF4:AF5 AI5:AI6 Y4 AJ4 AS5:AS6 AO4:AP6 AT4:AT5 AW5:AW6 AM4 AM6:AN6 AX4 BO4 BO6:BP6 CC4 CC6:CD6 BA4 BA6:BB6 Q5:Q6 M4:N6 R4:R5 U5:U6 K4 K6:L6 V4 V6 Y6:AJ6 BG5:BH5 O6:T6 AP6:AX6 BG5:BG6 BC4:BD6 BH4:BH5 BK5:BK6 BL4 BD6:BL6 BU5:BV5 BU5:BU6 BQ4:BR6 BV4:BV5 BY5:BY6 BZ4 BR6:BZ6 CI5:CJ5 CI5:CI6 CE4:CF6 CJ4:CJ5 CM5:CM6 CN4 CF6:CN6">
    <cfRule type="cellIs" dxfId="743" priority="14" operator="equal">
      <formula>0</formula>
    </cfRule>
  </conditionalFormatting>
  <conditionalFormatting sqref="D7:V106 X7:XFD106 W7">
    <cfRule type="expression" dxfId="0" priority="6">
      <formula>$D7=0</formula>
    </cfRule>
  </conditionalFormatting>
  <conditionalFormatting sqref="DS7:DS106">
    <cfRule type="cellIs" dxfId="742" priority="5" operator="equal">
      <formula>"PASSED"</formula>
    </cfRule>
    <cfRule type="cellIs" dxfId="741" priority="4" operator="equal">
      <formula>"PROMOTED"</formula>
    </cfRule>
  </conditionalFormatting>
  <conditionalFormatting sqref="DU7:DU106">
    <cfRule type="cellIs" dxfId="740" priority="3" operator="equal">
      <formula>1</formula>
    </cfRule>
    <cfRule type="cellIs" dxfId="739" priority="2" operator="equal">
      <formula>2</formula>
    </cfRule>
    <cfRule type="cellIs" dxfId="738" priority="1" operator="equal">
      <formula>3</formula>
    </cfRule>
  </conditionalFormatting>
  <pageMargins left="0.15748031496062992" right="0.15748031496062992" top="0.19685039370078741" bottom="0.19685039370078741" header="0.15748031496062992" footer="0.15748031496062992"/>
  <pageSetup paperSize="9" scale="4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XFC16"/>
  <sheetViews>
    <sheetView showGridLines="0" workbookViewId="0">
      <selection activeCell="AI9" activeCellId="4" sqref="U5:AA5 AI5:AO5 G9:M9 U9:AA9 AI9:AO9"/>
    </sheetView>
  </sheetViews>
  <sheetFormatPr defaultColWidth="0" defaultRowHeight="15" zeroHeight="1"/>
  <cols>
    <col min="1" max="1" width="1.85546875" style="130" customWidth="1"/>
    <col min="2" max="2" width="3.5703125" style="130" customWidth="1"/>
    <col min="3" max="3" width="4.42578125" style="130" customWidth="1"/>
    <col min="4" max="4" width="4.42578125" style="137" customWidth="1"/>
    <col min="5" max="6" width="4.42578125" style="137" hidden="1" customWidth="1"/>
    <col min="7" max="7" width="5.140625" style="137" customWidth="1"/>
    <col min="8" max="9" width="4.42578125" style="137" customWidth="1"/>
    <col min="10" max="11" width="4.42578125" style="137" hidden="1" customWidth="1"/>
    <col min="12" max="12" width="4.42578125" style="137" customWidth="1"/>
    <col min="13" max="13" width="4.85546875" style="137" customWidth="1"/>
    <col min="14" max="18" width="4.42578125" style="137" customWidth="1"/>
    <col min="19" max="19" width="4.7109375" style="137" hidden="1" customWidth="1"/>
    <col min="20" max="20" width="4.5703125" style="137" hidden="1" customWidth="1"/>
    <col min="21" max="23" width="4.42578125" style="137" customWidth="1"/>
    <col min="24" max="25" width="4.42578125" style="137" hidden="1" customWidth="1"/>
    <col min="26" max="30" width="4.42578125" style="137" customWidth="1"/>
    <col min="31" max="31" width="6" style="137" bestFit="1" customWidth="1"/>
    <col min="32" max="32" width="4.42578125" style="137" customWidth="1"/>
    <col min="33" max="33" width="5" style="137" hidden="1" customWidth="1"/>
    <col min="34" max="34" width="5.140625" style="137" hidden="1" customWidth="1"/>
    <col min="35" max="37" width="4.42578125" style="137" customWidth="1"/>
    <col min="38" max="39" width="4.42578125" style="137" hidden="1" customWidth="1"/>
    <col min="40" max="45" width="4.42578125" style="137" customWidth="1"/>
    <col min="46" max="46" width="1.7109375" style="130" customWidth="1"/>
    <col min="47" max="49" width="9.140625" style="130" hidden="1"/>
    <col min="50" max="51" width="4.42578125" style="130" hidden="1"/>
    <col min="52" max="54" width="9.140625" style="130" hidden="1"/>
    <col min="55" max="56" width="4.42578125" style="130" hidden="1"/>
    <col min="57" max="63" width="9.140625" style="130" hidden="1"/>
    <col min="64" max="65" width="4.42578125" style="130" hidden="1"/>
    <col min="66" max="68" width="9.140625" style="130" hidden="1"/>
    <col min="69" max="70" width="4.42578125" style="130" hidden="1"/>
    <col min="71" max="77" width="9.140625" style="130" hidden="1"/>
    <col min="78" max="79" width="4.42578125" style="130" hidden="1"/>
    <col min="80" max="82" width="9.140625" style="130" hidden="1"/>
    <col min="83" max="84" width="4.42578125" style="130" hidden="1"/>
    <col min="85" max="16383" width="9.140625" style="130" hidden="1"/>
    <col min="16384" max="16384" width="2.28515625" style="130" hidden="1"/>
  </cols>
  <sheetData>
    <row r="1" spans="2:45" ht="27" customHeight="1">
      <c r="B1" s="975" t="str">
        <f>CONCATENATE(Master!B8,Master!D8,Master!E8,Master!E11)</f>
        <v>SCHOOL'S FULL NAME:-Govt. Sr. Secondary School RaimalwadaP.S.-Bapini (Jodhpur)</v>
      </c>
      <c r="C1" s="976"/>
      <c r="D1" s="976"/>
      <c r="E1" s="976"/>
      <c r="F1" s="976"/>
      <c r="G1" s="976"/>
      <c r="H1" s="976"/>
      <c r="I1" s="976"/>
      <c r="J1" s="976"/>
      <c r="K1" s="976"/>
      <c r="L1" s="976"/>
      <c r="M1" s="976"/>
      <c r="N1" s="976"/>
      <c r="O1" s="976"/>
      <c r="P1" s="976"/>
      <c r="Q1" s="976"/>
      <c r="R1" s="976"/>
      <c r="S1" s="976"/>
      <c r="T1" s="976"/>
      <c r="U1" s="976"/>
      <c r="V1" s="976"/>
      <c r="W1" s="976"/>
      <c r="X1" s="976"/>
      <c r="Y1" s="976"/>
      <c r="Z1" s="976"/>
      <c r="AA1" s="976"/>
      <c r="AB1" s="976"/>
      <c r="AC1" s="976"/>
      <c r="AD1" s="976"/>
      <c r="AE1" s="976"/>
      <c r="AF1" s="976"/>
      <c r="AG1" s="976"/>
      <c r="AH1" s="976"/>
      <c r="AI1" s="976"/>
      <c r="AJ1" s="976"/>
      <c r="AK1" s="976"/>
      <c r="AL1" s="976"/>
      <c r="AM1" s="976"/>
      <c r="AN1" s="976"/>
      <c r="AO1" s="976"/>
      <c r="AP1" s="976"/>
      <c r="AQ1" s="976"/>
      <c r="AR1" s="976"/>
      <c r="AS1" s="977"/>
    </row>
    <row r="2" spans="2:45" ht="22.5">
      <c r="B2" s="978" t="str">
        <f>CONCATENATE(,Master!B14,Master!D14,Master!E14)</f>
        <v>U-DISE CODE:-08151106901</v>
      </c>
      <c r="C2" s="979"/>
      <c r="D2" s="979"/>
      <c r="E2" s="979"/>
      <c r="F2" s="979"/>
      <c r="G2" s="979"/>
      <c r="H2" s="979"/>
      <c r="I2" s="979"/>
      <c r="J2" s="979"/>
      <c r="K2" s="979"/>
      <c r="L2" s="979"/>
      <c r="M2" s="979"/>
      <c r="N2" s="979"/>
      <c r="O2" s="979"/>
      <c r="P2" s="979"/>
      <c r="Q2" s="979"/>
      <c r="R2" s="979"/>
      <c r="S2" s="979"/>
      <c r="T2" s="979"/>
      <c r="U2" s="979"/>
      <c r="V2" s="979"/>
      <c r="W2" s="979"/>
      <c r="X2" s="979"/>
      <c r="Y2" s="979"/>
      <c r="Z2" s="979"/>
      <c r="AA2" s="979"/>
      <c r="AB2" s="979"/>
      <c r="AC2" s="979"/>
      <c r="AD2" s="979"/>
      <c r="AE2" s="979"/>
      <c r="AF2" s="979"/>
      <c r="AG2" s="979"/>
      <c r="AH2" s="979"/>
      <c r="AI2" s="979"/>
      <c r="AJ2" s="979"/>
      <c r="AK2" s="979"/>
      <c r="AL2" s="979"/>
      <c r="AM2" s="979"/>
      <c r="AN2" s="979"/>
      <c r="AO2" s="979"/>
      <c r="AP2" s="979"/>
      <c r="AQ2" s="979"/>
      <c r="AR2" s="979"/>
      <c r="AS2" s="980"/>
    </row>
    <row r="3" spans="2:45" ht="25.5" customHeight="1" thickBot="1">
      <c r="B3" s="1049" t="s">
        <v>199</v>
      </c>
      <c r="C3" s="1050"/>
      <c r="D3" s="1050"/>
      <c r="E3" s="1050"/>
      <c r="F3" s="1050"/>
      <c r="G3" s="1050"/>
      <c r="H3" s="1050"/>
      <c r="I3" s="1050"/>
      <c r="J3" s="1050"/>
      <c r="K3" s="1050"/>
      <c r="L3" s="1050"/>
      <c r="M3" s="1050"/>
      <c r="N3" s="1050"/>
      <c r="O3" s="1050"/>
      <c r="P3" s="1050"/>
      <c r="Q3" s="1050"/>
      <c r="R3" s="1051" t="str">
        <f>CONCATENATE(P12,U12)</f>
        <v>Class:-6(A)</v>
      </c>
      <c r="S3" s="1051"/>
      <c r="T3" s="1051"/>
      <c r="U3" s="1051"/>
      <c r="V3" s="1051"/>
      <c r="W3" s="1051"/>
      <c r="X3" s="1051"/>
      <c r="Y3" s="1051"/>
      <c r="Z3" s="1051"/>
      <c r="AA3" s="476"/>
      <c r="AB3" s="476"/>
      <c r="AC3" s="476"/>
      <c r="AD3" s="476"/>
      <c r="AE3" s="476"/>
      <c r="AF3" s="981" t="str">
        <f>CONCATENATE(Master!B6,Master!D6,Master!E6)</f>
        <v>SESSION:-2021-22</v>
      </c>
      <c r="AG3" s="981"/>
      <c r="AH3" s="981"/>
      <c r="AI3" s="981"/>
      <c r="AJ3" s="981"/>
      <c r="AK3" s="981"/>
      <c r="AL3" s="981"/>
      <c r="AM3" s="981"/>
      <c r="AN3" s="981"/>
      <c r="AO3" s="981"/>
      <c r="AP3" s="981"/>
      <c r="AQ3" s="981"/>
      <c r="AR3" s="981"/>
      <c r="AS3" s="982"/>
    </row>
    <row r="4" spans="2:45" ht="46.5" customHeight="1">
      <c r="B4" s="983" t="s">
        <v>35</v>
      </c>
      <c r="C4" s="985" t="s">
        <v>28</v>
      </c>
      <c r="D4" s="987" t="str">
        <f>'Class-6'!L3</f>
        <v>HINDI</v>
      </c>
      <c r="E4" s="988"/>
      <c r="F4" s="988"/>
      <c r="G4" s="989"/>
      <c r="H4" s="989"/>
      <c r="I4" s="989"/>
      <c r="J4" s="989"/>
      <c r="K4" s="989"/>
      <c r="L4" s="989"/>
      <c r="M4" s="989"/>
      <c r="N4" s="989"/>
      <c r="O4" s="989"/>
      <c r="P4" s="989"/>
      <c r="Q4" s="992"/>
      <c r="R4" s="987" t="str">
        <f>'Result Sheet 6'!Y107</f>
        <v>ENGLISH</v>
      </c>
      <c r="S4" s="988"/>
      <c r="T4" s="988"/>
      <c r="U4" s="989"/>
      <c r="V4" s="989"/>
      <c r="W4" s="989"/>
      <c r="X4" s="989"/>
      <c r="Y4" s="989"/>
      <c r="Z4" s="989"/>
      <c r="AA4" s="989"/>
      <c r="AB4" s="989"/>
      <c r="AC4" s="989"/>
      <c r="AD4" s="989"/>
      <c r="AE4" s="992"/>
      <c r="AF4" s="987" t="str">
        <f>'Result Sheet 6'!AM107</f>
        <v>SANSKRIT</v>
      </c>
      <c r="AG4" s="988"/>
      <c r="AH4" s="988"/>
      <c r="AI4" s="989"/>
      <c r="AJ4" s="989"/>
      <c r="AK4" s="989"/>
      <c r="AL4" s="989"/>
      <c r="AM4" s="989"/>
      <c r="AN4" s="989"/>
      <c r="AO4" s="989"/>
      <c r="AP4" s="989"/>
      <c r="AQ4" s="990"/>
      <c r="AR4" s="990"/>
      <c r="AS4" s="991"/>
    </row>
    <row r="5" spans="2:45" ht="62.25" customHeight="1">
      <c r="B5" s="984"/>
      <c r="C5" s="986"/>
      <c r="D5" s="132" t="s">
        <v>120</v>
      </c>
      <c r="E5" s="133" t="s">
        <v>71</v>
      </c>
      <c r="F5" s="133" t="s">
        <v>123</v>
      </c>
      <c r="G5" s="477" t="s">
        <v>69</v>
      </c>
      <c r="H5" s="477" t="s">
        <v>70</v>
      </c>
      <c r="I5" s="477" t="s">
        <v>72</v>
      </c>
      <c r="J5" s="477" t="s">
        <v>121</v>
      </c>
      <c r="K5" s="477" t="s">
        <v>122</v>
      </c>
      <c r="L5" s="477" t="s">
        <v>71</v>
      </c>
      <c r="M5" s="477" t="s">
        <v>158</v>
      </c>
      <c r="N5" s="1037" t="s">
        <v>118</v>
      </c>
      <c r="O5" s="1038"/>
      <c r="P5" s="1039" t="s">
        <v>33</v>
      </c>
      <c r="Q5" s="1040"/>
      <c r="R5" s="132" t="s">
        <v>120</v>
      </c>
      <c r="S5" s="133" t="s">
        <v>71</v>
      </c>
      <c r="T5" s="133" t="s">
        <v>123</v>
      </c>
      <c r="U5" s="477" t="s">
        <v>69</v>
      </c>
      <c r="V5" s="477" t="s">
        <v>70</v>
      </c>
      <c r="W5" s="477" t="s">
        <v>72</v>
      </c>
      <c r="X5" s="477" t="s">
        <v>121</v>
      </c>
      <c r="Y5" s="477" t="s">
        <v>122</v>
      </c>
      <c r="Z5" s="477" t="s">
        <v>71</v>
      </c>
      <c r="AA5" s="477" t="s">
        <v>158</v>
      </c>
      <c r="AB5" s="1037" t="s">
        <v>118</v>
      </c>
      <c r="AC5" s="1038"/>
      <c r="AD5" s="1039" t="s">
        <v>33</v>
      </c>
      <c r="AE5" s="1040"/>
      <c r="AF5" s="132" t="s">
        <v>120</v>
      </c>
      <c r="AG5" s="133" t="s">
        <v>71</v>
      </c>
      <c r="AH5" s="133" t="s">
        <v>123</v>
      </c>
      <c r="AI5" s="477" t="s">
        <v>69</v>
      </c>
      <c r="AJ5" s="477" t="s">
        <v>70</v>
      </c>
      <c r="AK5" s="477" t="s">
        <v>72</v>
      </c>
      <c r="AL5" s="477" t="s">
        <v>121</v>
      </c>
      <c r="AM5" s="477" t="s">
        <v>122</v>
      </c>
      <c r="AN5" s="477" t="s">
        <v>71</v>
      </c>
      <c r="AO5" s="477" t="s">
        <v>158</v>
      </c>
      <c r="AP5" s="1037" t="s">
        <v>118</v>
      </c>
      <c r="AQ5" s="1038"/>
      <c r="AR5" s="1039" t="s">
        <v>33</v>
      </c>
      <c r="AS5" s="1040"/>
    </row>
    <row r="6" spans="2:45" ht="33.75" customHeight="1">
      <c r="B6" s="1030">
        <v>1</v>
      </c>
      <c r="C6" s="1033" t="str">
        <f>CONCATENATE(P12,U12)</f>
        <v>Class:-6(A)</v>
      </c>
      <c r="D6" s="993">
        <f>'Result Sheet 6'!K110</f>
        <v>7</v>
      </c>
      <c r="E6" s="995">
        <f>COUNTIF('Class-6'!$Z$9:$Z$108,"D")</f>
        <v>0</v>
      </c>
      <c r="F6" s="995">
        <f>COUNTIF('Class-6'!$Z$9:$Z$108,"I")</f>
        <v>0</v>
      </c>
      <c r="G6" s="995">
        <f>'Result Sheet 6'!Q110</f>
        <v>0</v>
      </c>
      <c r="H6" s="995">
        <f>'Result Sheet 6'!R110</f>
        <v>0</v>
      </c>
      <c r="I6" s="995">
        <f>'Result Sheet 6'!S110</f>
        <v>2</v>
      </c>
      <c r="J6" s="995">
        <f>COUNTIF('Class-6'!$Z$9:$Z$108,"G1")</f>
        <v>0</v>
      </c>
      <c r="K6" s="995">
        <f>COUNTIF('Class-6'!$Z$9:$Z$108,"G2")</f>
        <v>0</v>
      </c>
      <c r="L6" s="995">
        <f>'Result Sheet 6'!T110</f>
        <v>0</v>
      </c>
      <c r="M6" s="995">
        <f>'Result Sheet 6'!U110</f>
        <v>5</v>
      </c>
      <c r="N6" s="1041">
        <f>'Result Sheet 6'!N110</f>
        <v>0</v>
      </c>
      <c r="O6" s="1042"/>
      <c r="P6" s="1045">
        <f>SUM(G6:O7)</f>
        <v>7</v>
      </c>
      <c r="Q6" s="1046"/>
      <c r="R6" s="993">
        <f>'Result Sheet 6'!Y110</f>
        <v>7</v>
      </c>
      <c r="S6" s="995">
        <f>COUNTIF('Class-6'!$AO$9:$AO$108,"D")</f>
        <v>0</v>
      </c>
      <c r="T6" s="995">
        <f>COUNTIF('Class-6'!$AO$9:$AO$108,"I")</f>
        <v>0</v>
      </c>
      <c r="U6" s="995">
        <f>'Result Sheet 6'!AE110</f>
        <v>0</v>
      </c>
      <c r="V6" s="995">
        <f>'Result Sheet 6'!AF110</f>
        <v>1</v>
      </c>
      <c r="W6" s="995">
        <f>'Result Sheet 6'!AG110</f>
        <v>1</v>
      </c>
      <c r="X6" s="995">
        <f>COUNTIF('Class-6'!$Z$9:$Z$108,"G1")</f>
        <v>0</v>
      </c>
      <c r="Y6" s="995">
        <f>COUNTIF('Class-6'!$Z$9:$Z$108,"G2")</f>
        <v>0</v>
      </c>
      <c r="Z6" s="995">
        <f>'Result Sheet 6'!AH110</f>
        <v>0</v>
      </c>
      <c r="AA6" s="995">
        <f>'Result Sheet 6'!AI110</f>
        <v>5</v>
      </c>
      <c r="AB6" s="1041">
        <f>'Result Sheet 6'!AB110</f>
        <v>0</v>
      </c>
      <c r="AC6" s="1042"/>
      <c r="AD6" s="1045">
        <f>SUM(U6:AC7)</f>
        <v>7</v>
      </c>
      <c r="AE6" s="1046"/>
      <c r="AF6" s="993">
        <f>'Result Sheet 6'!AM110</f>
        <v>7</v>
      </c>
      <c r="AG6" s="995">
        <f>COUNTIF('Class-6'!$BD$9:$BD$108,"D")</f>
        <v>0</v>
      </c>
      <c r="AH6" s="995">
        <f>COUNTIF('Class-6'!$BD$9:$BD$108,"I")</f>
        <v>0</v>
      </c>
      <c r="AI6" s="995">
        <f>'Result Sheet 6'!AS110</f>
        <v>0</v>
      </c>
      <c r="AJ6" s="995">
        <f>'Result Sheet 6'!AT110</f>
        <v>1</v>
      </c>
      <c r="AK6" s="995">
        <f>'Result Sheet 6'!AU110</f>
        <v>1</v>
      </c>
      <c r="AL6" s="995">
        <f>COUNTIF('Class-6'!$Z$9:$Z$108,"G1")</f>
        <v>0</v>
      </c>
      <c r="AM6" s="995">
        <f>COUNTIF('Class-6'!$Z$9:$Z$108,"G2")</f>
        <v>0</v>
      </c>
      <c r="AN6" s="995">
        <f>'Result Sheet 6'!AV110</f>
        <v>0</v>
      </c>
      <c r="AO6" s="995">
        <f>'Result Sheet 6'!AW110</f>
        <v>5</v>
      </c>
      <c r="AP6" s="1041">
        <f>'Result Sheet 6'!AP110</f>
        <v>0</v>
      </c>
      <c r="AQ6" s="1042"/>
      <c r="AR6" s="1045">
        <f>SUM(AI6:AQ7)</f>
        <v>7</v>
      </c>
      <c r="AS6" s="1046"/>
    </row>
    <row r="7" spans="2:45" ht="33.75" customHeight="1" thickBot="1">
      <c r="B7" s="1031"/>
      <c r="C7" s="1034"/>
      <c r="D7" s="994"/>
      <c r="E7" s="996"/>
      <c r="F7" s="996"/>
      <c r="G7" s="996"/>
      <c r="H7" s="996"/>
      <c r="I7" s="996"/>
      <c r="J7" s="996"/>
      <c r="K7" s="996"/>
      <c r="L7" s="996"/>
      <c r="M7" s="996"/>
      <c r="N7" s="1043"/>
      <c r="O7" s="1044"/>
      <c r="P7" s="1047"/>
      <c r="Q7" s="1048"/>
      <c r="R7" s="994"/>
      <c r="S7" s="996"/>
      <c r="T7" s="996"/>
      <c r="U7" s="996"/>
      <c r="V7" s="996"/>
      <c r="W7" s="996"/>
      <c r="X7" s="996"/>
      <c r="Y7" s="996"/>
      <c r="Z7" s="996"/>
      <c r="AA7" s="996"/>
      <c r="AB7" s="1043"/>
      <c r="AC7" s="1044"/>
      <c r="AD7" s="1047"/>
      <c r="AE7" s="1048"/>
      <c r="AF7" s="994"/>
      <c r="AG7" s="996"/>
      <c r="AH7" s="996"/>
      <c r="AI7" s="996"/>
      <c r="AJ7" s="996"/>
      <c r="AK7" s="996"/>
      <c r="AL7" s="996"/>
      <c r="AM7" s="996"/>
      <c r="AN7" s="996"/>
      <c r="AO7" s="996"/>
      <c r="AP7" s="1043"/>
      <c r="AQ7" s="1044"/>
      <c r="AR7" s="1047"/>
      <c r="AS7" s="1048"/>
    </row>
    <row r="8" spans="2:45" ht="52.5" customHeight="1">
      <c r="B8" s="1031"/>
      <c r="C8" s="1034"/>
      <c r="D8" s="987" t="str">
        <f>'Result Sheet 6'!BA107</f>
        <v>SCIENCE</v>
      </c>
      <c r="E8" s="988"/>
      <c r="F8" s="988"/>
      <c r="G8" s="989"/>
      <c r="H8" s="989"/>
      <c r="I8" s="989"/>
      <c r="J8" s="989"/>
      <c r="K8" s="989"/>
      <c r="L8" s="989"/>
      <c r="M8" s="989"/>
      <c r="N8" s="989"/>
      <c r="O8" s="989"/>
      <c r="P8" s="989"/>
      <c r="Q8" s="992"/>
      <c r="R8" s="987" t="str">
        <f>'Result Sheet 6'!BO107</f>
        <v>MATHEMATICS</v>
      </c>
      <c r="S8" s="988"/>
      <c r="T8" s="988"/>
      <c r="U8" s="989"/>
      <c r="V8" s="989"/>
      <c r="W8" s="989"/>
      <c r="X8" s="989"/>
      <c r="Y8" s="989"/>
      <c r="Z8" s="989"/>
      <c r="AA8" s="989"/>
      <c r="AB8" s="989"/>
      <c r="AC8" s="989"/>
      <c r="AD8" s="989"/>
      <c r="AE8" s="992"/>
      <c r="AF8" s="987" t="str">
        <f>'Result Sheet 6'!CC107</f>
        <v>SOCIAL SCIENCE</v>
      </c>
      <c r="AG8" s="988"/>
      <c r="AH8" s="988"/>
      <c r="AI8" s="989"/>
      <c r="AJ8" s="989"/>
      <c r="AK8" s="989"/>
      <c r="AL8" s="989"/>
      <c r="AM8" s="989"/>
      <c r="AN8" s="989"/>
      <c r="AO8" s="989"/>
      <c r="AP8" s="989"/>
      <c r="AQ8" s="990"/>
      <c r="AR8" s="990"/>
      <c r="AS8" s="991"/>
    </row>
    <row r="9" spans="2:45" ht="62.25" customHeight="1">
      <c r="B9" s="1031"/>
      <c r="C9" s="1034"/>
      <c r="D9" s="132" t="s">
        <v>120</v>
      </c>
      <c r="E9" s="133" t="s">
        <v>71</v>
      </c>
      <c r="F9" s="133" t="s">
        <v>123</v>
      </c>
      <c r="G9" s="477" t="s">
        <v>69</v>
      </c>
      <c r="H9" s="477" t="s">
        <v>70</v>
      </c>
      <c r="I9" s="477" t="s">
        <v>72</v>
      </c>
      <c r="J9" s="477" t="s">
        <v>121</v>
      </c>
      <c r="K9" s="477" t="s">
        <v>122</v>
      </c>
      <c r="L9" s="477" t="s">
        <v>71</v>
      </c>
      <c r="M9" s="477" t="s">
        <v>158</v>
      </c>
      <c r="N9" s="1037" t="s">
        <v>118</v>
      </c>
      <c r="O9" s="1038"/>
      <c r="P9" s="1039" t="s">
        <v>33</v>
      </c>
      <c r="Q9" s="1040"/>
      <c r="R9" s="132" t="s">
        <v>120</v>
      </c>
      <c r="S9" s="133" t="s">
        <v>71</v>
      </c>
      <c r="T9" s="133" t="s">
        <v>123</v>
      </c>
      <c r="U9" s="477" t="s">
        <v>69</v>
      </c>
      <c r="V9" s="477" t="s">
        <v>70</v>
      </c>
      <c r="W9" s="477" t="s">
        <v>72</v>
      </c>
      <c r="X9" s="477" t="s">
        <v>121</v>
      </c>
      <c r="Y9" s="477" t="s">
        <v>122</v>
      </c>
      <c r="Z9" s="477" t="s">
        <v>71</v>
      </c>
      <c r="AA9" s="477" t="s">
        <v>158</v>
      </c>
      <c r="AB9" s="1037" t="s">
        <v>118</v>
      </c>
      <c r="AC9" s="1038"/>
      <c r="AD9" s="1039" t="s">
        <v>33</v>
      </c>
      <c r="AE9" s="1040"/>
      <c r="AF9" s="132" t="s">
        <v>120</v>
      </c>
      <c r="AG9" s="133" t="s">
        <v>71</v>
      </c>
      <c r="AH9" s="133" t="s">
        <v>123</v>
      </c>
      <c r="AI9" s="477" t="s">
        <v>69</v>
      </c>
      <c r="AJ9" s="477" t="s">
        <v>70</v>
      </c>
      <c r="AK9" s="477" t="s">
        <v>72</v>
      </c>
      <c r="AL9" s="477" t="s">
        <v>121</v>
      </c>
      <c r="AM9" s="477" t="s">
        <v>122</v>
      </c>
      <c r="AN9" s="477" t="s">
        <v>71</v>
      </c>
      <c r="AO9" s="477" t="s">
        <v>158</v>
      </c>
      <c r="AP9" s="1037" t="s">
        <v>118</v>
      </c>
      <c r="AQ9" s="1038"/>
      <c r="AR9" s="1039" t="s">
        <v>33</v>
      </c>
      <c r="AS9" s="1040"/>
    </row>
    <row r="10" spans="2:45" ht="55.5" customHeight="1" thickBot="1">
      <c r="B10" s="1032"/>
      <c r="C10" s="1035"/>
      <c r="D10" s="134">
        <f>'Result Sheet 6'!BA110</f>
        <v>7</v>
      </c>
      <c r="E10" s="135">
        <f>COUNTIF('Class-6'!$BS$9:$BS$108,"D")</f>
        <v>0</v>
      </c>
      <c r="F10" s="135">
        <f>COUNTIF('Class-6'!$BS$9:$BS$108,"I")</f>
        <v>0</v>
      </c>
      <c r="G10" s="135">
        <f>'Result Sheet 6'!BG110</f>
        <v>0</v>
      </c>
      <c r="H10" s="135">
        <f>'Result Sheet 6'!BH110</f>
        <v>2</v>
      </c>
      <c r="I10" s="135">
        <f>'Result Sheet 6'!BI110</f>
        <v>0</v>
      </c>
      <c r="J10" s="135">
        <f>COUNTIF('Class-6'!$BS$9:$BS$108,"G1")</f>
        <v>0</v>
      </c>
      <c r="K10" s="135">
        <f>COUNTIF('Class-6'!$BS$9:$BS$108,"G2")</f>
        <v>0</v>
      </c>
      <c r="L10" s="135">
        <f>'Result Sheet 6'!BJ110</f>
        <v>0</v>
      </c>
      <c r="M10" s="135">
        <f>'Result Sheet 6'!BK110</f>
        <v>5</v>
      </c>
      <c r="N10" s="1022">
        <f>'Result Sheet 6'!BD110</f>
        <v>0</v>
      </c>
      <c r="O10" s="1023"/>
      <c r="P10" s="1006">
        <f>SUM(G10:O10)</f>
        <v>7</v>
      </c>
      <c r="Q10" s="1007"/>
      <c r="R10" s="266">
        <f>'Result Sheet 6'!BO110</f>
        <v>7</v>
      </c>
      <c r="S10" s="135">
        <f>COUNTIF('Class-6'!$CH$9:$CH$108,"D")</f>
        <v>0</v>
      </c>
      <c r="T10" s="135">
        <f>COUNTIF('Class-6'!$CH$9:$CH$108,"I")</f>
        <v>0</v>
      </c>
      <c r="U10" s="135">
        <f>'Result Sheet 6'!BU110</f>
        <v>0</v>
      </c>
      <c r="V10" s="135">
        <f>'Result Sheet 6'!BV110</f>
        <v>1</v>
      </c>
      <c r="W10" s="135">
        <f>'Result Sheet 6'!BW110</f>
        <v>1</v>
      </c>
      <c r="X10" s="135">
        <f>COUNTIF('Class-6'!$BS$9:$BS$108,"G1")</f>
        <v>0</v>
      </c>
      <c r="Y10" s="135">
        <f>COUNTIF('Class-6'!$BS$9:$BS$108,"G2")</f>
        <v>0</v>
      </c>
      <c r="Z10" s="135">
        <f>'Result Sheet 6'!BX110</f>
        <v>0</v>
      </c>
      <c r="AA10" s="135">
        <f>'Result Sheet 6'!BY110</f>
        <v>5</v>
      </c>
      <c r="AB10" s="1022">
        <f>'Result Sheet 6'!BR110</f>
        <v>0</v>
      </c>
      <c r="AC10" s="1023"/>
      <c r="AD10" s="1006">
        <f>SUM(U10:AC10)</f>
        <v>7</v>
      </c>
      <c r="AE10" s="1007"/>
      <c r="AF10" s="266">
        <f>'Result Sheet 6'!CC110</f>
        <v>7</v>
      </c>
      <c r="AG10" s="135">
        <f>COUNTIF('Class-6'!$CW$9:$CW$108,"D")</f>
        <v>0</v>
      </c>
      <c r="AH10" s="135">
        <f>COUNTIF('Class-6'!$CW$9:$CW$108,"I")</f>
        <v>0</v>
      </c>
      <c r="AI10" s="135">
        <f>'Result Sheet 6'!CI110</f>
        <v>0</v>
      </c>
      <c r="AJ10" s="135">
        <f>'Result Sheet 6'!CJ110</f>
        <v>1</v>
      </c>
      <c r="AK10" s="135">
        <f>'Result Sheet 6'!CK110</f>
        <v>1</v>
      </c>
      <c r="AL10" s="135">
        <f>COUNTIF('Class-6'!$BS$9:$BS$108,"G1")</f>
        <v>0</v>
      </c>
      <c r="AM10" s="135">
        <f>COUNTIF('Class-6'!$BS$9:$BS$108,"G2")</f>
        <v>0</v>
      </c>
      <c r="AN10" s="135">
        <f>'Result Sheet 6'!CL110</f>
        <v>0</v>
      </c>
      <c r="AO10" s="135">
        <f>'Result Sheet 6'!CM110</f>
        <v>5</v>
      </c>
      <c r="AP10" s="1022">
        <f>'Result Sheet 6'!CF110</f>
        <v>0</v>
      </c>
      <c r="AQ10" s="1023"/>
      <c r="AR10" s="1006">
        <f>SUM(AI10:AQ10)</f>
        <v>7</v>
      </c>
      <c r="AS10" s="1007"/>
    </row>
    <row r="11" spans="2:45" ht="15.75" thickBot="1">
      <c r="B11" s="1008"/>
      <c r="C11" s="1009"/>
      <c r="D11" s="1009"/>
      <c r="E11" s="1009"/>
      <c r="F11" s="1009"/>
      <c r="G11" s="1009"/>
      <c r="H11" s="1009"/>
      <c r="I11" s="1009"/>
      <c r="J11" s="1009"/>
      <c r="K11" s="1009"/>
      <c r="L11" s="1009"/>
      <c r="M11" s="1009"/>
      <c r="N11" s="1009"/>
      <c r="O11" s="1009"/>
      <c r="P11" s="1009"/>
      <c r="Q11" s="1009"/>
      <c r="R11" s="1009"/>
      <c r="S11" s="1009"/>
      <c r="T11" s="1009"/>
      <c r="U11" s="1009"/>
      <c r="V11" s="1009"/>
      <c r="W11" s="1009"/>
      <c r="X11" s="1009"/>
      <c r="Y11" s="1009"/>
      <c r="Z11" s="1009"/>
      <c r="AA11" s="1009"/>
      <c r="AB11" s="1009"/>
      <c r="AC11" s="1009"/>
      <c r="AD11" s="1009"/>
      <c r="AE11" s="1009"/>
      <c r="AF11" s="1009"/>
      <c r="AG11" s="1009"/>
      <c r="AH11" s="1009"/>
      <c r="AI11" s="1009"/>
      <c r="AJ11" s="1009"/>
      <c r="AK11" s="1009"/>
      <c r="AL11" s="1009"/>
      <c r="AM11" s="1009"/>
      <c r="AN11" s="1009"/>
      <c r="AO11" s="1009"/>
      <c r="AP11" s="1009"/>
      <c r="AQ11" s="1009"/>
      <c r="AR11" s="1009"/>
      <c r="AS11" s="1010"/>
    </row>
    <row r="12" spans="2:45" ht="26.25" thickBot="1">
      <c r="B12" s="1015" t="s">
        <v>198</v>
      </c>
      <c r="C12" s="1016"/>
      <c r="D12" s="1016"/>
      <c r="E12" s="1016"/>
      <c r="F12" s="1016"/>
      <c r="G12" s="1016"/>
      <c r="H12" s="1016"/>
      <c r="I12" s="1016"/>
      <c r="J12" s="1016"/>
      <c r="K12" s="1016"/>
      <c r="L12" s="1016"/>
      <c r="M12" s="1016"/>
      <c r="N12" s="1016"/>
      <c r="O12" s="1016"/>
      <c r="P12" s="1017" t="s">
        <v>111</v>
      </c>
      <c r="Q12" s="1017"/>
      <c r="R12" s="1017"/>
      <c r="S12" s="475"/>
      <c r="T12" s="475"/>
      <c r="U12" s="1018" t="str">
        <f>CONCATENATE('Class-6'!G4,'Class-6'!J4)</f>
        <v>6(A)</v>
      </c>
      <c r="V12" s="1018"/>
      <c r="W12" s="475"/>
      <c r="X12" s="136"/>
      <c r="Y12" s="136"/>
      <c r="Z12" s="1011" t="str">
        <f>CONCATENATE(Master!B6,Master!D6,Master!E6)</f>
        <v>SESSION:-2021-22</v>
      </c>
      <c r="AA12" s="1011"/>
      <c r="AB12" s="1011"/>
      <c r="AC12" s="1011"/>
      <c r="AD12" s="1011"/>
      <c r="AE12" s="1011"/>
      <c r="AF12" s="1011"/>
      <c r="AG12" s="1011"/>
      <c r="AH12" s="1011"/>
      <c r="AI12" s="1011"/>
      <c r="AJ12" s="1011"/>
      <c r="AK12" s="1011"/>
      <c r="AL12" s="1011"/>
      <c r="AM12" s="1011"/>
      <c r="AN12" s="1011"/>
      <c r="AO12" s="1011"/>
      <c r="AP12" s="1011"/>
      <c r="AQ12" s="1011"/>
      <c r="AR12" s="1011"/>
      <c r="AS12" s="1012"/>
    </row>
    <row r="13" spans="2:45" ht="41.25" customHeight="1">
      <c r="B13" s="1013" t="s">
        <v>35</v>
      </c>
      <c r="C13" s="1014"/>
      <c r="D13" s="997" t="s">
        <v>28</v>
      </c>
      <c r="E13" s="998"/>
      <c r="F13" s="998"/>
      <c r="G13" s="999"/>
      <c r="H13" s="1019" t="s">
        <v>202</v>
      </c>
      <c r="I13" s="1020"/>
      <c r="J13" s="478"/>
      <c r="K13" s="478"/>
      <c r="L13" s="997" t="s">
        <v>117</v>
      </c>
      <c r="M13" s="998"/>
      <c r="N13" s="999"/>
      <c r="O13" s="997" t="s">
        <v>124</v>
      </c>
      <c r="P13" s="998"/>
      <c r="Q13" s="999"/>
      <c r="R13" s="998" t="s">
        <v>125</v>
      </c>
      <c r="S13" s="998"/>
      <c r="T13" s="998"/>
      <c r="U13" s="998"/>
      <c r="V13" s="999"/>
      <c r="W13" s="1019" t="s">
        <v>126</v>
      </c>
      <c r="X13" s="1020"/>
      <c r="Y13" s="1020"/>
      <c r="Z13" s="1020"/>
      <c r="AA13" s="1020"/>
      <c r="AB13" s="1021"/>
      <c r="AC13" s="997" t="s">
        <v>119</v>
      </c>
      <c r="AD13" s="998"/>
      <c r="AE13" s="999"/>
      <c r="AF13" s="1014" t="s">
        <v>118</v>
      </c>
      <c r="AG13" s="1014"/>
      <c r="AH13" s="1014"/>
      <c r="AI13" s="1014"/>
      <c r="AJ13" s="1014"/>
      <c r="AK13" s="1019" t="s">
        <v>200</v>
      </c>
      <c r="AL13" s="1020"/>
      <c r="AM13" s="1020"/>
      <c r="AN13" s="1020"/>
      <c r="AO13" s="1020"/>
      <c r="AP13" s="1021"/>
      <c r="AQ13" s="1020" t="s">
        <v>201</v>
      </c>
      <c r="AR13" s="1020"/>
      <c r="AS13" s="1029"/>
    </row>
    <row r="14" spans="2:45" ht="15.75" customHeight="1">
      <c r="B14" s="1003">
        <v>1</v>
      </c>
      <c r="C14" s="1004"/>
      <c r="D14" s="1005">
        <v>2</v>
      </c>
      <c r="E14" s="1005"/>
      <c r="F14" s="1005"/>
      <c r="G14" s="1005"/>
      <c r="H14" s="1055">
        <v>3</v>
      </c>
      <c r="I14" s="1026"/>
      <c r="J14" s="480"/>
      <c r="K14" s="480"/>
      <c r="L14" s="1055">
        <v>4</v>
      </c>
      <c r="M14" s="1026"/>
      <c r="N14" s="1056"/>
      <c r="O14" s="1055">
        <v>5</v>
      </c>
      <c r="P14" s="1026"/>
      <c r="Q14" s="1056"/>
      <c r="R14" s="1026">
        <v>6</v>
      </c>
      <c r="S14" s="1026"/>
      <c r="T14" s="1026"/>
      <c r="U14" s="1026"/>
      <c r="V14" s="1056"/>
      <c r="W14" s="1055">
        <v>7</v>
      </c>
      <c r="X14" s="1026"/>
      <c r="Y14" s="1026"/>
      <c r="Z14" s="1026"/>
      <c r="AA14" s="1026"/>
      <c r="AB14" s="1056"/>
      <c r="AC14" s="1005">
        <v>8</v>
      </c>
      <c r="AD14" s="1005"/>
      <c r="AE14" s="1005"/>
      <c r="AF14" s="1005">
        <v>9</v>
      </c>
      <c r="AG14" s="1005"/>
      <c r="AH14" s="1005"/>
      <c r="AI14" s="1005"/>
      <c r="AJ14" s="1005"/>
      <c r="AK14" s="1055">
        <v>10</v>
      </c>
      <c r="AL14" s="1026"/>
      <c r="AM14" s="1026"/>
      <c r="AN14" s="1026"/>
      <c r="AO14" s="1026"/>
      <c r="AP14" s="1056"/>
      <c r="AQ14" s="1026">
        <v>11</v>
      </c>
      <c r="AR14" s="1026"/>
      <c r="AS14" s="1027"/>
    </row>
    <row r="15" spans="2:45" ht="45.75" customHeight="1" thickBot="1">
      <c r="B15" s="1036">
        <v>1</v>
      </c>
      <c r="C15" s="1028"/>
      <c r="D15" s="1000" t="str">
        <f>U12</f>
        <v>6(A)</v>
      </c>
      <c r="E15" s="1001"/>
      <c r="F15" s="1001"/>
      <c r="G15" s="1002"/>
      <c r="H15" s="1000">
        <f>'Result Sheet 6'!DL109</f>
        <v>7</v>
      </c>
      <c r="I15" s="1001"/>
      <c r="J15" s="479"/>
      <c r="K15" s="479"/>
      <c r="L15" s="1000">
        <f>'Result Sheet 6'!DP109</f>
        <v>2</v>
      </c>
      <c r="M15" s="1001"/>
      <c r="N15" s="1002"/>
      <c r="O15" s="1000">
        <f>'Result Sheet 6'!DQ109</f>
        <v>0</v>
      </c>
      <c r="P15" s="1001"/>
      <c r="Q15" s="1002"/>
      <c r="R15" s="1001">
        <f>'Result Sheet 6'!DR109</f>
        <v>0</v>
      </c>
      <c r="S15" s="1001"/>
      <c r="T15" s="1001"/>
      <c r="U15" s="1001"/>
      <c r="V15" s="1002"/>
      <c r="W15" s="1057">
        <f>SUM(L15:V15)</f>
        <v>2</v>
      </c>
      <c r="X15" s="1058"/>
      <c r="Y15" s="1058"/>
      <c r="Z15" s="1058"/>
      <c r="AA15" s="1058"/>
      <c r="AB15" s="1059"/>
      <c r="AC15" s="1028">
        <f>COUNTIF('Class-6'!$EE$9:$EE$108,"AB")</f>
        <v>0</v>
      </c>
      <c r="AD15" s="1028"/>
      <c r="AE15" s="1028"/>
      <c r="AF15" s="1028">
        <f>COUNTIF('Class-6'!$EE$9:$EE$108,"NSO")</f>
        <v>0</v>
      </c>
      <c r="AG15" s="1028"/>
      <c r="AH15" s="1028"/>
      <c r="AI15" s="1028"/>
      <c r="AJ15" s="1028"/>
      <c r="AK15" s="1052">
        <f>AC15+AF15</f>
        <v>0</v>
      </c>
      <c r="AL15" s="1053"/>
      <c r="AM15" s="1053"/>
      <c r="AN15" s="1053"/>
      <c r="AO15" s="1053"/>
      <c r="AP15" s="1054"/>
      <c r="AQ15" s="1024">
        <f>W15+AK15</f>
        <v>2</v>
      </c>
      <c r="AR15" s="1024"/>
      <c r="AS15" s="1025"/>
    </row>
    <row r="16" spans="2:45">
      <c r="B16" s="587"/>
      <c r="C16" s="587"/>
      <c r="D16" s="587"/>
      <c r="E16" s="587"/>
      <c r="F16" s="587"/>
      <c r="G16" s="587"/>
      <c r="H16" s="587"/>
      <c r="I16" s="587"/>
      <c r="J16" s="587"/>
      <c r="K16" s="587"/>
      <c r="L16" s="587"/>
      <c r="M16" s="587"/>
      <c r="N16" s="587"/>
      <c r="O16" s="587"/>
      <c r="P16" s="587"/>
      <c r="Q16" s="587"/>
      <c r="R16" s="587"/>
      <c r="S16" s="587"/>
      <c r="T16" s="587"/>
      <c r="U16" s="587"/>
      <c r="V16" s="587"/>
      <c r="W16" s="587"/>
      <c r="X16" s="587"/>
      <c r="Y16" s="587"/>
      <c r="Z16" s="587"/>
      <c r="AA16" s="587"/>
      <c r="AB16" s="587"/>
      <c r="AC16" s="587"/>
      <c r="AD16" s="587"/>
      <c r="AE16" s="587"/>
      <c r="AF16" s="587"/>
      <c r="AG16" s="587"/>
      <c r="AH16" s="587"/>
      <c r="AI16" s="587"/>
      <c r="AJ16" s="587"/>
      <c r="AK16" s="587"/>
      <c r="AL16" s="587"/>
      <c r="AM16" s="587"/>
      <c r="AN16" s="587"/>
      <c r="AO16" s="587"/>
      <c r="AP16" s="587"/>
      <c r="AQ16" s="587"/>
      <c r="AR16" s="587"/>
      <c r="AS16" s="587"/>
    </row>
  </sheetData>
  <sheetProtection password="C875" sheet="1" objects="1" scenarios="1" formatCells="0" formatColumns="0" formatRows="0" selectLockedCells="1"/>
  <mergeCells count="108">
    <mergeCell ref="AK15:AP15"/>
    <mergeCell ref="W13:AB13"/>
    <mergeCell ref="W14:AB14"/>
    <mergeCell ref="W15:AB15"/>
    <mergeCell ref="AK14:AP14"/>
    <mergeCell ref="R13:V13"/>
    <mergeCell ref="R14:V14"/>
    <mergeCell ref="R15:V15"/>
    <mergeCell ref="H13:I13"/>
    <mergeCell ref="H15:I15"/>
    <mergeCell ref="H14:I14"/>
    <mergeCell ref="L13:N13"/>
    <mergeCell ref="L14:N14"/>
    <mergeCell ref="L15:N15"/>
    <mergeCell ref="O13:Q13"/>
    <mergeCell ref="O14:Q14"/>
    <mergeCell ref="O15:Q15"/>
    <mergeCell ref="AB10:AC10"/>
    <mergeCell ref="AD10:AE10"/>
    <mergeCell ref="AP10:AQ10"/>
    <mergeCell ref="AR10:AS10"/>
    <mergeCell ref="AB9:AC9"/>
    <mergeCell ref="AD9:AE9"/>
    <mergeCell ref="AP9:AQ9"/>
    <mergeCell ref="AR9:AS9"/>
    <mergeCell ref="AR5:AS5"/>
    <mergeCell ref="AP6:AQ7"/>
    <mergeCell ref="AR6:AS7"/>
    <mergeCell ref="N9:O9"/>
    <mergeCell ref="P9:Q9"/>
    <mergeCell ref="AB5:AC5"/>
    <mergeCell ref="AD5:AE5"/>
    <mergeCell ref="AB6:AC7"/>
    <mergeCell ref="AD6:AE7"/>
    <mergeCell ref="AP5:AQ5"/>
    <mergeCell ref="B3:Q3"/>
    <mergeCell ref="R3:Z3"/>
    <mergeCell ref="N5:O5"/>
    <mergeCell ref="P5:Q5"/>
    <mergeCell ref="P6:Q7"/>
    <mergeCell ref="N6:O7"/>
    <mergeCell ref="AO6:AO7"/>
    <mergeCell ref="AI6:AI7"/>
    <mergeCell ref="AH6:AH7"/>
    <mergeCell ref="AG6:AG7"/>
    <mergeCell ref="AF8:AS8"/>
    <mergeCell ref="AL6:AL7"/>
    <mergeCell ref="AN6:AN7"/>
    <mergeCell ref="B16:AS16"/>
    <mergeCell ref="AQ15:AS15"/>
    <mergeCell ref="AQ14:AS14"/>
    <mergeCell ref="AC15:AE15"/>
    <mergeCell ref="AF15:AJ15"/>
    <mergeCell ref="AF14:AJ14"/>
    <mergeCell ref="AA6:AA7"/>
    <mergeCell ref="J6:J7"/>
    <mergeCell ref="AQ13:AS13"/>
    <mergeCell ref="AC13:AE13"/>
    <mergeCell ref="AF13:AJ13"/>
    <mergeCell ref="X6:X7"/>
    <mergeCell ref="Y6:Y7"/>
    <mergeCell ref="V6:V7"/>
    <mergeCell ref="R6:R7"/>
    <mergeCell ref="E6:E7"/>
    <mergeCell ref="F6:F7"/>
    <mergeCell ref="B6:B10"/>
    <mergeCell ref="C6:C10"/>
    <mergeCell ref="M6:M7"/>
    <mergeCell ref="D8:Q8"/>
    <mergeCell ref="K6:K7"/>
    <mergeCell ref="D6:D7"/>
    <mergeCell ref="B15:C15"/>
    <mergeCell ref="D13:G13"/>
    <mergeCell ref="D15:G15"/>
    <mergeCell ref="B14:C14"/>
    <mergeCell ref="D14:G14"/>
    <mergeCell ref="W6:W7"/>
    <mergeCell ref="U6:U7"/>
    <mergeCell ref="G6:G7"/>
    <mergeCell ref="H6:H7"/>
    <mergeCell ref="I6:I7"/>
    <mergeCell ref="L6:L7"/>
    <mergeCell ref="R8:AE8"/>
    <mergeCell ref="S6:S7"/>
    <mergeCell ref="T6:T7"/>
    <mergeCell ref="Z6:Z7"/>
    <mergeCell ref="P10:Q10"/>
    <mergeCell ref="AC14:AE14"/>
    <mergeCell ref="B11:AS11"/>
    <mergeCell ref="Z12:AS12"/>
    <mergeCell ref="B13:C13"/>
    <mergeCell ref="B12:O12"/>
    <mergeCell ref="P12:R12"/>
    <mergeCell ref="U12:V12"/>
    <mergeCell ref="AK13:AP13"/>
    <mergeCell ref="N10:O10"/>
    <mergeCell ref="B1:AS1"/>
    <mergeCell ref="B2:AS2"/>
    <mergeCell ref="AF3:AS3"/>
    <mergeCell ref="B4:B5"/>
    <mergeCell ref="C4:C5"/>
    <mergeCell ref="AF4:AS4"/>
    <mergeCell ref="D4:Q4"/>
    <mergeCell ref="R4:AE4"/>
    <mergeCell ref="AF6:AF7"/>
    <mergeCell ref="AM6:AM7"/>
    <mergeCell ref="AJ6:AJ7"/>
    <mergeCell ref="AK6:AK7"/>
  </mergeCells>
  <pageMargins left="0.24" right="0.19" top="0.23" bottom="0.21" header="0.21" footer="0.19"/>
  <pageSetup paperSize="9" scale="9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XFC3551"/>
  <sheetViews>
    <sheetView showGridLines="0" zoomScale="70" zoomScaleNormal="70" workbookViewId="0">
      <selection activeCell="D3545" activeCellId="9" sqref="D3225:E3230 D3261:E3266 D3296:E3301 D3332:E3337 D3367:E3372 D3403:E3408 D3438:E3443 D3474:E3479 D3509:E3514 D3545:E3550"/>
    </sheetView>
  </sheetViews>
  <sheetFormatPr defaultColWidth="0" defaultRowHeight="15" zeroHeight="1"/>
  <cols>
    <col min="1" max="1" width="4.28515625" style="486" customWidth="1"/>
    <col min="2" max="2" width="5.5703125" style="325" customWidth="1"/>
    <col min="3" max="6" width="16" style="35" customWidth="1"/>
    <col min="7" max="7" width="15" style="35" customWidth="1"/>
    <col min="8" max="9" width="14" style="35" customWidth="1"/>
    <col min="10" max="13" width="16" style="35" customWidth="1"/>
    <col min="14" max="14" width="3" style="130" customWidth="1"/>
    <col min="15" max="16383" width="9.140625" style="130" hidden="1"/>
    <col min="16384" max="16384" width="3.85546875" style="130" hidden="1"/>
  </cols>
  <sheetData>
    <row r="1" spans="1:13" ht="24.75" customHeight="1" thickBot="1">
      <c r="A1" s="488">
        <v>1</v>
      </c>
      <c r="B1" s="1186" t="s">
        <v>54</v>
      </c>
      <c r="C1" s="1186"/>
      <c r="D1" s="1186"/>
      <c r="E1" s="1186"/>
      <c r="F1" s="1186"/>
      <c r="G1" s="1186"/>
      <c r="H1" s="1186"/>
      <c r="I1" s="1186"/>
      <c r="J1" s="1186"/>
      <c r="K1" s="1186"/>
      <c r="L1" s="1186"/>
      <c r="M1" s="1186"/>
    </row>
    <row r="2" spans="1:13" ht="37.5" customHeight="1" thickTop="1">
      <c r="A2" s="1187"/>
      <c r="B2" s="1188"/>
      <c r="C2" s="1189"/>
      <c r="D2" s="1234" t="str">
        <f>Master!$E$8</f>
        <v>Govt. Sr. Secondary School Raimalwada</v>
      </c>
      <c r="E2" s="1235"/>
      <c r="F2" s="1235"/>
      <c r="G2" s="1235"/>
      <c r="H2" s="1235"/>
      <c r="I2" s="1235"/>
      <c r="J2" s="1235"/>
      <c r="K2" s="1235"/>
      <c r="L2" s="1235"/>
      <c r="M2" s="1236"/>
    </row>
    <row r="3" spans="1:13" ht="26.25" customHeight="1" thickBot="1">
      <c r="A3" s="1187"/>
      <c r="B3" s="1190"/>
      <c r="C3" s="1191"/>
      <c r="D3" s="1195" t="str">
        <f>Master!$E$11</f>
        <v>P.S.-Bapini (Jodhpur)</v>
      </c>
      <c r="E3" s="1196"/>
      <c r="F3" s="1196"/>
      <c r="G3" s="1196"/>
      <c r="H3" s="1196"/>
      <c r="I3" s="1196"/>
      <c r="J3" s="1196"/>
      <c r="K3" s="1196"/>
      <c r="L3" s="1196"/>
      <c r="M3" s="1197"/>
    </row>
    <row r="4" spans="1:13" ht="15" customHeight="1">
      <c r="A4" s="1187"/>
      <c r="B4" s="274"/>
      <c r="C4" s="1198" t="s">
        <v>169</v>
      </c>
      <c r="D4" s="1199"/>
      <c r="E4" s="1199"/>
      <c r="F4" s="1199"/>
      <c r="G4" s="1200"/>
      <c r="H4" s="1207" t="s">
        <v>129</v>
      </c>
      <c r="I4" s="1207"/>
      <c r="J4" s="1210">
        <f>VLOOKUP(A1,'Class-6'!$B$9:$G$108,6)</f>
        <v>901</v>
      </c>
      <c r="K4" s="1213" t="str">
        <f>CONCATENATE('Class-6'!$C$3,'Class-6'!$G$3)</f>
        <v>School U-Dise Code :-08151106901</v>
      </c>
      <c r="L4" s="1214"/>
      <c r="M4" s="1215"/>
    </row>
    <row r="5" spans="1:13" ht="15" customHeight="1">
      <c r="A5" s="1187"/>
      <c r="B5" s="38"/>
      <c r="C5" s="1201"/>
      <c r="D5" s="1202"/>
      <c r="E5" s="1202"/>
      <c r="F5" s="1202"/>
      <c r="G5" s="1203"/>
      <c r="H5" s="1208"/>
      <c r="I5" s="1208"/>
      <c r="J5" s="1211"/>
      <c r="K5" s="1216" t="str">
        <f>CONCATENATE('Class-6'!$I$3,'Class-6'!$J$3)</f>
        <v>Session :-2021-22</v>
      </c>
      <c r="L5" s="1217"/>
      <c r="M5" s="1218"/>
    </row>
    <row r="6" spans="1:13" ht="15" customHeight="1" thickBot="1">
      <c r="A6" s="1187"/>
      <c r="B6" s="38"/>
      <c r="C6" s="1204"/>
      <c r="D6" s="1205"/>
      <c r="E6" s="1205"/>
      <c r="F6" s="1205"/>
      <c r="G6" s="1206"/>
      <c r="H6" s="1209"/>
      <c r="I6" s="1209"/>
      <c r="J6" s="1212"/>
      <c r="K6" s="1219"/>
      <c r="L6" s="1220"/>
      <c r="M6" s="1221"/>
    </row>
    <row r="7" spans="1:13" ht="20.25" customHeight="1">
      <c r="A7" s="1187"/>
      <c r="B7" s="40" t="s">
        <v>81</v>
      </c>
      <c r="C7" s="1222" t="s">
        <v>22</v>
      </c>
      <c r="D7" s="1223"/>
      <c r="E7" s="1223"/>
      <c r="F7" s="1224"/>
      <c r="G7" s="17" t="s">
        <v>167</v>
      </c>
      <c r="H7" s="1225">
        <f>VLOOKUP($A1,'Class-6'!$B$9:$EI$108,4,0)</f>
        <v>793</v>
      </c>
      <c r="I7" s="1225"/>
      <c r="J7" s="1225"/>
      <c r="K7" s="1225"/>
      <c r="L7" s="1225"/>
      <c r="M7" s="1226"/>
    </row>
    <row r="8" spans="1:13" ht="20.25" customHeight="1">
      <c r="A8" s="1187"/>
      <c r="B8" s="40" t="s">
        <v>81</v>
      </c>
      <c r="C8" s="1181" t="s">
        <v>24</v>
      </c>
      <c r="D8" s="1182"/>
      <c r="E8" s="1182"/>
      <c r="F8" s="1183"/>
      <c r="G8" s="33" t="s">
        <v>167</v>
      </c>
      <c r="H8" s="1179" t="str">
        <f>VLOOKUP($A1,'Class-6'!$B$9:$EI$108,7,0)</f>
        <v>ABHISHEK</v>
      </c>
      <c r="I8" s="1179"/>
      <c r="J8" s="1179"/>
      <c r="K8" s="1179"/>
      <c r="L8" s="1179"/>
      <c r="M8" s="1180"/>
    </row>
    <row r="9" spans="1:13" ht="20.25" customHeight="1">
      <c r="A9" s="1187"/>
      <c r="B9" s="40" t="s">
        <v>81</v>
      </c>
      <c r="C9" s="1181" t="s">
        <v>25</v>
      </c>
      <c r="D9" s="1182"/>
      <c r="E9" s="1182"/>
      <c r="F9" s="1183"/>
      <c r="G9" s="33" t="s">
        <v>167</v>
      </c>
      <c r="H9" s="1179" t="str">
        <f>VLOOKUP($A1,'Class-6'!$B$9:$EI$108,8,0)</f>
        <v>RAMU KHAN</v>
      </c>
      <c r="I9" s="1179"/>
      <c r="J9" s="1179"/>
      <c r="K9" s="1179"/>
      <c r="L9" s="1179"/>
      <c r="M9" s="1180"/>
    </row>
    <row r="10" spans="1:13" ht="20.25" customHeight="1">
      <c r="A10" s="1187"/>
      <c r="B10" s="40" t="s">
        <v>81</v>
      </c>
      <c r="C10" s="1181" t="s">
        <v>56</v>
      </c>
      <c r="D10" s="1182"/>
      <c r="E10" s="1182"/>
      <c r="F10" s="1183"/>
      <c r="G10" s="33" t="s">
        <v>167</v>
      </c>
      <c r="H10" s="1179" t="str">
        <f>VLOOKUP($A1,'Class-6'!$B$9:$EI$108,9,0)</f>
        <v>SEEPA DEVI</v>
      </c>
      <c r="I10" s="1179"/>
      <c r="J10" s="1179"/>
      <c r="K10" s="1179"/>
      <c r="L10" s="1179"/>
      <c r="M10" s="1180"/>
    </row>
    <row r="11" spans="1:13" ht="20.25" customHeight="1">
      <c r="A11" s="1187"/>
      <c r="B11" s="40" t="s">
        <v>81</v>
      </c>
      <c r="C11" s="1181" t="s">
        <v>57</v>
      </c>
      <c r="D11" s="1182"/>
      <c r="E11" s="1182"/>
      <c r="F11" s="1183"/>
      <c r="G11" s="33" t="s">
        <v>167</v>
      </c>
      <c r="H11" s="1184" t="str">
        <f>CONCATENATE('Class-6'!$G$4,'Class-6'!$J$4)</f>
        <v>6(A)</v>
      </c>
      <c r="I11" s="1179"/>
      <c r="J11" s="1179"/>
      <c r="K11" s="1179"/>
      <c r="L11" s="1179"/>
      <c r="M11" s="1180"/>
    </row>
    <row r="12" spans="1:13" ht="20.25" customHeight="1" thickBot="1">
      <c r="A12" s="1187"/>
      <c r="B12" s="40" t="s">
        <v>81</v>
      </c>
      <c r="C12" s="1154" t="s">
        <v>27</v>
      </c>
      <c r="D12" s="1155"/>
      <c r="E12" s="1155"/>
      <c r="F12" s="1156"/>
      <c r="G12" s="98" t="s">
        <v>167</v>
      </c>
      <c r="H12" s="1157">
        <f>VLOOKUP($A1,'Class-6'!$B$9:$EI$108,10,0)</f>
        <v>38555</v>
      </c>
      <c r="I12" s="1157"/>
      <c r="J12" s="1157"/>
      <c r="K12" s="1157"/>
      <c r="L12" s="1157"/>
      <c r="M12" s="1158"/>
    </row>
    <row r="13" spans="1:13" ht="20.25" customHeight="1">
      <c r="A13" s="1187"/>
      <c r="B13" s="49" t="s">
        <v>81</v>
      </c>
      <c r="C13" s="1159" t="s">
        <v>58</v>
      </c>
      <c r="D13" s="1160"/>
      <c r="E13" s="413" t="s">
        <v>85</v>
      </c>
      <c r="F13" s="413" t="s">
        <v>86</v>
      </c>
      <c r="G13" s="410" t="s">
        <v>33</v>
      </c>
      <c r="H13" s="1161" t="s">
        <v>59</v>
      </c>
      <c r="I13" s="1161"/>
      <c r="J13" s="1162" t="s">
        <v>97</v>
      </c>
      <c r="K13" s="1163"/>
      <c r="L13" s="414" t="s">
        <v>89</v>
      </c>
      <c r="M13" s="1164" t="s">
        <v>104</v>
      </c>
    </row>
    <row r="14" spans="1:13" ht="25.5" customHeight="1" thickBot="1">
      <c r="A14" s="1187"/>
      <c r="B14" s="49" t="s">
        <v>81</v>
      </c>
      <c r="C14" s="1166" t="s">
        <v>60</v>
      </c>
      <c r="D14" s="1167"/>
      <c r="E14" s="267">
        <f>'Class-6'!$L$7</f>
        <v>20</v>
      </c>
      <c r="F14" s="267">
        <f>'Class-6'!$M$7</f>
        <v>20</v>
      </c>
      <c r="G14" s="268">
        <f>SUM(E14:F14)</f>
        <v>40</v>
      </c>
      <c r="H14" s="1168">
        <f>'Class-6'!$R$7</f>
        <v>60</v>
      </c>
      <c r="I14" s="1169"/>
      <c r="J14" s="1170">
        <f>'Class-6'!$V$7</f>
        <v>100</v>
      </c>
      <c r="K14" s="1171"/>
      <c r="L14" s="150">
        <f>G14+H14+J14</f>
        <v>200</v>
      </c>
      <c r="M14" s="1165"/>
    </row>
    <row r="15" spans="1:13" ht="22.5" customHeight="1">
      <c r="A15" s="1187"/>
      <c r="B15" s="49" t="s">
        <v>81</v>
      </c>
      <c r="C15" s="1148" t="str">
        <f>'Class-6'!$L$3</f>
        <v>HINDI</v>
      </c>
      <c r="D15" s="1149"/>
      <c r="E15" s="99">
        <f>IF($J4="TC",0,IF($J4="Nso",0,VLOOKUP($A1,'Class-6'!$B$9:$EI$108,11,0)))</f>
        <v>2</v>
      </c>
      <c r="F15" s="99">
        <f>IF($J4="TC",0,IF($J4="Nso",0,VLOOKUP($A1,'Class-6'!$B$9:$EI$108,12,0)))</f>
        <v>10</v>
      </c>
      <c r="G15" s="269">
        <f>SUM(E15,F15)</f>
        <v>12</v>
      </c>
      <c r="H15" s="1150">
        <f>IF($J4="TC",0,IF($J4="Nso",0,VLOOKUP($A1,'Class-6'!$B$9:$EI$108,17,0)))</f>
        <v>45</v>
      </c>
      <c r="I15" s="1151"/>
      <c r="J15" s="1152">
        <f>IF($J4="TC",0,IF($J4="Nso",0,VLOOKUP($A1,'Class-6'!$B$9:$EI$108,21,0)))</f>
        <v>73</v>
      </c>
      <c r="K15" s="1153"/>
      <c r="L15" s="99">
        <f>SUM(G15,H15,J15)</f>
        <v>130</v>
      </c>
      <c r="M15" s="100" t="str">
        <f>IF($J4="TC",0,IF($J4="Nso",0,VLOOKUP($A1,'Class-6'!$B$9:$EI$108,25,0)))</f>
        <v>C</v>
      </c>
    </row>
    <row r="16" spans="1:13" ht="22.5" customHeight="1">
      <c r="A16" s="1187"/>
      <c r="B16" s="49" t="s">
        <v>81</v>
      </c>
      <c r="C16" s="1136" t="str">
        <f>'Class-6'!$AA$3</f>
        <v>ENGLISH</v>
      </c>
      <c r="D16" s="1137"/>
      <c r="E16" s="99">
        <f>IF($J4="TC",0,IF($J4="Nso",0,VLOOKUP($A1,'Class-6'!$B$9:$EI$108,26,0)))</f>
        <v>15</v>
      </c>
      <c r="F16" s="99">
        <f>IF($J4="TC",0,IF($J4="Nso",0,VLOOKUP($A1,'Class-6'!$B$9:$EI$108,27,0)))</f>
        <v>15</v>
      </c>
      <c r="G16" s="270">
        <f t="shared" ref="G16:G20" si="0">SUM(E16,F16)</f>
        <v>30</v>
      </c>
      <c r="H16" s="1138">
        <f>IF($J4="TC",0,IF($J4="Nso",0,VLOOKUP($A1,'Class-6'!$B$9:$EI$108,32,0)))</f>
        <v>45</v>
      </c>
      <c r="I16" s="1139"/>
      <c r="J16" s="1140">
        <f>IF($J4="TC",0,IF($J4="Nso",0,VLOOKUP($A1,'Class-6'!$B$9:$EI$108,36,0)))</f>
        <v>78</v>
      </c>
      <c r="K16" s="1141"/>
      <c r="L16" s="99">
        <f t="shared" ref="L16:L20" si="1">SUM(G16,H16,J16)</f>
        <v>153</v>
      </c>
      <c r="M16" s="100" t="str">
        <f>IF($J4="TC",0,IF($J4="Nso",0,VLOOKUP($A1,'Class-6'!$B$9:$EI$108,40,0)))</f>
        <v>B</v>
      </c>
    </row>
    <row r="17" spans="1:13" ht="22.5" customHeight="1">
      <c r="A17" s="1187"/>
      <c r="B17" s="49" t="s">
        <v>81</v>
      </c>
      <c r="C17" s="1136" t="str">
        <f>'Class-6'!$AP$3</f>
        <v>SANSKRIT</v>
      </c>
      <c r="D17" s="1137"/>
      <c r="E17" s="99">
        <f>IF($J4="TC",0,IF($J4="Nso",0,VLOOKUP($A1,'Class-6'!$B$9:$EI$108,41,0)))</f>
        <v>10</v>
      </c>
      <c r="F17" s="99">
        <f>IF($J4="TC",0,IF($J4="TC",0,IF($J4="Nso",0,VLOOKUP($A1,'Class-6'!$B$9:$EI$108,42,0))))</f>
        <v>10</v>
      </c>
      <c r="G17" s="270">
        <f t="shared" si="0"/>
        <v>20</v>
      </c>
      <c r="H17" s="1138">
        <f>IF($J4="TC",0,IF($J4="Nso",0,VLOOKUP($A1,'Class-6'!$B$9:$EI$108,47,0)))</f>
        <v>65</v>
      </c>
      <c r="I17" s="1139"/>
      <c r="J17" s="1140">
        <f>IF($J4="TC",0,IF($J4="Nso",0,VLOOKUP($A1,'Class-6'!$B$9:$EI$108,51,0)))</f>
        <v>68</v>
      </c>
      <c r="K17" s="1141"/>
      <c r="L17" s="99">
        <f t="shared" si="1"/>
        <v>153</v>
      </c>
      <c r="M17" s="100" t="str">
        <f>IF($J4="TC",0,IF($J4="Nso",0,VLOOKUP($A1,'Class-6'!$B$9:$EI$108,55,0)))</f>
        <v>B</v>
      </c>
    </row>
    <row r="18" spans="1:13" ht="22.5" customHeight="1">
      <c r="A18" s="1187"/>
      <c r="B18" s="49" t="s">
        <v>81</v>
      </c>
      <c r="C18" s="1136" t="str">
        <f>'Class-6'!$BE$3</f>
        <v>SCIENCE</v>
      </c>
      <c r="D18" s="1137"/>
      <c r="E18" s="99">
        <f>IF($J4="TC",0,IF($J4="Nso",0,VLOOKUP($A1,'Class-6'!$B$9:$EI$108,56,0)))</f>
        <v>15</v>
      </c>
      <c r="F18" s="99">
        <f>IF($J4="TC",0,IF($J4="Nso",0,VLOOKUP($A1,'Class-6'!$B$9:$EI$108,57,0)))</f>
        <v>15</v>
      </c>
      <c r="G18" s="270">
        <f t="shared" si="0"/>
        <v>30</v>
      </c>
      <c r="H18" s="1138">
        <f>IF($J4="TC",0,IF($J4="Nso",0,VLOOKUP($A1,'Class-6'!$B$9:$EI$108,62,0)))</f>
        <v>65</v>
      </c>
      <c r="I18" s="1139"/>
      <c r="J18" s="1140">
        <f>IF($J4="TC",0,IF($J4="Nso",0,VLOOKUP($A1,'Class-6'!$B$9:$EI$108,66,0)))</f>
        <v>73</v>
      </c>
      <c r="K18" s="1141"/>
      <c r="L18" s="99">
        <f t="shared" si="1"/>
        <v>168</v>
      </c>
      <c r="M18" s="100" t="str">
        <f>IF($J4="TC",0,IF($J4="Nso",0,VLOOKUP($A1,'Class-6'!$B$9:$EI$108,70,0)))</f>
        <v>B</v>
      </c>
    </row>
    <row r="19" spans="1:13" ht="22.5" customHeight="1">
      <c r="A19" s="1187"/>
      <c r="B19" s="49" t="s">
        <v>81</v>
      </c>
      <c r="C19" s="1136" t="str">
        <f>'Class-6'!$BT$3</f>
        <v>MATHEMATICS</v>
      </c>
      <c r="D19" s="1137"/>
      <c r="E19" s="99">
        <f>IF($J4="TC",0,IF($J4="Nso",0,VLOOKUP($A1,'Class-6'!$B$9:$EI$108,71,0)))</f>
        <v>20</v>
      </c>
      <c r="F19" s="99">
        <f>IF($J4="TC",0,IF($J4="Nso",0,VLOOKUP($A1,'Class-6'!$B$9:$EI$108,72,0)))</f>
        <v>10</v>
      </c>
      <c r="G19" s="270">
        <f t="shared" si="0"/>
        <v>30</v>
      </c>
      <c r="H19" s="1138">
        <f>IF($J4="TC",0,IF($J4="Nso",0,VLOOKUP($A1,'Class-6'!$B$9:$EI$108,77,0)))</f>
        <v>56</v>
      </c>
      <c r="I19" s="1139"/>
      <c r="J19" s="1140">
        <f>IF($J4="TC",0,IF($J4="Nso",0,VLOOKUP($A1,'Class-6'!$B$9:$EI$108,81,0)))</f>
        <v>73</v>
      </c>
      <c r="K19" s="1141"/>
      <c r="L19" s="99">
        <f t="shared" si="1"/>
        <v>159</v>
      </c>
      <c r="M19" s="100" t="str">
        <f>IF($J4="TC",0,IF($J4="Nso",0,VLOOKUP($A1,'Class-6'!$B$9:$EI$108,85,0)))</f>
        <v>B</v>
      </c>
    </row>
    <row r="20" spans="1:13" ht="22.5" customHeight="1" thickBot="1">
      <c r="A20" s="1187"/>
      <c r="B20" s="49" t="s">
        <v>81</v>
      </c>
      <c r="C20" s="1142" t="str">
        <f>'Class-6'!$CI$3</f>
        <v>SOCIAL SCIENCE</v>
      </c>
      <c r="D20" s="1143"/>
      <c r="E20" s="99">
        <f>IF($J4="TC",0,IF($J4="Nso",0,VLOOKUP($A1,'Class-6'!$B$9:$EI$108,86,0)))</f>
        <v>4</v>
      </c>
      <c r="F20" s="99">
        <f>IF($J4="TC",0,IF($J4="Nso",0,VLOOKUP($A1,'Class-6'!$B$9:$EI$108,87,0)))</f>
        <v>18</v>
      </c>
      <c r="G20" s="271">
        <f t="shared" si="0"/>
        <v>22</v>
      </c>
      <c r="H20" s="1144">
        <f>IF($J4="TC",0,IF($J4="Nso",0,VLOOKUP($A1,'Class-6'!$B$9:$EI$108,92,0)))</f>
        <v>55</v>
      </c>
      <c r="I20" s="1145"/>
      <c r="J20" s="1146">
        <f>IF($J4="TC",0,IF($J4="Nso",0,VLOOKUP($A1,'Class-6'!$B$9:$EI$108,96,0)))</f>
        <v>75</v>
      </c>
      <c r="K20" s="1147"/>
      <c r="L20" s="99">
        <f t="shared" si="1"/>
        <v>152</v>
      </c>
      <c r="M20" s="100" t="str">
        <f>IF($J4="TC",0,IF($J4="Nso",0,VLOOKUP($A1,'Class-6'!$B$9:$EI$108,100,0)))</f>
        <v>B</v>
      </c>
    </row>
    <row r="21" spans="1:13" ht="20.25" customHeight="1">
      <c r="A21" s="1187"/>
      <c r="B21" s="49" t="s">
        <v>81</v>
      </c>
      <c r="C21" s="1124" t="s">
        <v>90</v>
      </c>
      <c r="D21" s="1125"/>
      <c r="E21" s="1126"/>
      <c r="F21" s="1130" t="s">
        <v>91</v>
      </c>
      <c r="G21" s="1131"/>
      <c r="H21" s="1132" t="s">
        <v>92</v>
      </c>
      <c r="I21" s="1133"/>
      <c r="J21" s="481" t="s">
        <v>45</v>
      </c>
      <c r="K21" s="481" t="s">
        <v>98</v>
      </c>
      <c r="L21" s="411" t="s">
        <v>43</v>
      </c>
      <c r="M21" s="50" t="s">
        <v>47</v>
      </c>
    </row>
    <row r="22" spans="1:13" ht="20.25" customHeight="1" thickBot="1">
      <c r="A22" s="1187"/>
      <c r="B22" s="49" t="s">
        <v>81</v>
      </c>
      <c r="C22" s="1127"/>
      <c r="D22" s="1128"/>
      <c r="E22" s="1129"/>
      <c r="F22" s="1134">
        <f>IF($J4="TC",0,IF($J4="Nso",0,VLOOKUP($A1,'Class-6'!$B$9:$EI$108,131,0)))</f>
        <v>1200</v>
      </c>
      <c r="G22" s="1135"/>
      <c r="H22" s="1134">
        <f>IF($J4="TC",0,IF($J4="Nso",0,VLOOKUP($A1,'Class-6'!$B$9:$EI$108,132,0)))</f>
        <v>915</v>
      </c>
      <c r="I22" s="1135"/>
      <c r="J22" s="483">
        <f>IF($J4="TC",0,IF($J4="Nso",0,VLOOKUP($A1,'Class-6'!$B$9:$EI$108,133,0)))</f>
        <v>76.25</v>
      </c>
      <c r="K22" s="482" t="str">
        <f>IF($J4="TC",0,IF($J4="Nso",0,VLOOKUP($A1,'Class-6'!$B$9:$EI$108,134,0)))</f>
        <v>First</v>
      </c>
      <c r="L22" s="412" t="str">
        <f>IF($J4="TC","TC",IF($J4="Nso","NSO",VLOOKUP($A1,'Class-6'!$B$9:$EI$108,135,0)))</f>
        <v>Passed</v>
      </c>
      <c r="M22" s="97">
        <f>IF($J4="Nso",0,VLOOKUP($A1,'Class-6'!$B$9:$EI$108,137,0))</f>
        <v>1.0000000000000009</v>
      </c>
    </row>
    <row r="23" spans="1:13" ht="20.25" customHeight="1">
      <c r="A23" s="1187"/>
      <c r="B23" s="49" t="s">
        <v>81</v>
      </c>
      <c r="C23" s="1172" t="s">
        <v>63</v>
      </c>
      <c r="D23" s="1173"/>
      <c r="E23" s="1173"/>
      <c r="F23" s="1173"/>
      <c r="G23" s="1173"/>
      <c r="H23" s="1174"/>
      <c r="I23" s="1175" t="s">
        <v>64</v>
      </c>
      <c r="J23" s="1176"/>
      <c r="K23" s="484">
        <f>IF($J4="TC",0,IF($J4="Nso",0,VLOOKUP($A1,'Class-6'!$B$9:$EI$108,128,0)))</f>
        <v>362</v>
      </c>
      <c r="L23" s="1177" t="s">
        <v>107</v>
      </c>
      <c r="M23" s="1178"/>
    </row>
    <row r="24" spans="1:13" ht="20.25" customHeight="1" thickBot="1">
      <c r="A24" s="1187"/>
      <c r="B24" s="49" t="s">
        <v>81</v>
      </c>
      <c r="C24" s="1113" t="s">
        <v>58</v>
      </c>
      <c r="D24" s="1114"/>
      <c r="E24" s="1114"/>
      <c r="F24" s="1115" t="s">
        <v>176</v>
      </c>
      <c r="G24" s="1115"/>
      <c r="H24" s="272" t="s">
        <v>51</v>
      </c>
      <c r="I24" s="1116" t="s">
        <v>65</v>
      </c>
      <c r="J24" s="1117"/>
      <c r="K24" s="485">
        <f>IF($J4="TC",0,IF($J4="Nso",0,VLOOKUP($A1,'Class-6'!$B$9:$EI$108,129,0)))</f>
        <v>274</v>
      </c>
      <c r="L24" s="1118">
        <f>IF($J4="TC",0,IF($J4="Nso",0,VLOOKUP($A1,'Class-6'!$B$9:$EI$108,130,0)))</f>
        <v>75.690607734806619</v>
      </c>
      <c r="M24" s="1119"/>
    </row>
    <row r="25" spans="1:13" ht="20.25" customHeight="1">
      <c r="A25" s="1187"/>
      <c r="B25" s="49" t="s">
        <v>81</v>
      </c>
      <c r="C25" s="1113"/>
      <c r="D25" s="1114"/>
      <c r="E25" s="1114"/>
      <c r="F25" s="1115"/>
      <c r="G25" s="1115"/>
      <c r="H25" s="273" t="s">
        <v>105</v>
      </c>
      <c r="I25" s="1120" t="s">
        <v>66</v>
      </c>
      <c r="J25" s="1121"/>
      <c r="K25" s="1122" t="str">
        <f>IF($J4="TC",0,IF($J4="Nso",0,VLOOKUP($A1,'Class-6'!$B$9:$EI$108,138,0)))</f>
        <v>Very Good</v>
      </c>
      <c r="L25" s="1122"/>
      <c r="M25" s="1123"/>
    </row>
    <row r="26" spans="1:13" ht="20.25" customHeight="1">
      <c r="A26" s="1187"/>
      <c r="B26" s="49" t="s">
        <v>81</v>
      </c>
      <c r="C26" s="1101" t="str">
        <f>'Class-6'!$CX$3</f>
        <v>WORK EXP.</v>
      </c>
      <c r="D26" s="1102"/>
      <c r="E26" s="1103"/>
      <c r="F26" s="1104" t="str">
        <f>IF($J4="TC",0,IF($J4="Nso",0,VLOOKUP($A1,'Class-6'!$B$9:$FH$108,155,0)))</f>
        <v>96/100</v>
      </c>
      <c r="G26" s="1104"/>
      <c r="H26" s="95" t="str">
        <f>IF($J4="TC",0,IF($J4="Nso",0,VLOOKUP($A1,'Class-6'!$B$9:$FH$108,109,0)))</f>
        <v>A+</v>
      </c>
      <c r="I26" s="1105" t="s">
        <v>83</v>
      </c>
      <c r="J26" s="1106"/>
      <c r="K26" s="1107">
        <f>'Class-6'!$V$2</f>
        <v>44676</v>
      </c>
      <c r="L26" s="1107"/>
      <c r="M26" s="1108"/>
    </row>
    <row r="27" spans="1:13" ht="20.25" customHeight="1">
      <c r="A27" s="1187"/>
      <c r="B27" s="49" t="s">
        <v>81</v>
      </c>
      <c r="C27" s="1109" t="str">
        <f>'Class-6'!$DG$3</f>
        <v>ART EDU.</v>
      </c>
      <c r="D27" s="1104"/>
      <c r="E27" s="1104"/>
      <c r="F27" s="1086" t="str">
        <f>IF($J4="TC",0,IF($J4="Nso",0,VLOOKUP($A1,'Class-6'!$B$9:$FH$108,159,0)))</f>
        <v>86/100</v>
      </c>
      <c r="G27" s="1087"/>
      <c r="H27" s="95" t="str">
        <f>IF($J4="TC",0,IF($J4="Nso",0,VLOOKUP($A1,'Class-6'!$B$9:$FH$108,118,0)))</f>
        <v>A</v>
      </c>
      <c r="I27" s="1110"/>
      <c r="J27" s="1111"/>
      <c r="K27" s="1111"/>
      <c r="L27" s="1111"/>
      <c r="M27" s="1112"/>
    </row>
    <row r="28" spans="1:13" ht="20.25" customHeight="1">
      <c r="A28" s="1187"/>
      <c r="B28" s="49" t="s">
        <v>81</v>
      </c>
      <c r="C28" s="1084" t="str">
        <f>'Class-6'!$DP$3</f>
        <v>HEALTH &amp; PHY. EDU.</v>
      </c>
      <c r="D28" s="1085"/>
      <c r="E28" s="1085"/>
      <c r="F28" s="1086" t="str">
        <f>IF($J4="TC",0,IF($J4="Nso",0,VLOOKUP($A1,'Class-6'!$B$9:$FH$108,163,0)))</f>
        <v>86/100</v>
      </c>
      <c r="G28" s="1087"/>
      <c r="H28" s="95" t="str">
        <f>IF($J4="TC",0,IF($J4="Nso",0,VLOOKUP($A1,'Class-6'!$B$9:$FH$108,127,0)))</f>
        <v>A</v>
      </c>
      <c r="I28" s="1088" t="s">
        <v>78</v>
      </c>
      <c r="J28" s="1089"/>
      <c r="K28" s="1092"/>
      <c r="L28" s="1093"/>
      <c r="M28" s="1094"/>
    </row>
    <row r="29" spans="1:13" ht="20.25" customHeight="1">
      <c r="A29" s="1187"/>
      <c r="B29" s="40" t="s">
        <v>81</v>
      </c>
      <c r="C29" s="1098" t="s">
        <v>67</v>
      </c>
      <c r="D29" s="1099"/>
      <c r="E29" s="1099"/>
      <c r="F29" s="1099"/>
      <c r="G29" s="1099"/>
      <c r="H29" s="1100"/>
      <c r="I29" s="1090"/>
      <c r="J29" s="1091"/>
      <c r="K29" s="1095"/>
      <c r="L29" s="1096"/>
      <c r="M29" s="1097"/>
    </row>
    <row r="30" spans="1:13" ht="20.25" customHeight="1" thickBot="1">
      <c r="A30" s="1187"/>
      <c r="B30" s="40" t="s">
        <v>81</v>
      </c>
      <c r="C30" s="96" t="s">
        <v>68</v>
      </c>
      <c r="D30" s="1060" t="s">
        <v>73</v>
      </c>
      <c r="E30" s="1227"/>
      <c r="F30" s="1060" t="s">
        <v>74</v>
      </c>
      <c r="G30" s="1061"/>
      <c r="H30" s="1062"/>
      <c r="I30" s="1063" t="s">
        <v>79</v>
      </c>
      <c r="J30" s="1064"/>
      <c r="K30" s="1064"/>
      <c r="L30" s="1064"/>
      <c r="M30" s="1065"/>
    </row>
    <row r="31" spans="1:13" ht="20.25" customHeight="1">
      <c r="A31" s="1187"/>
      <c r="B31" s="40" t="s">
        <v>81</v>
      </c>
      <c r="C31" s="499" t="s">
        <v>207</v>
      </c>
      <c r="D31" s="1228" t="s">
        <v>208</v>
      </c>
      <c r="E31" s="1229"/>
      <c r="F31" s="1069" t="s">
        <v>75</v>
      </c>
      <c r="G31" s="1070"/>
      <c r="H31" s="1071"/>
      <c r="I31" s="1066"/>
      <c r="J31" s="1067"/>
      <c r="K31" s="1067"/>
      <c r="L31" s="1067"/>
      <c r="M31" s="1068"/>
    </row>
    <row r="32" spans="1:13" ht="20.25" customHeight="1">
      <c r="A32" s="1187"/>
      <c r="B32" s="40" t="s">
        <v>81</v>
      </c>
      <c r="C32" s="500" t="s">
        <v>69</v>
      </c>
      <c r="D32" s="1230" t="s">
        <v>212</v>
      </c>
      <c r="E32" s="1231"/>
      <c r="F32" s="1072" t="s">
        <v>76</v>
      </c>
      <c r="G32" s="1073"/>
      <c r="H32" s="1074"/>
      <c r="I32" s="1066"/>
      <c r="J32" s="1067"/>
      <c r="K32" s="1067"/>
      <c r="L32" s="1067"/>
      <c r="M32" s="1068"/>
    </row>
    <row r="33" spans="1:13" ht="20.25" customHeight="1">
      <c r="A33" s="1187"/>
      <c r="B33" s="40" t="s">
        <v>81</v>
      </c>
      <c r="C33" s="500" t="s">
        <v>70</v>
      </c>
      <c r="D33" s="1230" t="s">
        <v>215</v>
      </c>
      <c r="E33" s="1231"/>
      <c r="F33" s="1072" t="s">
        <v>77</v>
      </c>
      <c r="G33" s="1073"/>
      <c r="H33" s="1074"/>
      <c r="I33" s="1075" t="s">
        <v>93</v>
      </c>
      <c r="J33" s="1076"/>
      <c r="K33" s="1076"/>
      <c r="L33" s="1076"/>
      <c r="M33" s="1077"/>
    </row>
    <row r="34" spans="1:13" ht="20.25" customHeight="1">
      <c r="A34" s="1187"/>
      <c r="B34" s="40"/>
      <c r="C34" s="500" t="s">
        <v>72</v>
      </c>
      <c r="D34" s="1230" t="s">
        <v>209</v>
      </c>
      <c r="E34" s="1231"/>
      <c r="F34" s="1072" t="s">
        <v>77</v>
      </c>
      <c r="G34" s="1073"/>
      <c r="H34" s="1074"/>
      <c r="I34" s="1075"/>
      <c r="J34" s="1076"/>
      <c r="K34" s="1076"/>
      <c r="L34" s="1076"/>
      <c r="M34" s="1077"/>
    </row>
    <row r="35" spans="1:13" ht="20.25" customHeight="1" thickBot="1">
      <c r="A35" s="1187"/>
      <c r="B35" s="51" t="s">
        <v>81</v>
      </c>
      <c r="C35" s="131" t="s">
        <v>71</v>
      </c>
      <c r="D35" s="1232" t="s">
        <v>210</v>
      </c>
      <c r="E35" s="1233"/>
      <c r="F35" s="1081" t="s">
        <v>106</v>
      </c>
      <c r="G35" s="1082"/>
      <c r="H35" s="1083"/>
      <c r="I35" s="1078"/>
      <c r="J35" s="1079"/>
      <c r="K35" s="1079"/>
      <c r="L35" s="1079"/>
      <c r="M35" s="1080"/>
    </row>
    <row r="36" spans="1:13" ht="12.75" customHeight="1" thickTop="1">
      <c r="A36" s="1185"/>
      <c r="B36" s="1185"/>
      <c r="C36" s="1185"/>
      <c r="D36" s="1185"/>
      <c r="E36" s="1185"/>
      <c r="F36" s="1185"/>
      <c r="G36" s="1185"/>
      <c r="H36" s="1185"/>
      <c r="I36" s="1185"/>
      <c r="J36" s="1185"/>
      <c r="K36" s="1185"/>
      <c r="L36" s="1185"/>
      <c r="M36" s="1185"/>
    </row>
    <row r="37" spans="1:13" ht="24.75" customHeight="1" thickBot="1">
      <c r="A37" s="488">
        <f>A1+1</f>
        <v>2</v>
      </c>
      <c r="B37" s="1186" t="s">
        <v>54</v>
      </c>
      <c r="C37" s="1186"/>
      <c r="D37" s="1186"/>
      <c r="E37" s="1186"/>
      <c r="F37" s="1186"/>
      <c r="G37" s="1186"/>
      <c r="H37" s="1186"/>
      <c r="I37" s="1186"/>
      <c r="J37" s="1186"/>
      <c r="K37" s="1186"/>
      <c r="L37" s="1186"/>
      <c r="M37" s="1186"/>
    </row>
    <row r="38" spans="1:13" ht="42.75" customHeight="1" thickTop="1">
      <c r="A38" s="1187"/>
      <c r="B38" s="1188"/>
      <c r="C38" s="1189"/>
      <c r="D38" s="1192" t="str">
        <f>Master!$E$8</f>
        <v>Govt. Sr. Secondary School Raimalwada</v>
      </c>
      <c r="E38" s="1193"/>
      <c r="F38" s="1193"/>
      <c r="G38" s="1193"/>
      <c r="H38" s="1193"/>
      <c r="I38" s="1193"/>
      <c r="J38" s="1193"/>
      <c r="K38" s="1193"/>
      <c r="L38" s="1193"/>
      <c r="M38" s="1194"/>
    </row>
    <row r="39" spans="1:13" ht="26.25" customHeight="1" thickBot="1">
      <c r="A39" s="1187"/>
      <c r="B39" s="1190"/>
      <c r="C39" s="1191"/>
      <c r="D39" s="1195" t="str">
        <f>Master!$E$11</f>
        <v>P.S.-Bapini (Jodhpur)</v>
      </c>
      <c r="E39" s="1196"/>
      <c r="F39" s="1196"/>
      <c r="G39" s="1196"/>
      <c r="H39" s="1196"/>
      <c r="I39" s="1196"/>
      <c r="J39" s="1196"/>
      <c r="K39" s="1196"/>
      <c r="L39" s="1196"/>
      <c r="M39" s="1197"/>
    </row>
    <row r="40" spans="1:13" ht="17.25" customHeight="1">
      <c r="A40" s="1187"/>
      <c r="B40" s="274"/>
      <c r="C40" s="1198" t="s">
        <v>169</v>
      </c>
      <c r="D40" s="1199"/>
      <c r="E40" s="1199"/>
      <c r="F40" s="1199"/>
      <c r="G40" s="1200"/>
      <c r="H40" s="1207" t="s">
        <v>129</v>
      </c>
      <c r="I40" s="1207"/>
      <c r="J40" s="1210">
        <f>VLOOKUP(A37,'Class-6'!$B$9:$G$108,6)</f>
        <v>902</v>
      </c>
      <c r="K40" s="1213" t="str">
        <f>CONCATENATE('Class-6'!$C$3,'Class-6'!$G$3)</f>
        <v>School U-Dise Code :-08151106901</v>
      </c>
      <c r="L40" s="1214"/>
      <c r="M40" s="1215"/>
    </row>
    <row r="41" spans="1:13" ht="17.25" customHeight="1">
      <c r="A41" s="1187"/>
      <c r="B41" s="38"/>
      <c r="C41" s="1201"/>
      <c r="D41" s="1202"/>
      <c r="E41" s="1202"/>
      <c r="F41" s="1202"/>
      <c r="G41" s="1203"/>
      <c r="H41" s="1208"/>
      <c r="I41" s="1208"/>
      <c r="J41" s="1211"/>
      <c r="K41" s="1216" t="str">
        <f>CONCATENATE('Class-6'!$I$3,'Class-6'!$J$3)</f>
        <v>Session :-2021-22</v>
      </c>
      <c r="L41" s="1217"/>
      <c r="M41" s="1218"/>
    </row>
    <row r="42" spans="1:13" ht="17.25" customHeight="1" thickBot="1">
      <c r="A42" s="1187"/>
      <c r="B42" s="38"/>
      <c r="C42" s="1204"/>
      <c r="D42" s="1205"/>
      <c r="E42" s="1205"/>
      <c r="F42" s="1205"/>
      <c r="G42" s="1206"/>
      <c r="H42" s="1209"/>
      <c r="I42" s="1209"/>
      <c r="J42" s="1212"/>
      <c r="K42" s="1219"/>
      <c r="L42" s="1220"/>
      <c r="M42" s="1221"/>
    </row>
    <row r="43" spans="1:13" ht="20.25" customHeight="1">
      <c r="A43" s="1187"/>
      <c r="B43" s="40" t="s">
        <v>81</v>
      </c>
      <c r="C43" s="1222" t="s">
        <v>22</v>
      </c>
      <c r="D43" s="1223"/>
      <c r="E43" s="1223"/>
      <c r="F43" s="1224"/>
      <c r="G43" s="17" t="s">
        <v>167</v>
      </c>
      <c r="H43" s="1225">
        <f>VLOOKUP($A37,'Class-6'!$B$9:$EI$108,4,0)</f>
        <v>1490</v>
      </c>
      <c r="I43" s="1225"/>
      <c r="J43" s="1225"/>
      <c r="K43" s="1225"/>
      <c r="L43" s="1225"/>
      <c r="M43" s="1226"/>
    </row>
    <row r="44" spans="1:13" ht="20.25" customHeight="1">
      <c r="A44" s="1187"/>
      <c r="B44" s="40" t="s">
        <v>81</v>
      </c>
      <c r="C44" s="1181" t="s">
        <v>24</v>
      </c>
      <c r="D44" s="1182"/>
      <c r="E44" s="1182"/>
      <c r="F44" s="1183"/>
      <c r="G44" s="33" t="s">
        <v>167</v>
      </c>
      <c r="H44" s="1179" t="str">
        <f>VLOOKUP($A37,'Class-6'!$B$9:$EI$108,7,0)</f>
        <v>ACHALA RAM</v>
      </c>
      <c r="I44" s="1179"/>
      <c r="J44" s="1179"/>
      <c r="K44" s="1179"/>
      <c r="L44" s="1179"/>
      <c r="M44" s="1180"/>
    </row>
    <row r="45" spans="1:13" ht="20.25" customHeight="1">
      <c r="A45" s="1187"/>
      <c r="B45" s="40" t="s">
        <v>81</v>
      </c>
      <c r="C45" s="1181" t="s">
        <v>25</v>
      </c>
      <c r="D45" s="1182"/>
      <c r="E45" s="1182"/>
      <c r="F45" s="1183"/>
      <c r="G45" s="33" t="s">
        <v>167</v>
      </c>
      <c r="H45" s="1179" t="str">
        <f>VLOOKUP($A37,'Class-6'!$B$9:$EI$108,8,0)</f>
        <v>HEMA RAM</v>
      </c>
      <c r="I45" s="1179"/>
      <c r="J45" s="1179"/>
      <c r="K45" s="1179"/>
      <c r="L45" s="1179"/>
      <c r="M45" s="1180"/>
    </row>
    <row r="46" spans="1:13" ht="20.25" customHeight="1">
      <c r="A46" s="1187"/>
      <c r="B46" s="40" t="s">
        <v>81</v>
      </c>
      <c r="C46" s="1181" t="s">
        <v>56</v>
      </c>
      <c r="D46" s="1182"/>
      <c r="E46" s="1182"/>
      <c r="F46" s="1183"/>
      <c r="G46" s="33" t="s">
        <v>167</v>
      </c>
      <c r="H46" s="1179" t="str">
        <f>VLOOKUP($A37,'Class-6'!$B$9:$EI$108,9,0)</f>
        <v>TULACHHI DEVI</v>
      </c>
      <c r="I46" s="1179"/>
      <c r="J46" s="1179"/>
      <c r="K46" s="1179"/>
      <c r="L46" s="1179"/>
      <c r="M46" s="1180"/>
    </row>
    <row r="47" spans="1:13" ht="20.25" customHeight="1">
      <c r="A47" s="1187"/>
      <c r="B47" s="40" t="s">
        <v>81</v>
      </c>
      <c r="C47" s="1181" t="s">
        <v>57</v>
      </c>
      <c r="D47" s="1182"/>
      <c r="E47" s="1182"/>
      <c r="F47" s="1183"/>
      <c r="G47" s="33" t="s">
        <v>167</v>
      </c>
      <c r="H47" s="1184" t="str">
        <f>CONCATENATE('Class-6'!$G$4,'Class-6'!$J$4)</f>
        <v>6(A)</v>
      </c>
      <c r="I47" s="1179"/>
      <c r="J47" s="1179"/>
      <c r="K47" s="1179"/>
      <c r="L47" s="1179"/>
      <c r="M47" s="1180"/>
    </row>
    <row r="48" spans="1:13" ht="20.25" customHeight="1" thickBot="1">
      <c r="A48" s="1187"/>
      <c r="B48" s="40" t="s">
        <v>81</v>
      </c>
      <c r="C48" s="1154" t="s">
        <v>27</v>
      </c>
      <c r="D48" s="1155"/>
      <c r="E48" s="1155"/>
      <c r="F48" s="1156"/>
      <c r="G48" s="98" t="s">
        <v>167</v>
      </c>
      <c r="H48" s="1157">
        <f>VLOOKUP($A37,'Class-6'!$B$9:$EI$108,10,0)</f>
        <v>38535</v>
      </c>
      <c r="I48" s="1157"/>
      <c r="J48" s="1157"/>
      <c r="K48" s="1157"/>
      <c r="L48" s="1157"/>
      <c r="M48" s="1158"/>
    </row>
    <row r="49" spans="1:13" ht="20.25" customHeight="1">
      <c r="A49" s="1187"/>
      <c r="B49" s="49" t="s">
        <v>81</v>
      </c>
      <c r="C49" s="1159" t="s">
        <v>58</v>
      </c>
      <c r="D49" s="1160"/>
      <c r="E49" s="413" t="s">
        <v>85</v>
      </c>
      <c r="F49" s="413" t="s">
        <v>86</v>
      </c>
      <c r="G49" s="410" t="s">
        <v>33</v>
      </c>
      <c r="H49" s="1161" t="s">
        <v>59</v>
      </c>
      <c r="I49" s="1161"/>
      <c r="J49" s="1162" t="s">
        <v>97</v>
      </c>
      <c r="K49" s="1163"/>
      <c r="L49" s="414" t="s">
        <v>89</v>
      </c>
      <c r="M49" s="1164" t="s">
        <v>104</v>
      </c>
    </row>
    <row r="50" spans="1:13" ht="25.5" customHeight="1" thickBot="1">
      <c r="A50" s="1187"/>
      <c r="B50" s="49" t="s">
        <v>81</v>
      </c>
      <c r="C50" s="1166" t="s">
        <v>60</v>
      </c>
      <c r="D50" s="1167"/>
      <c r="E50" s="267">
        <f>'Class-6'!$L$7</f>
        <v>20</v>
      </c>
      <c r="F50" s="267">
        <f>'Class-6'!$M$7</f>
        <v>20</v>
      </c>
      <c r="G50" s="268">
        <f>SUM(E50:F50)</f>
        <v>40</v>
      </c>
      <c r="H50" s="1168">
        <f>'Class-6'!$R$7</f>
        <v>60</v>
      </c>
      <c r="I50" s="1169"/>
      <c r="J50" s="1170">
        <f>'Class-6'!$V$7</f>
        <v>100</v>
      </c>
      <c r="K50" s="1171"/>
      <c r="L50" s="150">
        <f>G50+H50+J50</f>
        <v>200</v>
      </c>
      <c r="M50" s="1165"/>
    </row>
    <row r="51" spans="1:13" ht="22.5" customHeight="1">
      <c r="A51" s="1187"/>
      <c r="B51" s="49" t="s">
        <v>81</v>
      </c>
      <c r="C51" s="1148" t="str">
        <f>'Class-6'!$L$3</f>
        <v>HINDI</v>
      </c>
      <c r="D51" s="1149"/>
      <c r="E51" s="99">
        <f>IF($J40="TC",0,IF($J40="Nso",0,VLOOKUP($A37,'Class-6'!$B$9:$EI$108,11,0)))</f>
        <v>14</v>
      </c>
      <c r="F51" s="99">
        <f>IF($J40="TC",0,IF($J40="Nso",0,VLOOKUP($A37,'Class-6'!$B$9:$EI$108,12,0)))</f>
        <v>14</v>
      </c>
      <c r="G51" s="269">
        <f>SUM(E51,F51)</f>
        <v>28</v>
      </c>
      <c r="H51" s="1150">
        <f>IF($J40="TC",0,IF($J40="Nso",0,VLOOKUP($A37,'Class-6'!$B$9:$EI$108,17,0)))</f>
        <v>40</v>
      </c>
      <c r="I51" s="1151"/>
      <c r="J51" s="1152">
        <f>IF($J40="TC",0,IF($J40="Nso",0,VLOOKUP($A37,'Class-6'!$B$9:$EI$108,21,0)))</f>
        <v>55</v>
      </c>
      <c r="K51" s="1153"/>
      <c r="L51" s="99">
        <f>SUM(G51,H51,J51)</f>
        <v>123</v>
      </c>
      <c r="M51" s="100" t="str">
        <f>IF($J40="TC",0,IF($J40="Nso",0,VLOOKUP($A37,'Class-6'!$B$9:$EI$108,25,0)))</f>
        <v>C</v>
      </c>
    </row>
    <row r="52" spans="1:13" ht="22.5" customHeight="1">
      <c r="A52" s="1187"/>
      <c r="B52" s="49" t="s">
        <v>81</v>
      </c>
      <c r="C52" s="1136" t="str">
        <f>'Class-6'!$AA$3</f>
        <v>ENGLISH</v>
      </c>
      <c r="D52" s="1137"/>
      <c r="E52" s="99">
        <f>IF($J40="TC",0,IF($J40="Nso",0,VLOOKUP($A37,'Class-6'!$B$9:$EI$108,26,0)))</f>
        <v>10</v>
      </c>
      <c r="F52" s="99">
        <f>IF($J40="TC",0,IF($J40="Nso",0,VLOOKUP($A37,'Class-6'!$B$9:$EI$108,27,0)))</f>
        <v>10</v>
      </c>
      <c r="G52" s="270">
        <f t="shared" ref="G52:G56" si="2">SUM(E52,F52)</f>
        <v>20</v>
      </c>
      <c r="H52" s="1138">
        <f>IF($J40="TC",0,IF($J40="Nso",0,VLOOKUP($A37,'Class-6'!$B$9:$EI$108,32,0)))</f>
        <v>45</v>
      </c>
      <c r="I52" s="1139"/>
      <c r="J52" s="1140">
        <f>IF($J40="TC",0,IF($J40="Nso",0,VLOOKUP($A37,'Class-6'!$B$9:$EI$108,36,0)))</f>
        <v>55</v>
      </c>
      <c r="K52" s="1141"/>
      <c r="L52" s="99">
        <f t="shared" ref="L52:L56" si="3">SUM(G52,H52,J52)</f>
        <v>120</v>
      </c>
      <c r="M52" s="100" t="str">
        <f>IF($J40="TC",0,IF($J40="Nso",0,VLOOKUP($A37,'Class-6'!$B$9:$EI$108,40,0)))</f>
        <v>C</v>
      </c>
    </row>
    <row r="53" spans="1:13" ht="22.5" customHeight="1">
      <c r="A53" s="1187"/>
      <c r="B53" s="49" t="s">
        <v>81</v>
      </c>
      <c r="C53" s="1136" t="str">
        <f>'Class-6'!$AP$3</f>
        <v>SANSKRIT</v>
      </c>
      <c r="D53" s="1137"/>
      <c r="E53" s="99">
        <f>IF($J40="TC",0,IF($J40="Nso",0,VLOOKUP($A37,'Class-6'!$B$9:$EI$108,41,0)))</f>
        <v>5</v>
      </c>
      <c r="F53" s="99">
        <f>IF($J40="TC",0,IF($J40="TC",0,IF($J40="Nso",0,VLOOKUP($A37,'Class-6'!$B$9:$EI$108,42,0))))</f>
        <v>15</v>
      </c>
      <c r="G53" s="270">
        <f t="shared" si="2"/>
        <v>20</v>
      </c>
      <c r="H53" s="1138">
        <f>IF($J40="TC",0,IF($J40="Nso",0,VLOOKUP($A37,'Class-6'!$B$9:$EI$108,47,0)))</f>
        <v>53</v>
      </c>
      <c r="I53" s="1139"/>
      <c r="J53" s="1140">
        <f>IF($J40="TC",0,IF($J40="Nso",0,VLOOKUP($A37,'Class-6'!$B$9:$EI$108,51,0)))</f>
        <v>63</v>
      </c>
      <c r="K53" s="1141"/>
      <c r="L53" s="99">
        <f t="shared" si="3"/>
        <v>136</v>
      </c>
      <c r="M53" s="100" t="str">
        <f>IF($J40="TC",0,IF($J40="Nso",0,VLOOKUP($A37,'Class-6'!$B$9:$EI$108,55,0)))</f>
        <v>C</v>
      </c>
    </row>
    <row r="54" spans="1:13" ht="22.5" customHeight="1">
      <c r="A54" s="1187"/>
      <c r="B54" s="49" t="s">
        <v>81</v>
      </c>
      <c r="C54" s="1136" t="str">
        <f>'Class-6'!$BE$3</f>
        <v>SCIENCE</v>
      </c>
      <c r="D54" s="1137"/>
      <c r="E54" s="99">
        <f>IF($J40="TC",0,IF($J40="Nso",0,VLOOKUP($A37,'Class-6'!$B$9:$EI$108,56,0)))</f>
        <v>10</v>
      </c>
      <c r="F54" s="99">
        <f>IF($J40="TC",0,IF($J40="Nso",0,VLOOKUP($A37,'Class-6'!$B$9:$EI$108,57,0)))</f>
        <v>15</v>
      </c>
      <c r="G54" s="270">
        <f t="shared" si="2"/>
        <v>25</v>
      </c>
      <c r="H54" s="1138">
        <f>IF($J40="TC",0,IF($J40="Nso",0,VLOOKUP($A37,'Class-6'!$B$9:$EI$108,62,0)))</f>
        <v>55</v>
      </c>
      <c r="I54" s="1139"/>
      <c r="J54" s="1140">
        <f>IF($J40="TC",0,IF($J40="Nso",0,VLOOKUP($A37,'Class-6'!$B$9:$EI$108,66,0)))</f>
        <v>78</v>
      </c>
      <c r="K54" s="1141"/>
      <c r="L54" s="99">
        <f t="shared" si="3"/>
        <v>158</v>
      </c>
      <c r="M54" s="100" t="str">
        <f>IF($J40="TC",0,IF($J40="Nso",0,VLOOKUP($A37,'Class-6'!$B$9:$EI$108,70,0)))</f>
        <v>B</v>
      </c>
    </row>
    <row r="55" spans="1:13" ht="22.5" customHeight="1">
      <c r="A55" s="1187"/>
      <c r="B55" s="49" t="s">
        <v>81</v>
      </c>
      <c r="C55" s="1136" t="str">
        <f>'Class-6'!$BT$3</f>
        <v>MATHEMATICS</v>
      </c>
      <c r="D55" s="1137"/>
      <c r="E55" s="99">
        <f>IF($J40="TC",0,IF($J40="Nso",0,VLOOKUP($A37,'Class-6'!$B$9:$EI$108,71,0)))</f>
        <v>10</v>
      </c>
      <c r="F55" s="99">
        <f>IF($J40="TC",0,IF($J40="Nso",0,VLOOKUP($A37,'Class-6'!$B$9:$EI$108,72,0)))</f>
        <v>15</v>
      </c>
      <c r="G55" s="270">
        <f t="shared" si="2"/>
        <v>25</v>
      </c>
      <c r="H55" s="1138">
        <f>IF($J40="TC",0,IF($J40="Nso",0,VLOOKUP($A37,'Class-6'!$B$9:$EI$108,77,0)))</f>
        <v>50</v>
      </c>
      <c r="I55" s="1139"/>
      <c r="J55" s="1140">
        <f>IF($J40="TC",0,IF($J40="Nso",0,VLOOKUP($A37,'Class-6'!$B$9:$EI$108,81,0)))</f>
        <v>60</v>
      </c>
      <c r="K55" s="1141"/>
      <c r="L55" s="99">
        <f t="shared" si="3"/>
        <v>135</v>
      </c>
      <c r="M55" s="100" t="str">
        <f>IF($J40="TC",0,IF($J40="Nso",0,VLOOKUP($A37,'Class-6'!$B$9:$EI$108,85,0)))</f>
        <v>C</v>
      </c>
    </row>
    <row r="56" spans="1:13" ht="22.5" customHeight="1" thickBot="1">
      <c r="A56" s="1187"/>
      <c r="B56" s="49" t="s">
        <v>81</v>
      </c>
      <c r="C56" s="1142" t="str">
        <f>'Class-6'!$CI$3</f>
        <v>SOCIAL SCIENCE</v>
      </c>
      <c r="D56" s="1143"/>
      <c r="E56" s="99">
        <f>IF($J40="TC",0,IF($J40="Nso",0,VLOOKUP($A37,'Class-6'!$B$9:$EI$108,86,0)))</f>
        <v>5</v>
      </c>
      <c r="F56" s="99">
        <f>IF($J40="TC",0,IF($J40="Nso",0,VLOOKUP($A37,'Class-6'!$B$9:$EI$108,87,0)))</f>
        <v>10</v>
      </c>
      <c r="G56" s="271">
        <f t="shared" si="2"/>
        <v>15</v>
      </c>
      <c r="H56" s="1144">
        <f>IF($J40="TC",0,IF($J40="Nso",0,VLOOKUP($A37,'Class-6'!$B$9:$EI$108,92,0)))</f>
        <v>30</v>
      </c>
      <c r="I56" s="1145"/>
      <c r="J56" s="1146">
        <f>IF($J40="TC",0,IF($J40="Nso",0,VLOOKUP($A37,'Class-6'!$B$9:$EI$108,96,0)))</f>
        <v>85</v>
      </c>
      <c r="K56" s="1147"/>
      <c r="L56" s="99">
        <f t="shared" si="3"/>
        <v>130</v>
      </c>
      <c r="M56" s="100" t="str">
        <f>IF($J40="TC",0,IF($J40="Nso",0,VLOOKUP($A37,'Class-6'!$B$9:$EI$108,100,0)))</f>
        <v>C</v>
      </c>
    </row>
    <row r="57" spans="1:13" ht="20.25" customHeight="1">
      <c r="A57" s="1187"/>
      <c r="B57" s="49" t="s">
        <v>81</v>
      </c>
      <c r="C57" s="1124" t="s">
        <v>90</v>
      </c>
      <c r="D57" s="1125"/>
      <c r="E57" s="1126"/>
      <c r="F57" s="1130" t="s">
        <v>91</v>
      </c>
      <c r="G57" s="1131"/>
      <c r="H57" s="1132" t="s">
        <v>92</v>
      </c>
      <c r="I57" s="1133"/>
      <c r="J57" s="481" t="s">
        <v>45</v>
      </c>
      <c r="K57" s="481" t="s">
        <v>98</v>
      </c>
      <c r="L57" s="411" t="s">
        <v>43</v>
      </c>
      <c r="M57" s="513" t="s">
        <v>47</v>
      </c>
    </row>
    <row r="58" spans="1:13" ht="20.25" customHeight="1" thickBot="1">
      <c r="A58" s="1187"/>
      <c r="B58" s="49" t="s">
        <v>81</v>
      </c>
      <c r="C58" s="1127"/>
      <c r="D58" s="1128"/>
      <c r="E58" s="1129"/>
      <c r="F58" s="1134">
        <f>IF($J40="TC",0,IF($J40="Nso",0,VLOOKUP($A37,'Class-6'!$B$9:$EI$108,131,0)))</f>
        <v>1200</v>
      </c>
      <c r="G58" s="1135"/>
      <c r="H58" s="1134">
        <f>IF($J40="TC",0,IF($J40="Nso",0,VLOOKUP($A37,'Class-6'!$B$9:$EI$108,132,0)))</f>
        <v>802</v>
      </c>
      <c r="I58" s="1135"/>
      <c r="J58" s="483">
        <f>IF($J40="TC",0,IF($J40="Nso",0,VLOOKUP($A37,'Class-6'!$B$9:$EI$108,133,0)))</f>
        <v>66.833333333333329</v>
      </c>
      <c r="K58" s="482" t="str">
        <f>IF($J40="TC",0,IF($J40="Nso",0,VLOOKUP($A37,'Class-6'!$B$9:$EI$108,134,0)))</f>
        <v>First</v>
      </c>
      <c r="L58" s="412" t="str">
        <f>IF($J40="TC","TC",IF($J40="Nso","NSO",VLOOKUP($A37,'Class-6'!$B$9:$EI$108,135,0)))</f>
        <v>Passed</v>
      </c>
      <c r="M58" s="97">
        <f>IF($J40="Nso",0,VLOOKUP($A37,'Class-6'!$B$9:$EI$108,137,0))</f>
        <v>1.9999999999999902</v>
      </c>
    </row>
    <row r="59" spans="1:13" ht="20.25" customHeight="1">
      <c r="A59" s="1187"/>
      <c r="B59" s="49" t="s">
        <v>81</v>
      </c>
      <c r="C59" s="1172" t="s">
        <v>63</v>
      </c>
      <c r="D59" s="1173"/>
      <c r="E59" s="1173"/>
      <c r="F59" s="1173"/>
      <c r="G59" s="1173"/>
      <c r="H59" s="1174"/>
      <c r="I59" s="1175" t="s">
        <v>64</v>
      </c>
      <c r="J59" s="1176"/>
      <c r="K59" s="484">
        <f>IF($J40="TC",0,IF($J40="Nso",0,VLOOKUP($A37,'Class-6'!$B$9:$EI$108,128,0)))</f>
        <v>0</v>
      </c>
      <c r="L59" s="1177" t="s">
        <v>107</v>
      </c>
      <c r="M59" s="1178"/>
    </row>
    <row r="60" spans="1:13" ht="20.25" customHeight="1" thickBot="1">
      <c r="A60" s="1187"/>
      <c r="B60" s="49" t="s">
        <v>81</v>
      </c>
      <c r="C60" s="1113" t="s">
        <v>58</v>
      </c>
      <c r="D60" s="1114"/>
      <c r="E60" s="1114"/>
      <c r="F60" s="1115" t="s">
        <v>176</v>
      </c>
      <c r="G60" s="1115"/>
      <c r="H60" s="272" t="s">
        <v>51</v>
      </c>
      <c r="I60" s="1116" t="s">
        <v>65</v>
      </c>
      <c r="J60" s="1117"/>
      <c r="K60" s="485">
        <f>IF($J40="TC",0,IF($J40="Nso",0,VLOOKUP($A37,'Class-6'!$B$9:$EI$108,129,0)))</f>
        <v>0</v>
      </c>
      <c r="L60" s="1118" t="str">
        <f>IF($J40="TC",0,IF($J40="Nso",0,VLOOKUP($A37,'Class-6'!$B$9:$EI$108,130,0)))</f>
        <v/>
      </c>
      <c r="M60" s="1119"/>
    </row>
    <row r="61" spans="1:13" ht="20.25" customHeight="1">
      <c r="A61" s="1187"/>
      <c r="B61" s="49" t="s">
        <v>81</v>
      </c>
      <c r="C61" s="1113"/>
      <c r="D61" s="1114"/>
      <c r="E61" s="1114"/>
      <c r="F61" s="1115"/>
      <c r="G61" s="1115"/>
      <c r="H61" s="273" t="s">
        <v>105</v>
      </c>
      <c r="I61" s="1120" t="s">
        <v>66</v>
      </c>
      <c r="J61" s="1121"/>
      <c r="K61" s="1122" t="str">
        <f>IF($J40="TC",0,IF($J40="Nso",0,VLOOKUP($A37,'Class-6'!$B$9:$EI$108,138,0)))</f>
        <v>Very Good</v>
      </c>
      <c r="L61" s="1122"/>
      <c r="M61" s="1123"/>
    </row>
    <row r="62" spans="1:13" ht="20.25" customHeight="1">
      <c r="A62" s="1187"/>
      <c r="B62" s="49" t="s">
        <v>81</v>
      </c>
      <c r="C62" s="1101" t="str">
        <f>'Class-6'!$CX$3</f>
        <v>WORK EXP.</v>
      </c>
      <c r="D62" s="1102"/>
      <c r="E62" s="1103"/>
      <c r="F62" s="1104" t="str">
        <f>IF($J40="TC",0,IF($J40="Nso",0,VLOOKUP($A37,'Class-6'!$B$9:$FH$108,155,0)))</f>
        <v>50/100</v>
      </c>
      <c r="G62" s="1104"/>
      <c r="H62" s="95" t="str">
        <f>IF($J40="TC",0,IF($J40="Nso",0,VLOOKUP($A37,'Class-6'!$B$9:$FH$108,109,0)))</f>
        <v>C</v>
      </c>
      <c r="I62" s="1105" t="s">
        <v>83</v>
      </c>
      <c r="J62" s="1106"/>
      <c r="K62" s="1107">
        <f>'Class-6'!$V$2</f>
        <v>44676</v>
      </c>
      <c r="L62" s="1107"/>
      <c r="M62" s="1108"/>
    </row>
    <row r="63" spans="1:13" ht="20.25" customHeight="1">
      <c r="A63" s="1187"/>
      <c r="B63" s="49" t="s">
        <v>81</v>
      </c>
      <c r="C63" s="1109" t="str">
        <f>'Class-6'!$DG$3</f>
        <v>ART EDU.</v>
      </c>
      <c r="D63" s="1104"/>
      <c r="E63" s="1104"/>
      <c r="F63" s="1086" t="str">
        <f>IF($J40="TC",0,IF($J40="Nso",0,VLOOKUP($A37,'Class-6'!$B$9:$FH$108,159,0)))</f>
        <v>80/100</v>
      </c>
      <c r="G63" s="1087"/>
      <c r="H63" s="95" t="str">
        <f>IF($J40="TC",0,IF($J40="Nso",0,VLOOKUP($A37,'Class-6'!$B$9:$FH$108,118,0)))</f>
        <v>A</v>
      </c>
      <c r="I63" s="1110"/>
      <c r="J63" s="1111"/>
      <c r="K63" s="1111"/>
      <c r="L63" s="1111"/>
      <c r="M63" s="1112"/>
    </row>
    <row r="64" spans="1:13" ht="20.25" customHeight="1">
      <c r="A64" s="1187"/>
      <c r="B64" s="49" t="s">
        <v>81</v>
      </c>
      <c r="C64" s="1084" t="str">
        <f>'Class-6'!$DP$3</f>
        <v>HEALTH &amp; PHY. EDU.</v>
      </c>
      <c r="D64" s="1085"/>
      <c r="E64" s="1085"/>
      <c r="F64" s="1086" t="str">
        <f>IF($J40="TC",0,IF($J40="Nso",0,VLOOKUP($A37,'Class-6'!$B$9:$FH$108,163,0)))</f>
        <v>75/100</v>
      </c>
      <c r="G64" s="1087"/>
      <c r="H64" s="95" t="str">
        <f>IF($J40="TC",0,IF($J40="Nso",0,VLOOKUP($A37,'Class-6'!$B$9:$FH$108,127,0)))</f>
        <v>B</v>
      </c>
      <c r="I64" s="1088" t="s">
        <v>78</v>
      </c>
      <c r="J64" s="1089"/>
      <c r="K64" s="1092"/>
      <c r="L64" s="1093"/>
      <c r="M64" s="1094"/>
    </row>
    <row r="65" spans="1:13" ht="20.25" customHeight="1">
      <c r="A65" s="1187"/>
      <c r="B65" s="40" t="s">
        <v>81</v>
      </c>
      <c r="C65" s="1098" t="s">
        <v>67</v>
      </c>
      <c r="D65" s="1099"/>
      <c r="E65" s="1099"/>
      <c r="F65" s="1099"/>
      <c r="G65" s="1099"/>
      <c r="H65" s="1100"/>
      <c r="I65" s="1090"/>
      <c r="J65" s="1091"/>
      <c r="K65" s="1095"/>
      <c r="L65" s="1096"/>
      <c r="M65" s="1097"/>
    </row>
    <row r="66" spans="1:13" ht="20.25" customHeight="1" thickBot="1">
      <c r="A66" s="1187"/>
      <c r="B66" s="40" t="s">
        <v>81</v>
      </c>
      <c r="C66" s="96" t="s">
        <v>68</v>
      </c>
      <c r="D66" s="1060" t="s">
        <v>73</v>
      </c>
      <c r="E66" s="1227"/>
      <c r="F66" s="1060" t="s">
        <v>74</v>
      </c>
      <c r="G66" s="1061"/>
      <c r="H66" s="1062"/>
      <c r="I66" s="1063" t="s">
        <v>79</v>
      </c>
      <c r="J66" s="1064"/>
      <c r="K66" s="1064"/>
      <c r="L66" s="1064"/>
      <c r="M66" s="1065"/>
    </row>
    <row r="67" spans="1:13" ht="20.25" customHeight="1">
      <c r="A67" s="1187"/>
      <c r="B67" s="40" t="s">
        <v>81</v>
      </c>
      <c r="C67" s="511" t="s">
        <v>207</v>
      </c>
      <c r="D67" s="1228" t="s">
        <v>208</v>
      </c>
      <c r="E67" s="1229"/>
      <c r="F67" s="1069" t="s">
        <v>75</v>
      </c>
      <c r="G67" s="1070"/>
      <c r="H67" s="1071"/>
      <c r="I67" s="1066"/>
      <c r="J67" s="1067"/>
      <c r="K67" s="1067"/>
      <c r="L67" s="1067"/>
      <c r="M67" s="1068"/>
    </row>
    <row r="68" spans="1:13" ht="20.25" customHeight="1">
      <c r="A68" s="1187"/>
      <c r="B68" s="40" t="s">
        <v>81</v>
      </c>
      <c r="C68" s="512" t="s">
        <v>69</v>
      </c>
      <c r="D68" s="1230" t="s">
        <v>212</v>
      </c>
      <c r="E68" s="1231"/>
      <c r="F68" s="1072" t="s">
        <v>76</v>
      </c>
      <c r="G68" s="1073"/>
      <c r="H68" s="1074"/>
      <c r="I68" s="1066"/>
      <c r="J68" s="1067"/>
      <c r="K68" s="1067"/>
      <c r="L68" s="1067"/>
      <c r="M68" s="1068"/>
    </row>
    <row r="69" spans="1:13" ht="20.25" customHeight="1">
      <c r="A69" s="1187"/>
      <c r="B69" s="40" t="s">
        <v>81</v>
      </c>
      <c r="C69" s="512" t="s">
        <v>70</v>
      </c>
      <c r="D69" s="1230" t="s">
        <v>215</v>
      </c>
      <c r="E69" s="1231"/>
      <c r="F69" s="1072" t="s">
        <v>77</v>
      </c>
      <c r="G69" s="1073"/>
      <c r="H69" s="1074"/>
      <c r="I69" s="1075" t="s">
        <v>93</v>
      </c>
      <c r="J69" s="1076"/>
      <c r="K69" s="1076"/>
      <c r="L69" s="1076"/>
      <c r="M69" s="1077"/>
    </row>
    <row r="70" spans="1:13" ht="20.25" customHeight="1">
      <c r="A70" s="1187"/>
      <c r="B70" s="40"/>
      <c r="C70" s="512" t="s">
        <v>72</v>
      </c>
      <c r="D70" s="1230" t="s">
        <v>209</v>
      </c>
      <c r="E70" s="1231"/>
      <c r="F70" s="1072" t="s">
        <v>77</v>
      </c>
      <c r="G70" s="1073"/>
      <c r="H70" s="1074"/>
      <c r="I70" s="1075"/>
      <c r="J70" s="1076"/>
      <c r="K70" s="1076"/>
      <c r="L70" s="1076"/>
      <c r="M70" s="1077"/>
    </row>
    <row r="71" spans="1:13" ht="20.25" customHeight="1" thickBot="1">
      <c r="A71" s="1187"/>
      <c r="B71" s="51" t="s">
        <v>81</v>
      </c>
      <c r="C71" s="131" t="s">
        <v>71</v>
      </c>
      <c r="D71" s="1232" t="s">
        <v>210</v>
      </c>
      <c r="E71" s="1233"/>
      <c r="F71" s="1081" t="s">
        <v>106</v>
      </c>
      <c r="G71" s="1082"/>
      <c r="H71" s="1083"/>
      <c r="I71" s="1078"/>
      <c r="J71" s="1079"/>
      <c r="K71" s="1079"/>
      <c r="L71" s="1079"/>
      <c r="M71" s="1080"/>
    </row>
    <row r="72" spans="1:13" ht="24.75" customHeight="1" thickTop="1" thickBot="1">
      <c r="A72" s="488">
        <f>A37+1</f>
        <v>3</v>
      </c>
      <c r="B72" s="1186" t="s">
        <v>54</v>
      </c>
      <c r="C72" s="1186"/>
      <c r="D72" s="1186"/>
      <c r="E72" s="1186"/>
      <c r="F72" s="1186"/>
      <c r="G72" s="1186"/>
      <c r="H72" s="1186"/>
      <c r="I72" s="1186"/>
      <c r="J72" s="1186"/>
      <c r="K72" s="1186"/>
      <c r="L72" s="1186"/>
      <c r="M72" s="1186"/>
    </row>
    <row r="73" spans="1:13" ht="37.5" customHeight="1" thickTop="1">
      <c r="A73" s="1187"/>
      <c r="B73" s="1188"/>
      <c r="C73" s="1189"/>
      <c r="D73" s="1192" t="str">
        <f>Master!$E$8</f>
        <v>Govt. Sr. Secondary School Raimalwada</v>
      </c>
      <c r="E73" s="1193"/>
      <c r="F73" s="1193"/>
      <c r="G73" s="1193"/>
      <c r="H73" s="1193"/>
      <c r="I73" s="1193"/>
      <c r="J73" s="1193"/>
      <c r="K73" s="1193"/>
      <c r="L73" s="1193"/>
      <c r="M73" s="1194"/>
    </row>
    <row r="74" spans="1:13" ht="26.25" customHeight="1" thickBot="1">
      <c r="A74" s="1187"/>
      <c r="B74" s="1190"/>
      <c r="C74" s="1191"/>
      <c r="D74" s="1195" t="str">
        <f>Master!$E$11</f>
        <v>P.S.-Bapini (Jodhpur)</v>
      </c>
      <c r="E74" s="1196"/>
      <c r="F74" s="1196"/>
      <c r="G74" s="1196"/>
      <c r="H74" s="1196"/>
      <c r="I74" s="1196"/>
      <c r="J74" s="1196"/>
      <c r="K74" s="1196"/>
      <c r="L74" s="1196"/>
      <c r="M74" s="1197"/>
    </row>
    <row r="75" spans="1:13" ht="15" customHeight="1">
      <c r="A75" s="1187"/>
      <c r="B75" s="274"/>
      <c r="C75" s="1198" t="s">
        <v>169</v>
      </c>
      <c r="D75" s="1199"/>
      <c r="E75" s="1199"/>
      <c r="F75" s="1199"/>
      <c r="G75" s="1200"/>
      <c r="H75" s="1207" t="s">
        <v>129</v>
      </c>
      <c r="I75" s="1207"/>
      <c r="J75" s="1210">
        <f>VLOOKUP(A72,'Class-6'!$B$9:$G$108,6)</f>
        <v>903</v>
      </c>
      <c r="K75" s="1213" t="str">
        <f>CONCATENATE('Class-6'!$C$3,'Class-6'!$G$3)</f>
        <v>School U-Dise Code :-08151106901</v>
      </c>
      <c r="L75" s="1214"/>
      <c r="M75" s="1215"/>
    </row>
    <row r="76" spans="1:13" ht="15" customHeight="1">
      <c r="A76" s="1187"/>
      <c r="B76" s="38"/>
      <c r="C76" s="1201"/>
      <c r="D76" s="1202"/>
      <c r="E76" s="1202"/>
      <c r="F76" s="1202"/>
      <c r="G76" s="1203"/>
      <c r="H76" s="1208"/>
      <c r="I76" s="1208"/>
      <c r="J76" s="1211"/>
      <c r="K76" s="1216" t="str">
        <f>CONCATENATE('Class-6'!$I$3,'Class-6'!$J$3)</f>
        <v>Session :-2021-22</v>
      </c>
      <c r="L76" s="1217"/>
      <c r="M76" s="1218"/>
    </row>
    <row r="77" spans="1:13" ht="15" customHeight="1" thickBot="1">
      <c r="A77" s="1187"/>
      <c r="B77" s="38"/>
      <c r="C77" s="1204"/>
      <c r="D77" s="1205"/>
      <c r="E77" s="1205"/>
      <c r="F77" s="1205"/>
      <c r="G77" s="1206"/>
      <c r="H77" s="1209"/>
      <c r="I77" s="1209"/>
      <c r="J77" s="1212"/>
      <c r="K77" s="1219"/>
      <c r="L77" s="1220"/>
      <c r="M77" s="1221"/>
    </row>
    <row r="78" spans="1:13" ht="20.25" customHeight="1">
      <c r="A78" s="1187"/>
      <c r="B78" s="40" t="s">
        <v>81</v>
      </c>
      <c r="C78" s="1222" t="s">
        <v>22</v>
      </c>
      <c r="D78" s="1223"/>
      <c r="E78" s="1223"/>
      <c r="F78" s="1224"/>
      <c r="G78" s="17" t="s">
        <v>167</v>
      </c>
      <c r="H78" s="1225">
        <f>VLOOKUP($A72,'Class-6'!$B$9:$EI$108,4,0)</f>
        <v>1458</v>
      </c>
      <c r="I78" s="1225"/>
      <c r="J78" s="1225"/>
      <c r="K78" s="1225"/>
      <c r="L78" s="1225"/>
      <c r="M78" s="1226"/>
    </row>
    <row r="79" spans="1:13" ht="20.25" customHeight="1">
      <c r="A79" s="1187"/>
      <c r="B79" s="40" t="s">
        <v>81</v>
      </c>
      <c r="C79" s="1181" t="s">
        <v>24</v>
      </c>
      <c r="D79" s="1182"/>
      <c r="E79" s="1182"/>
      <c r="F79" s="1183"/>
      <c r="G79" s="33" t="s">
        <v>167</v>
      </c>
      <c r="H79" s="1179" t="str">
        <f>VLOOKUP($A72,'Class-6'!$B$9:$EI$108,7,0)</f>
        <v xml:space="preserve">ANITA </v>
      </c>
      <c r="I79" s="1179"/>
      <c r="J79" s="1179"/>
      <c r="K79" s="1179"/>
      <c r="L79" s="1179"/>
      <c r="M79" s="1180"/>
    </row>
    <row r="80" spans="1:13" ht="20.25" customHeight="1">
      <c r="A80" s="1187"/>
      <c r="B80" s="40" t="s">
        <v>81</v>
      </c>
      <c r="C80" s="1181" t="s">
        <v>25</v>
      </c>
      <c r="D80" s="1182"/>
      <c r="E80" s="1182"/>
      <c r="F80" s="1183"/>
      <c r="G80" s="33" t="s">
        <v>167</v>
      </c>
      <c r="H80" s="1179" t="str">
        <f>VLOOKUP($A72,'Class-6'!$B$9:$EI$108,8,0)</f>
        <v xml:space="preserve">DUDA RAM </v>
      </c>
      <c r="I80" s="1179"/>
      <c r="J80" s="1179"/>
      <c r="K80" s="1179"/>
      <c r="L80" s="1179"/>
      <c r="M80" s="1180"/>
    </row>
    <row r="81" spans="1:13" ht="20.25" customHeight="1">
      <c r="A81" s="1187"/>
      <c r="B81" s="40" t="s">
        <v>81</v>
      </c>
      <c r="C81" s="1181" t="s">
        <v>56</v>
      </c>
      <c r="D81" s="1182"/>
      <c r="E81" s="1182"/>
      <c r="F81" s="1183"/>
      <c r="G81" s="33" t="s">
        <v>167</v>
      </c>
      <c r="H81" s="1179" t="str">
        <f>VLOOKUP($A72,'Class-6'!$B$9:$EI$108,9,0)</f>
        <v>SUKHI</v>
      </c>
      <c r="I81" s="1179"/>
      <c r="J81" s="1179"/>
      <c r="K81" s="1179"/>
      <c r="L81" s="1179"/>
      <c r="M81" s="1180"/>
    </row>
    <row r="82" spans="1:13" ht="20.25" customHeight="1">
      <c r="A82" s="1187"/>
      <c r="B82" s="40" t="s">
        <v>81</v>
      </c>
      <c r="C82" s="1181" t="s">
        <v>57</v>
      </c>
      <c r="D82" s="1182"/>
      <c r="E82" s="1182"/>
      <c r="F82" s="1183"/>
      <c r="G82" s="33" t="s">
        <v>167</v>
      </c>
      <c r="H82" s="1184" t="str">
        <f>CONCATENATE('Class-6'!$G$4,'Class-6'!$J$4)</f>
        <v>6(A)</v>
      </c>
      <c r="I82" s="1179"/>
      <c r="J82" s="1179"/>
      <c r="K82" s="1179"/>
      <c r="L82" s="1179"/>
      <c r="M82" s="1180"/>
    </row>
    <row r="83" spans="1:13" ht="20.25" customHeight="1" thickBot="1">
      <c r="A83" s="1187"/>
      <c r="B83" s="40" t="s">
        <v>81</v>
      </c>
      <c r="C83" s="1154" t="s">
        <v>27</v>
      </c>
      <c r="D83" s="1155"/>
      <c r="E83" s="1155"/>
      <c r="F83" s="1156"/>
      <c r="G83" s="98" t="s">
        <v>167</v>
      </c>
      <c r="H83" s="1157">
        <f>VLOOKUP($A72,'Class-6'!$B$9:$EI$108,10,0)</f>
        <v>38893</v>
      </c>
      <c r="I83" s="1157"/>
      <c r="J83" s="1157"/>
      <c r="K83" s="1157"/>
      <c r="L83" s="1157"/>
      <c r="M83" s="1158"/>
    </row>
    <row r="84" spans="1:13" ht="20.25" customHeight="1">
      <c r="A84" s="1187"/>
      <c r="B84" s="49" t="s">
        <v>81</v>
      </c>
      <c r="C84" s="1159" t="s">
        <v>58</v>
      </c>
      <c r="D84" s="1160"/>
      <c r="E84" s="413" t="s">
        <v>85</v>
      </c>
      <c r="F84" s="413" t="s">
        <v>86</v>
      </c>
      <c r="G84" s="410" t="s">
        <v>33</v>
      </c>
      <c r="H84" s="1161" t="s">
        <v>59</v>
      </c>
      <c r="I84" s="1161"/>
      <c r="J84" s="1162" t="s">
        <v>97</v>
      </c>
      <c r="K84" s="1163"/>
      <c r="L84" s="414" t="s">
        <v>89</v>
      </c>
      <c r="M84" s="1164" t="s">
        <v>104</v>
      </c>
    </row>
    <row r="85" spans="1:13" ht="25.5" customHeight="1" thickBot="1">
      <c r="A85" s="1187"/>
      <c r="B85" s="49" t="s">
        <v>81</v>
      </c>
      <c r="C85" s="1166" t="s">
        <v>60</v>
      </c>
      <c r="D85" s="1167"/>
      <c r="E85" s="267">
        <f>'Class-6'!$L$7</f>
        <v>20</v>
      </c>
      <c r="F85" s="267">
        <f>'Class-6'!$M$7</f>
        <v>20</v>
      </c>
      <c r="G85" s="268">
        <f>SUM(E85:F85)</f>
        <v>40</v>
      </c>
      <c r="H85" s="1168">
        <f>'Class-6'!$R$7</f>
        <v>60</v>
      </c>
      <c r="I85" s="1169"/>
      <c r="J85" s="1170">
        <f>'Class-6'!$V$7</f>
        <v>100</v>
      </c>
      <c r="K85" s="1171"/>
      <c r="L85" s="150">
        <f>G85+H85+J85</f>
        <v>200</v>
      </c>
      <c r="M85" s="1165"/>
    </row>
    <row r="86" spans="1:13" ht="22.5" customHeight="1">
      <c r="A86" s="1187"/>
      <c r="B86" s="49" t="s">
        <v>81</v>
      </c>
      <c r="C86" s="1148" t="str">
        <f>'Class-6'!$L$3</f>
        <v>HINDI</v>
      </c>
      <c r="D86" s="1149"/>
      <c r="E86" s="99">
        <f>IF($J75="TC",0,IF($J75="Nso",0,VLOOKUP($A72,'Class-6'!$B$9:$EI$108,11,0)))</f>
        <v>0</v>
      </c>
      <c r="F86" s="99">
        <f>IF($J75="TC",0,IF($J75="Nso",0,VLOOKUP($A72,'Class-6'!$B$9:$EI$108,12,0)))</f>
        <v>0</v>
      </c>
      <c r="G86" s="269">
        <f>SUM(E86,F86)</f>
        <v>0</v>
      </c>
      <c r="H86" s="1150">
        <f>IF($J75="TC",0,IF($J75="Nso",0,VLOOKUP($A72,'Class-6'!$B$9:$EI$108,17,0)))</f>
        <v>0</v>
      </c>
      <c r="I86" s="1151"/>
      <c r="J86" s="1152">
        <f>IF($J75="TC",0,IF($J75="Nso",0,VLOOKUP($A72,'Class-6'!$B$9:$EI$108,21,0)))</f>
        <v>0</v>
      </c>
      <c r="K86" s="1153"/>
      <c r="L86" s="99">
        <f>SUM(G86,H86,J86)</f>
        <v>0</v>
      </c>
      <c r="M86" s="100" t="str">
        <f>IF($J75="TC",0,IF($J75="Nso",0,VLOOKUP($A72,'Class-6'!$B$9:$EI$108,25,0)))</f>
        <v>E</v>
      </c>
    </row>
    <row r="87" spans="1:13" ht="22.5" customHeight="1">
      <c r="A87" s="1187"/>
      <c r="B87" s="49" t="s">
        <v>81</v>
      </c>
      <c r="C87" s="1136" t="str">
        <f>'Class-6'!$AA$3</f>
        <v>ENGLISH</v>
      </c>
      <c r="D87" s="1137"/>
      <c r="E87" s="99">
        <f>IF($J75="TC",0,IF($J75="Nso",0,VLOOKUP($A72,'Class-6'!$B$9:$EI$108,26,0)))</f>
        <v>0</v>
      </c>
      <c r="F87" s="99">
        <f>IF($J75="TC",0,IF($J75="Nso",0,VLOOKUP($A72,'Class-6'!$B$9:$EI$108,27,0)))</f>
        <v>0</v>
      </c>
      <c r="G87" s="270">
        <f t="shared" ref="G87:G91" si="4">SUM(E87,F87)</f>
        <v>0</v>
      </c>
      <c r="H87" s="1138">
        <f>IF($J75="TC",0,IF($J75="Nso",0,VLOOKUP($A72,'Class-6'!$B$9:$EI$108,32,0)))</f>
        <v>0</v>
      </c>
      <c r="I87" s="1139"/>
      <c r="J87" s="1140">
        <f>IF($J75="TC",0,IF($J75="Nso",0,VLOOKUP($A72,'Class-6'!$B$9:$EI$108,36,0)))</f>
        <v>0</v>
      </c>
      <c r="K87" s="1141"/>
      <c r="L87" s="99">
        <f t="shared" ref="L87:L91" si="5">SUM(G87,H87,J87)</f>
        <v>0</v>
      </c>
      <c r="M87" s="100" t="str">
        <f>IF($J75="TC",0,IF($J75="Nso",0,VLOOKUP($A72,'Class-6'!$B$9:$EI$108,40,0)))</f>
        <v>E</v>
      </c>
    </row>
    <row r="88" spans="1:13" ht="22.5" customHeight="1">
      <c r="A88" s="1187"/>
      <c r="B88" s="49" t="s">
        <v>81</v>
      </c>
      <c r="C88" s="1136" t="str">
        <f>'Class-6'!$AP$3</f>
        <v>SANSKRIT</v>
      </c>
      <c r="D88" s="1137"/>
      <c r="E88" s="99">
        <f>IF($J75="TC",0,IF($J75="Nso",0,VLOOKUP($A72,'Class-6'!$B$9:$EI$108,41,0)))</f>
        <v>0</v>
      </c>
      <c r="F88" s="99">
        <f>IF($J75="TC",0,IF($J75="TC",0,IF($J75="Nso",0,VLOOKUP($A72,'Class-6'!$B$9:$EI$108,42,0))))</f>
        <v>0</v>
      </c>
      <c r="G88" s="270">
        <f t="shared" si="4"/>
        <v>0</v>
      </c>
      <c r="H88" s="1138">
        <f>IF($J75="TC",0,IF($J75="Nso",0,VLOOKUP($A72,'Class-6'!$B$9:$EI$108,47,0)))</f>
        <v>0</v>
      </c>
      <c r="I88" s="1139"/>
      <c r="J88" s="1140">
        <f>IF($J75="TC",0,IF($J75="Nso",0,VLOOKUP($A72,'Class-6'!$B$9:$EI$108,51,0)))</f>
        <v>0</v>
      </c>
      <c r="K88" s="1141"/>
      <c r="L88" s="99">
        <f t="shared" si="5"/>
        <v>0</v>
      </c>
      <c r="M88" s="100" t="str">
        <f>IF($J75="TC",0,IF($J75="Nso",0,VLOOKUP($A72,'Class-6'!$B$9:$EI$108,55,0)))</f>
        <v>E</v>
      </c>
    </row>
    <row r="89" spans="1:13" ht="22.5" customHeight="1">
      <c r="A89" s="1187"/>
      <c r="B89" s="49" t="s">
        <v>81</v>
      </c>
      <c r="C89" s="1136" t="str">
        <f>'Class-6'!$BE$3</f>
        <v>SCIENCE</v>
      </c>
      <c r="D89" s="1137"/>
      <c r="E89" s="99">
        <f>IF($J75="TC",0,IF($J75="Nso",0,VLOOKUP($A72,'Class-6'!$B$9:$EI$108,56,0)))</f>
        <v>0</v>
      </c>
      <c r="F89" s="99">
        <f>IF($J75="TC",0,IF($J75="Nso",0,VLOOKUP($A72,'Class-6'!$B$9:$EI$108,57,0)))</f>
        <v>0</v>
      </c>
      <c r="G89" s="270">
        <f t="shared" si="4"/>
        <v>0</v>
      </c>
      <c r="H89" s="1138">
        <f>IF($J75="TC",0,IF($J75="Nso",0,VLOOKUP($A72,'Class-6'!$B$9:$EI$108,62,0)))</f>
        <v>0</v>
      </c>
      <c r="I89" s="1139"/>
      <c r="J89" s="1140">
        <f>IF($J75="TC",0,IF($J75="Nso",0,VLOOKUP($A72,'Class-6'!$B$9:$EI$108,66,0)))</f>
        <v>0</v>
      </c>
      <c r="K89" s="1141"/>
      <c r="L89" s="99">
        <f t="shared" si="5"/>
        <v>0</v>
      </c>
      <c r="M89" s="100" t="str">
        <f>IF($J75="TC",0,IF($J75="Nso",0,VLOOKUP($A72,'Class-6'!$B$9:$EI$108,70,0)))</f>
        <v>E</v>
      </c>
    </row>
    <row r="90" spans="1:13" ht="22.5" customHeight="1">
      <c r="A90" s="1187"/>
      <c r="B90" s="49" t="s">
        <v>81</v>
      </c>
      <c r="C90" s="1136" t="str">
        <f>'Class-6'!$BT$3</f>
        <v>MATHEMATICS</v>
      </c>
      <c r="D90" s="1137"/>
      <c r="E90" s="99">
        <f>IF($J75="TC",0,IF($J75="Nso",0,VLOOKUP($A72,'Class-6'!$B$9:$EI$108,71,0)))</f>
        <v>0</v>
      </c>
      <c r="F90" s="99">
        <f>IF($J75="TC",0,IF($J75="Nso",0,VLOOKUP($A72,'Class-6'!$B$9:$EI$108,72,0)))</f>
        <v>0</v>
      </c>
      <c r="G90" s="270">
        <f t="shared" si="4"/>
        <v>0</v>
      </c>
      <c r="H90" s="1138">
        <f>IF($J75="TC",0,IF($J75="Nso",0,VLOOKUP($A72,'Class-6'!$B$9:$EI$108,77,0)))</f>
        <v>0</v>
      </c>
      <c r="I90" s="1139"/>
      <c r="J90" s="1140">
        <f>IF($J75="TC",0,IF($J75="Nso",0,VLOOKUP($A72,'Class-6'!$B$9:$EI$108,81,0)))</f>
        <v>0</v>
      </c>
      <c r="K90" s="1141"/>
      <c r="L90" s="99">
        <f t="shared" si="5"/>
        <v>0</v>
      </c>
      <c r="M90" s="100" t="str">
        <f>IF($J75="TC",0,IF($J75="Nso",0,VLOOKUP($A72,'Class-6'!$B$9:$EI$108,85,0)))</f>
        <v>E</v>
      </c>
    </row>
    <row r="91" spans="1:13" ht="22.5" customHeight="1" thickBot="1">
      <c r="A91" s="1187"/>
      <c r="B91" s="49" t="s">
        <v>81</v>
      </c>
      <c r="C91" s="1142" t="str">
        <f>'Class-6'!$CI$3</f>
        <v>SOCIAL SCIENCE</v>
      </c>
      <c r="D91" s="1143"/>
      <c r="E91" s="99">
        <f>IF($J75="TC",0,IF($J75="Nso",0,VLOOKUP($A72,'Class-6'!$B$9:$EI$108,86,0)))</f>
        <v>0</v>
      </c>
      <c r="F91" s="99">
        <f>IF($J75="TC",0,IF($J75="Nso",0,VLOOKUP($A72,'Class-6'!$B$9:$EI$108,87,0)))</f>
        <v>0</v>
      </c>
      <c r="G91" s="271">
        <f t="shared" si="4"/>
        <v>0</v>
      </c>
      <c r="H91" s="1144">
        <f>IF($J75="TC",0,IF($J75="Nso",0,VLOOKUP($A72,'Class-6'!$B$9:$EI$108,92,0)))</f>
        <v>0</v>
      </c>
      <c r="I91" s="1145"/>
      <c r="J91" s="1146">
        <f>IF($J75="TC",0,IF($J75="Nso",0,VLOOKUP($A72,'Class-6'!$B$9:$EI$108,96,0)))</f>
        <v>0</v>
      </c>
      <c r="K91" s="1147"/>
      <c r="L91" s="99">
        <f t="shared" si="5"/>
        <v>0</v>
      </c>
      <c r="M91" s="100" t="str">
        <f>IF($J75="TC",0,IF($J75="Nso",0,VLOOKUP($A72,'Class-6'!$B$9:$EI$108,100,0)))</f>
        <v>E</v>
      </c>
    </row>
    <row r="92" spans="1:13" ht="20.25" customHeight="1">
      <c r="A92" s="1187"/>
      <c r="B92" s="49" t="s">
        <v>81</v>
      </c>
      <c r="C92" s="1124" t="s">
        <v>90</v>
      </c>
      <c r="D92" s="1125"/>
      <c r="E92" s="1126"/>
      <c r="F92" s="1130" t="s">
        <v>91</v>
      </c>
      <c r="G92" s="1131"/>
      <c r="H92" s="1132" t="s">
        <v>92</v>
      </c>
      <c r="I92" s="1133"/>
      <c r="J92" s="481" t="s">
        <v>45</v>
      </c>
      <c r="K92" s="481" t="s">
        <v>98</v>
      </c>
      <c r="L92" s="411" t="s">
        <v>43</v>
      </c>
      <c r="M92" s="50" t="s">
        <v>47</v>
      </c>
    </row>
    <row r="93" spans="1:13" ht="20.25" customHeight="1" thickBot="1">
      <c r="A93" s="1187"/>
      <c r="B93" s="49" t="s">
        <v>81</v>
      </c>
      <c r="C93" s="1127"/>
      <c r="D93" s="1128"/>
      <c r="E93" s="1129"/>
      <c r="F93" s="1134">
        <f>IF($J75="TC",0,IF($J75="Nso",0,VLOOKUP($A72,'Class-6'!$B$9:$EI$108,131,0)))</f>
        <v>1200</v>
      </c>
      <c r="G93" s="1135"/>
      <c r="H93" s="1134">
        <f>IF($J75="TC",0,IF($J75="Nso",0,VLOOKUP($A72,'Class-6'!$B$9:$EI$108,132,0)))</f>
        <v>0</v>
      </c>
      <c r="I93" s="1135"/>
      <c r="J93" s="483">
        <f>IF($J75="TC",0,IF($J75="Nso",0,VLOOKUP($A72,'Class-6'!$B$9:$EI$108,133,0)))</f>
        <v>0</v>
      </c>
      <c r="K93" s="482" t="str">
        <f>IF($J75="TC",0,IF($J75="Nso",0,VLOOKUP($A72,'Class-6'!$B$9:$EI$108,134,0)))</f>
        <v>Promoted</v>
      </c>
      <c r="L93" s="412" t="str">
        <f>IF($J75="TC","TC",IF($J75="Nso","NSO",VLOOKUP($A72,'Class-6'!$B$9:$EI$108,135,0)))</f>
        <v>Promoted</v>
      </c>
      <c r="M93" s="97" t="str">
        <f>IF($J75="Nso",0,VLOOKUP($A72,'Class-6'!$B$9:$EI$108,137,0))</f>
        <v/>
      </c>
    </row>
    <row r="94" spans="1:13" ht="20.25" customHeight="1">
      <c r="A94" s="1187"/>
      <c r="B94" s="49" t="s">
        <v>81</v>
      </c>
      <c r="C94" s="1172" t="s">
        <v>63</v>
      </c>
      <c r="D94" s="1173"/>
      <c r="E94" s="1173"/>
      <c r="F94" s="1173"/>
      <c r="G94" s="1173"/>
      <c r="H94" s="1174"/>
      <c r="I94" s="1175" t="s">
        <v>64</v>
      </c>
      <c r="J94" s="1176"/>
      <c r="K94" s="484">
        <f>IF($J75="TC",0,IF($J75="Nso",0,VLOOKUP($A72,'Class-6'!$B$9:$EI$108,128,0)))</f>
        <v>0</v>
      </c>
      <c r="L94" s="1177" t="s">
        <v>107</v>
      </c>
      <c r="M94" s="1178"/>
    </row>
    <row r="95" spans="1:13" ht="20.25" customHeight="1" thickBot="1">
      <c r="A95" s="1187"/>
      <c r="B95" s="49" t="s">
        <v>81</v>
      </c>
      <c r="C95" s="1113" t="s">
        <v>58</v>
      </c>
      <c r="D95" s="1114"/>
      <c r="E95" s="1114"/>
      <c r="F95" s="1115" t="s">
        <v>176</v>
      </c>
      <c r="G95" s="1115"/>
      <c r="H95" s="272" t="s">
        <v>51</v>
      </c>
      <c r="I95" s="1116" t="s">
        <v>65</v>
      </c>
      <c r="J95" s="1117"/>
      <c r="K95" s="485">
        <f>IF($J75="TC",0,IF($J75="Nso",0,VLOOKUP($A72,'Class-6'!$B$9:$EI$108,129,0)))</f>
        <v>0</v>
      </c>
      <c r="L95" s="1118" t="str">
        <f>IF($J75="TC",0,IF($J75="Nso",0,VLOOKUP($A72,'Class-6'!$B$9:$EI$108,130,0)))</f>
        <v/>
      </c>
      <c r="M95" s="1119"/>
    </row>
    <row r="96" spans="1:13" ht="20.25" customHeight="1">
      <c r="A96" s="1187"/>
      <c r="B96" s="49" t="s">
        <v>81</v>
      </c>
      <c r="C96" s="1113"/>
      <c r="D96" s="1114"/>
      <c r="E96" s="1114"/>
      <c r="F96" s="1115"/>
      <c r="G96" s="1115"/>
      <c r="H96" s="273" t="s">
        <v>105</v>
      </c>
      <c r="I96" s="1120" t="s">
        <v>66</v>
      </c>
      <c r="J96" s="1121"/>
      <c r="K96" s="1122">
        <f>IF($J75="TC",0,IF($J75="Nso",0,VLOOKUP($A72,'Class-6'!$B$9:$EI$108,138,0)))</f>
        <v>0</v>
      </c>
      <c r="L96" s="1122"/>
      <c r="M96" s="1123"/>
    </row>
    <row r="97" spans="1:13" ht="20.25" customHeight="1">
      <c r="A97" s="1187"/>
      <c r="B97" s="49" t="s">
        <v>81</v>
      </c>
      <c r="C97" s="1101" t="str">
        <f>'Class-6'!$CX$3</f>
        <v>WORK EXP.</v>
      </c>
      <c r="D97" s="1102"/>
      <c r="E97" s="1103"/>
      <c r="F97" s="1104" t="str">
        <f>IF($J75="TC",0,IF($J75="Nso",0,VLOOKUP($A72,'Class-6'!$B$9:$FH$108,155,0)))</f>
        <v>0/100</v>
      </c>
      <c r="G97" s="1104"/>
      <c r="H97" s="95" t="str">
        <f>IF($J75="TC",0,IF($J75="Nso",0,VLOOKUP($A72,'Class-6'!$B$9:$FH$108,109,0)))</f>
        <v>D</v>
      </c>
      <c r="I97" s="1105" t="s">
        <v>83</v>
      </c>
      <c r="J97" s="1106"/>
      <c r="K97" s="1107">
        <f>'Class-6'!$V$2</f>
        <v>44676</v>
      </c>
      <c r="L97" s="1107"/>
      <c r="M97" s="1108"/>
    </row>
    <row r="98" spans="1:13" ht="20.25" customHeight="1">
      <c r="A98" s="1187"/>
      <c r="B98" s="49" t="s">
        <v>81</v>
      </c>
      <c r="C98" s="1109" t="str">
        <f>'Class-6'!$DG$3</f>
        <v>ART EDU.</v>
      </c>
      <c r="D98" s="1104"/>
      <c r="E98" s="1104"/>
      <c r="F98" s="1086" t="str">
        <f>IF($J75="TC",0,IF($J75="Nso",0,VLOOKUP($A72,'Class-6'!$B$9:$FH$108,159,0)))</f>
        <v>0/100</v>
      </c>
      <c r="G98" s="1087"/>
      <c r="H98" s="95" t="str">
        <f>IF($J75="TC",0,IF($J75="Nso",0,VLOOKUP($A72,'Class-6'!$B$9:$FH$108,118,0)))</f>
        <v>D</v>
      </c>
      <c r="I98" s="1110"/>
      <c r="J98" s="1111"/>
      <c r="K98" s="1111"/>
      <c r="L98" s="1111"/>
      <c r="M98" s="1112"/>
    </row>
    <row r="99" spans="1:13" ht="20.25" customHeight="1">
      <c r="A99" s="1187"/>
      <c r="B99" s="49" t="s">
        <v>81</v>
      </c>
      <c r="C99" s="1084" t="str">
        <f>'Class-6'!$DP$3</f>
        <v>HEALTH &amp; PHY. EDU.</v>
      </c>
      <c r="D99" s="1085"/>
      <c r="E99" s="1085"/>
      <c r="F99" s="1086" t="str">
        <f>IF($J75="TC",0,IF($J75="Nso",0,VLOOKUP($A72,'Class-6'!$B$9:$FH$108,163,0)))</f>
        <v>0/100</v>
      </c>
      <c r="G99" s="1087"/>
      <c r="H99" s="95" t="str">
        <f>IF($J75="TC",0,IF($J75="Nso",0,VLOOKUP($A72,'Class-6'!$B$9:$FH$108,127,0)))</f>
        <v>D</v>
      </c>
      <c r="I99" s="1088" t="s">
        <v>78</v>
      </c>
      <c r="J99" s="1089"/>
      <c r="K99" s="1092"/>
      <c r="L99" s="1093"/>
      <c r="M99" s="1094"/>
    </row>
    <row r="100" spans="1:13" ht="20.25" customHeight="1">
      <c r="A100" s="1187"/>
      <c r="B100" s="40" t="s">
        <v>81</v>
      </c>
      <c r="C100" s="1098" t="s">
        <v>67</v>
      </c>
      <c r="D100" s="1099"/>
      <c r="E100" s="1099"/>
      <c r="F100" s="1099"/>
      <c r="G100" s="1099"/>
      <c r="H100" s="1100"/>
      <c r="I100" s="1090"/>
      <c r="J100" s="1091"/>
      <c r="K100" s="1095"/>
      <c r="L100" s="1096"/>
      <c r="M100" s="1097"/>
    </row>
    <row r="101" spans="1:13" ht="20.25" customHeight="1" thickBot="1">
      <c r="A101" s="1187"/>
      <c r="B101" s="40" t="s">
        <v>81</v>
      </c>
      <c r="C101" s="96" t="s">
        <v>68</v>
      </c>
      <c r="D101" s="1060" t="s">
        <v>73</v>
      </c>
      <c r="E101" s="1227"/>
      <c r="F101" s="1060" t="s">
        <v>74</v>
      </c>
      <c r="G101" s="1061"/>
      <c r="H101" s="1062"/>
      <c r="I101" s="1063" t="s">
        <v>79</v>
      </c>
      <c r="J101" s="1064"/>
      <c r="K101" s="1064"/>
      <c r="L101" s="1064"/>
      <c r="M101" s="1065"/>
    </row>
    <row r="102" spans="1:13" ht="20.25" customHeight="1">
      <c r="A102" s="1187"/>
      <c r="B102" s="40" t="s">
        <v>81</v>
      </c>
      <c r="C102" s="511" t="s">
        <v>207</v>
      </c>
      <c r="D102" s="1228" t="s">
        <v>208</v>
      </c>
      <c r="E102" s="1229"/>
      <c r="F102" s="1069" t="s">
        <v>75</v>
      </c>
      <c r="G102" s="1070"/>
      <c r="H102" s="1071"/>
      <c r="I102" s="1066"/>
      <c r="J102" s="1067"/>
      <c r="K102" s="1067"/>
      <c r="L102" s="1067"/>
      <c r="M102" s="1068"/>
    </row>
    <row r="103" spans="1:13" ht="20.25" customHeight="1">
      <c r="A103" s="1187"/>
      <c r="B103" s="40" t="s">
        <v>81</v>
      </c>
      <c r="C103" s="512" t="s">
        <v>69</v>
      </c>
      <c r="D103" s="1230" t="s">
        <v>212</v>
      </c>
      <c r="E103" s="1231"/>
      <c r="F103" s="1072" t="s">
        <v>76</v>
      </c>
      <c r="G103" s="1073"/>
      <c r="H103" s="1074"/>
      <c r="I103" s="1066"/>
      <c r="J103" s="1067"/>
      <c r="K103" s="1067"/>
      <c r="L103" s="1067"/>
      <c r="M103" s="1068"/>
    </row>
    <row r="104" spans="1:13" ht="20.25" customHeight="1">
      <c r="A104" s="1187"/>
      <c r="B104" s="40" t="s">
        <v>81</v>
      </c>
      <c r="C104" s="512" t="s">
        <v>70</v>
      </c>
      <c r="D104" s="1230" t="s">
        <v>215</v>
      </c>
      <c r="E104" s="1231"/>
      <c r="F104" s="1072" t="s">
        <v>77</v>
      </c>
      <c r="G104" s="1073"/>
      <c r="H104" s="1074"/>
      <c r="I104" s="1075" t="s">
        <v>93</v>
      </c>
      <c r="J104" s="1076"/>
      <c r="K104" s="1076"/>
      <c r="L104" s="1076"/>
      <c r="M104" s="1077"/>
    </row>
    <row r="105" spans="1:13" ht="20.25" customHeight="1">
      <c r="A105" s="1187"/>
      <c r="B105" s="40"/>
      <c r="C105" s="512" t="s">
        <v>72</v>
      </c>
      <c r="D105" s="1230" t="s">
        <v>209</v>
      </c>
      <c r="E105" s="1231"/>
      <c r="F105" s="1072" t="s">
        <v>77</v>
      </c>
      <c r="G105" s="1073"/>
      <c r="H105" s="1074"/>
      <c r="I105" s="1075"/>
      <c r="J105" s="1076"/>
      <c r="K105" s="1076"/>
      <c r="L105" s="1076"/>
      <c r="M105" s="1077"/>
    </row>
    <row r="106" spans="1:13" ht="20.25" customHeight="1" thickBot="1">
      <c r="A106" s="1187"/>
      <c r="B106" s="51" t="s">
        <v>81</v>
      </c>
      <c r="C106" s="131" t="s">
        <v>71</v>
      </c>
      <c r="D106" s="1232" t="s">
        <v>210</v>
      </c>
      <c r="E106" s="1233"/>
      <c r="F106" s="1081" t="s">
        <v>106</v>
      </c>
      <c r="G106" s="1082"/>
      <c r="H106" s="1083"/>
      <c r="I106" s="1078"/>
      <c r="J106" s="1079"/>
      <c r="K106" s="1079"/>
      <c r="L106" s="1079"/>
      <c r="M106" s="1080"/>
    </row>
    <row r="107" spans="1:13" ht="12.75" customHeight="1" thickTop="1">
      <c r="A107" s="1185"/>
      <c r="B107" s="1185"/>
      <c r="C107" s="1185"/>
      <c r="D107" s="1185"/>
      <c r="E107" s="1185"/>
      <c r="F107" s="1185"/>
      <c r="G107" s="1185"/>
      <c r="H107" s="1185"/>
      <c r="I107" s="1185"/>
      <c r="J107" s="1185"/>
      <c r="K107" s="1185"/>
      <c r="L107" s="1185"/>
      <c r="M107" s="1185"/>
    </row>
    <row r="108" spans="1:13" ht="24.75" customHeight="1" thickBot="1">
      <c r="A108" s="488">
        <f>A72+1</f>
        <v>4</v>
      </c>
      <c r="B108" s="1186" t="s">
        <v>54</v>
      </c>
      <c r="C108" s="1186"/>
      <c r="D108" s="1186"/>
      <c r="E108" s="1186"/>
      <c r="F108" s="1186"/>
      <c r="G108" s="1186"/>
      <c r="H108" s="1186"/>
      <c r="I108" s="1186"/>
      <c r="J108" s="1186"/>
      <c r="K108" s="1186"/>
      <c r="L108" s="1186"/>
      <c r="M108" s="1186"/>
    </row>
    <row r="109" spans="1:13" ht="42.75" customHeight="1" thickTop="1">
      <c r="A109" s="1187"/>
      <c r="B109" s="1188"/>
      <c r="C109" s="1189"/>
      <c r="D109" s="1192" t="str">
        <f>Master!$E$8</f>
        <v>Govt. Sr. Secondary School Raimalwada</v>
      </c>
      <c r="E109" s="1193"/>
      <c r="F109" s="1193"/>
      <c r="G109" s="1193"/>
      <c r="H109" s="1193"/>
      <c r="I109" s="1193"/>
      <c r="J109" s="1193"/>
      <c r="K109" s="1193"/>
      <c r="L109" s="1193"/>
      <c r="M109" s="1194"/>
    </row>
    <row r="110" spans="1:13" ht="26.25" customHeight="1" thickBot="1">
      <c r="A110" s="1187"/>
      <c r="B110" s="1190"/>
      <c r="C110" s="1191"/>
      <c r="D110" s="1195" t="str">
        <f>Master!$E$11</f>
        <v>P.S.-Bapini (Jodhpur)</v>
      </c>
      <c r="E110" s="1196"/>
      <c r="F110" s="1196"/>
      <c r="G110" s="1196"/>
      <c r="H110" s="1196"/>
      <c r="I110" s="1196"/>
      <c r="J110" s="1196"/>
      <c r="K110" s="1196"/>
      <c r="L110" s="1196"/>
      <c r="M110" s="1197"/>
    </row>
    <row r="111" spans="1:13" ht="17.25" customHeight="1">
      <c r="A111" s="1187"/>
      <c r="B111" s="274"/>
      <c r="C111" s="1198" t="s">
        <v>169</v>
      </c>
      <c r="D111" s="1199"/>
      <c r="E111" s="1199"/>
      <c r="F111" s="1199"/>
      <c r="G111" s="1200"/>
      <c r="H111" s="1207" t="s">
        <v>129</v>
      </c>
      <c r="I111" s="1207"/>
      <c r="J111" s="1210">
        <f>VLOOKUP(A108,'Class-6'!$B$9:$G$108,6)</f>
        <v>904</v>
      </c>
      <c r="K111" s="1213" t="str">
        <f>CONCATENATE('Class-6'!$C$3,'Class-6'!$G$3)</f>
        <v>School U-Dise Code :-08151106901</v>
      </c>
      <c r="L111" s="1214"/>
      <c r="M111" s="1215"/>
    </row>
    <row r="112" spans="1:13" ht="17.25" customHeight="1">
      <c r="A112" s="1187"/>
      <c r="B112" s="38"/>
      <c r="C112" s="1201"/>
      <c r="D112" s="1202"/>
      <c r="E112" s="1202"/>
      <c r="F112" s="1202"/>
      <c r="G112" s="1203"/>
      <c r="H112" s="1208"/>
      <c r="I112" s="1208"/>
      <c r="J112" s="1211"/>
      <c r="K112" s="1216" t="str">
        <f>CONCATENATE('Class-6'!$I$3,'Class-6'!$J$3)</f>
        <v>Session :-2021-22</v>
      </c>
      <c r="L112" s="1217"/>
      <c r="M112" s="1218"/>
    </row>
    <row r="113" spans="1:13" ht="17.25" customHeight="1" thickBot="1">
      <c r="A113" s="1187"/>
      <c r="B113" s="38"/>
      <c r="C113" s="1204"/>
      <c r="D113" s="1205"/>
      <c r="E113" s="1205"/>
      <c r="F113" s="1205"/>
      <c r="G113" s="1206"/>
      <c r="H113" s="1209"/>
      <c r="I113" s="1209"/>
      <c r="J113" s="1212"/>
      <c r="K113" s="1219"/>
      <c r="L113" s="1220"/>
      <c r="M113" s="1221"/>
    </row>
    <row r="114" spans="1:13" ht="20.25" customHeight="1">
      <c r="A114" s="1187"/>
      <c r="B114" s="40" t="s">
        <v>81</v>
      </c>
      <c r="C114" s="1222" t="s">
        <v>22</v>
      </c>
      <c r="D114" s="1223"/>
      <c r="E114" s="1223"/>
      <c r="F114" s="1224"/>
      <c r="G114" s="17" t="s">
        <v>167</v>
      </c>
      <c r="H114" s="1225">
        <f>VLOOKUP($A108,'Class-6'!$B$9:$EI$108,4,0)</f>
        <v>1470</v>
      </c>
      <c r="I114" s="1225"/>
      <c r="J114" s="1225"/>
      <c r="K114" s="1225"/>
      <c r="L114" s="1225"/>
      <c r="M114" s="1226"/>
    </row>
    <row r="115" spans="1:13" ht="20.25" customHeight="1">
      <c r="A115" s="1187"/>
      <c r="B115" s="40" t="s">
        <v>81</v>
      </c>
      <c r="C115" s="1181" t="s">
        <v>24</v>
      </c>
      <c r="D115" s="1182"/>
      <c r="E115" s="1182"/>
      <c r="F115" s="1183"/>
      <c r="G115" s="33" t="s">
        <v>167</v>
      </c>
      <c r="H115" s="1179" t="str">
        <f>VLOOKUP($A108,'Class-6'!$B$9:$EI$108,7,0)</f>
        <v>ANOPI</v>
      </c>
      <c r="I115" s="1179"/>
      <c r="J115" s="1179"/>
      <c r="K115" s="1179"/>
      <c r="L115" s="1179"/>
      <c r="M115" s="1180"/>
    </row>
    <row r="116" spans="1:13" ht="20.25" customHeight="1">
      <c r="A116" s="1187"/>
      <c r="B116" s="40" t="s">
        <v>81</v>
      </c>
      <c r="C116" s="1181" t="s">
        <v>25</v>
      </c>
      <c r="D116" s="1182"/>
      <c r="E116" s="1182"/>
      <c r="F116" s="1183"/>
      <c r="G116" s="33" t="s">
        <v>167</v>
      </c>
      <c r="H116" s="1179" t="str">
        <f>VLOOKUP($A108,'Class-6'!$B$9:$EI$108,8,0)</f>
        <v>HARI RAM</v>
      </c>
      <c r="I116" s="1179"/>
      <c r="J116" s="1179"/>
      <c r="K116" s="1179"/>
      <c r="L116" s="1179"/>
      <c r="M116" s="1180"/>
    </row>
    <row r="117" spans="1:13" ht="20.25" customHeight="1">
      <c r="A117" s="1187"/>
      <c r="B117" s="40" t="s">
        <v>81</v>
      </c>
      <c r="C117" s="1181" t="s">
        <v>56</v>
      </c>
      <c r="D117" s="1182"/>
      <c r="E117" s="1182"/>
      <c r="F117" s="1183"/>
      <c r="G117" s="33" t="s">
        <v>167</v>
      </c>
      <c r="H117" s="1179" t="str">
        <f>VLOOKUP($A108,'Class-6'!$B$9:$EI$108,9,0)</f>
        <v>RUKI</v>
      </c>
      <c r="I117" s="1179"/>
      <c r="J117" s="1179"/>
      <c r="K117" s="1179"/>
      <c r="L117" s="1179"/>
      <c r="M117" s="1180"/>
    </row>
    <row r="118" spans="1:13" ht="20.25" customHeight="1">
      <c r="A118" s="1187"/>
      <c r="B118" s="40" t="s">
        <v>81</v>
      </c>
      <c r="C118" s="1181" t="s">
        <v>57</v>
      </c>
      <c r="D118" s="1182"/>
      <c r="E118" s="1182"/>
      <c r="F118" s="1183"/>
      <c r="G118" s="33" t="s">
        <v>167</v>
      </c>
      <c r="H118" s="1184" t="str">
        <f>CONCATENATE('Class-6'!$G$4,'Class-6'!$J$4)</f>
        <v>6(A)</v>
      </c>
      <c r="I118" s="1179"/>
      <c r="J118" s="1179"/>
      <c r="K118" s="1179"/>
      <c r="L118" s="1179"/>
      <c r="M118" s="1180"/>
    </row>
    <row r="119" spans="1:13" ht="20.25" customHeight="1" thickBot="1">
      <c r="A119" s="1187"/>
      <c r="B119" s="40" t="s">
        <v>81</v>
      </c>
      <c r="C119" s="1154" t="s">
        <v>27</v>
      </c>
      <c r="D119" s="1155"/>
      <c r="E119" s="1155"/>
      <c r="F119" s="1156"/>
      <c r="G119" s="98" t="s">
        <v>167</v>
      </c>
      <c r="H119" s="1157">
        <f>VLOOKUP($A108,'Class-6'!$B$9:$EI$108,10,0)</f>
        <v>39309</v>
      </c>
      <c r="I119" s="1157"/>
      <c r="J119" s="1157"/>
      <c r="K119" s="1157"/>
      <c r="L119" s="1157"/>
      <c r="M119" s="1158"/>
    </row>
    <row r="120" spans="1:13" ht="20.25" customHeight="1">
      <c r="A120" s="1187"/>
      <c r="B120" s="49" t="s">
        <v>81</v>
      </c>
      <c r="C120" s="1159" t="s">
        <v>58</v>
      </c>
      <c r="D120" s="1160"/>
      <c r="E120" s="413" t="s">
        <v>85</v>
      </c>
      <c r="F120" s="413" t="s">
        <v>86</v>
      </c>
      <c r="G120" s="410" t="s">
        <v>33</v>
      </c>
      <c r="H120" s="1161" t="s">
        <v>59</v>
      </c>
      <c r="I120" s="1161"/>
      <c r="J120" s="1162" t="s">
        <v>97</v>
      </c>
      <c r="K120" s="1163"/>
      <c r="L120" s="414" t="s">
        <v>89</v>
      </c>
      <c r="M120" s="1164" t="s">
        <v>104</v>
      </c>
    </row>
    <row r="121" spans="1:13" ht="25.5" customHeight="1" thickBot="1">
      <c r="A121" s="1187"/>
      <c r="B121" s="49" t="s">
        <v>81</v>
      </c>
      <c r="C121" s="1166" t="s">
        <v>60</v>
      </c>
      <c r="D121" s="1167"/>
      <c r="E121" s="267">
        <f>'Class-6'!$L$7</f>
        <v>20</v>
      </c>
      <c r="F121" s="267">
        <f>'Class-6'!$M$7</f>
        <v>20</v>
      </c>
      <c r="G121" s="268">
        <f>SUM(E121:F121)</f>
        <v>40</v>
      </c>
      <c r="H121" s="1168">
        <f>'Class-6'!$R$7</f>
        <v>60</v>
      </c>
      <c r="I121" s="1169"/>
      <c r="J121" s="1170">
        <f>'Class-6'!$V$7</f>
        <v>100</v>
      </c>
      <c r="K121" s="1171"/>
      <c r="L121" s="150">
        <f>G121+H121+J121</f>
        <v>200</v>
      </c>
      <c r="M121" s="1165"/>
    </row>
    <row r="122" spans="1:13" ht="22.5" customHeight="1">
      <c r="A122" s="1187"/>
      <c r="B122" s="49" t="s">
        <v>81</v>
      </c>
      <c r="C122" s="1148" t="str">
        <f>'Class-6'!$L$3</f>
        <v>HINDI</v>
      </c>
      <c r="D122" s="1149"/>
      <c r="E122" s="99">
        <f>IF($J111="TC",0,IF($J111="Nso",0,VLOOKUP($A108,'Class-6'!$B$9:$EI$108,11,0)))</f>
        <v>0</v>
      </c>
      <c r="F122" s="99">
        <f>IF($J111="TC",0,IF($J111="Nso",0,VLOOKUP($A108,'Class-6'!$B$9:$EI$108,12,0)))</f>
        <v>0</v>
      </c>
      <c r="G122" s="269">
        <f>SUM(E122,F122)</f>
        <v>0</v>
      </c>
      <c r="H122" s="1150">
        <f>IF($J111="TC",0,IF($J111="Nso",0,VLOOKUP($A108,'Class-6'!$B$9:$EI$108,17,0)))</f>
        <v>0</v>
      </c>
      <c r="I122" s="1151"/>
      <c r="J122" s="1152">
        <f>IF($J111="TC",0,IF($J111="Nso",0,VLOOKUP($A108,'Class-6'!$B$9:$EI$108,21,0)))</f>
        <v>0</v>
      </c>
      <c r="K122" s="1153"/>
      <c r="L122" s="99">
        <f>SUM(G122,H122,J122)</f>
        <v>0</v>
      </c>
      <c r="M122" s="100" t="str">
        <f>IF($J111="TC",0,IF($J111="Nso",0,VLOOKUP($A108,'Class-6'!$B$9:$EI$108,25,0)))</f>
        <v>E</v>
      </c>
    </row>
    <row r="123" spans="1:13" ht="22.5" customHeight="1">
      <c r="A123" s="1187"/>
      <c r="B123" s="49" t="s">
        <v>81</v>
      </c>
      <c r="C123" s="1136" t="str">
        <f>'Class-6'!$AA$3</f>
        <v>ENGLISH</v>
      </c>
      <c r="D123" s="1137"/>
      <c r="E123" s="99">
        <f>IF($J111="TC",0,IF($J111="Nso",0,VLOOKUP($A108,'Class-6'!$B$9:$EI$108,26,0)))</f>
        <v>0</v>
      </c>
      <c r="F123" s="99">
        <f>IF($J111="TC",0,IF($J111="Nso",0,VLOOKUP($A108,'Class-6'!$B$9:$EI$108,27,0)))</f>
        <v>0</v>
      </c>
      <c r="G123" s="270">
        <f t="shared" ref="G123:G127" si="6">SUM(E123,F123)</f>
        <v>0</v>
      </c>
      <c r="H123" s="1138">
        <f>IF($J111="TC",0,IF($J111="Nso",0,VLOOKUP($A108,'Class-6'!$B$9:$EI$108,32,0)))</f>
        <v>0</v>
      </c>
      <c r="I123" s="1139"/>
      <c r="J123" s="1140">
        <f>IF($J111="TC",0,IF($J111="Nso",0,VLOOKUP($A108,'Class-6'!$B$9:$EI$108,36,0)))</f>
        <v>0</v>
      </c>
      <c r="K123" s="1141"/>
      <c r="L123" s="99">
        <f t="shared" ref="L123:L127" si="7">SUM(G123,H123,J123)</f>
        <v>0</v>
      </c>
      <c r="M123" s="100" t="str">
        <f>IF($J111="TC",0,IF($J111="Nso",0,VLOOKUP($A108,'Class-6'!$B$9:$EI$108,40,0)))</f>
        <v>E</v>
      </c>
    </row>
    <row r="124" spans="1:13" ht="22.5" customHeight="1">
      <c r="A124" s="1187"/>
      <c r="B124" s="49" t="s">
        <v>81</v>
      </c>
      <c r="C124" s="1136" t="str">
        <f>'Class-6'!$AP$3</f>
        <v>SANSKRIT</v>
      </c>
      <c r="D124" s="1137"/>
      <c r="E124" s="99">
        <f>IF($J111="TC",0,IF($J111="Nso",0,VLOOKUP($A108,'Class-6'!$B$9:$EI$108,41,0)))</f>
        <v>0</v>
      </c>
      <c r="F124" s="99">
        <f>IF($J111="TC",0,IF($J111="TC",0,IF($J111="Nso",0,VLOOKUP($A108,'Class-6'!$B$9:$EI$108,42,0))))</f>
        <v>0</v>
      </c>
      <c r="G124" s="270">
        <f t="shared" si="6"/>
        <v>0</v>
      </c>
      <c r="H124" s="1138">
        <f>IF($J111="TC",0,IF($J111="Nso",0,VLOOKUP($A108,'Class-6'!$B$9:$EI$108,47,0)))</f>
        <v>0</v>
      </c>
      <c r="I124" s="1139"/>
      <c r="J124" s="1140">
        <f>IF($J111="TC",0,IF($J111="Nso",0,VLOOKUP($A108,'Class-6'!$B$9:$EI$108,51,0)))</f>
        <v>0</v>
      </c>
      <c r="K124" s="1141"/>
      <c r="L124" s="99">
        <f t="shared" si="7"/>
        <v>0</v>
      </c>
      <c r="M124" s="100" t="str">
        <f>IF($J111="TC",0,IF($J111="Nso",0,VLOOKUP($A108,'Class-6'!$B$9:$EI$108,55,0)))</f>
        <v>E</v>
      </c>
    </row>
    <row r="125" spans="1:13" ht="22.5" customHeight="1">
      <c r="A125" s="1187"/>
      <c r="B125" s="49" t="s">
        <v>81</v>
      </c>
      <c r="C125" s="1136" t="str">
        <f>'Class-6'!$BE$3</f>
        <v>SCIENCE</v>
      </c>
      <c r="D125" s="1137"/>
      <c r="E125" s="99">
        <f>IF($J111="TC",0,IF($J111="Nso",0,VLOOKUP($A108,'Class-6'!$B$9:$EI$108,56,0)))</f>
        <v>0</v>
      </c>
      <c r="F125" s="99">
        <f>IF($J111="TC",0,IF($J111="Nso",0,VLOOKUP($A108,'Class-6'!$B$9:$EI$108,57,0)))</f>
        <v>0</v>
      </c>
      <c r="G125" s="270">
        <f t="shared" si="6"/>
        <v>0</v>
      </c>
      <c r="H125" s="1138">
        <f>IF($J111="TC",0,IF($J111="Nso",0,VLOOKUP($A108,'Class-6'!$B$9:$EI$108,62,0)))</f>
        <v>0</v>
      </c>
      <c r="I125" s="1139"/>
      <c r="J125" s="1140">
        <f>IF($J111="TC",0,IF($J111="Nso",0,VLOOKUP($A108,'Class-6'!$B$9:$EI$108,66,0)))</f>
        <v>0</v>
      </c>
      <c r="K125" s="1141"/>
      <c r="L125" s="99">
        <f t="shared" si="7"/>
        <v>0</v>
      </c>
      <c r="M125" s="100" t="str">
        <f>IF($J111="TC",0,IF($J111="Nso",0,VLOOKUP($A108,'Class-6'!$B$9:$EI$108,70,0)))</f>
        <v>E</v>
      </c>
    </row>
    <row r="126" spans="1:13" ht="22.5" customHeight="1">
      <c r="A126" s="1187"/>
      <c r="B126" s="49" t="s">
        <v>81</v>
      </c>
      <c r="C126" s="1136" t="str">
        <f>'Class-6'!$BT$3</f>
        <v>MATHEMATICS</v>
      </c>
      <c r="D126" s="1137"/>
      <c r="E126" s="99">
        <f>IF($J111="TC",0,IF($J111="Nso",0,VLOOKUP($A108,'Class-6'!$B$9:$EI$108,71,0)))</f>
        <v>0</v>
      </c>
      <c r="F126" s="99">
        <f>IF($J111="TC",0,IF($J111="Nso",0,VLOOKUP($A108,'Class-6'!$B$9:$EI$108,72,0)))</f>
        <v>0</v>
      </c>
      <c r="G126" s="270">
        <f t="shared" si="6"/>
        <v>0</v>
      </c>
      <c r="H126" s="1138">
        <f>IF($J111="TC",0,IF($J111="Nso",0,VLOOKUP($A108,'Class-6'!$B$9:$EI$108,77,0)))</f>
        <v>0</v>
      </c>
      <c r="I126" s="1139"/>
      <c r="J126" s="1140">
        <f>IF($J111="TC",0,IF($J111="Nso",0,VLOOKUP($A108,'Class-6'!$B$9:$EI$108,81,0)))</f>
        <v>0</v>
      </c>
      <c r="K126" s="1141"/>
      <c r="L126" s="99">
        <f t="shared" si="7"/>
        <v>0</v>
      </c>
      <c r="M126" s="100" t="str">
        <f>IF($J111="TC",0,IF($J111="Nso",0,VLOOKUP($A108,'Class-6'!$B$9:$EI$108,85,0)))</f>
        <v>E</v>
      </c>
    </row>
    <row r="127" spans="1:13" ht="22.5" customHeight="1" thickBot="1">
      <c r="A127" s="1187"/>
      <c r="B127" s="49" t="s">
        <v>81</v>
      </c>
      <c r="C127" s="1142" t="str">
        <f>'Class-6'!$CI$3</f>
        <v>SOCIAL SCIENCE</v>
      </c>
      <c r="D127" s="1143"/>
      <c r="E127" s="99">
        <f>IF($J111="TC",0,IF($J111="Nso",0,VLOOKUP($A108,'Class-6'!$B$9:$EI$108,86,0)))</f>
        <v>0</v>
      </c>
      <c r="F127" s="99">
        <f>IF($J111="TC",0,IF($J111="Nso",0,VLOOKUP($A108,'Class-6'!$B$9:$EI$108,87,0)))</f>
        <v>0</v>
      </c>
      <c r="G127" s="271">
        <f t="shared" si="6"/>
        <v>0</v>
      </c>
      <c r="H127" s="1144">
        <f>IF($J111="TC",0,IF($J111="Nso",0,VLOOKUP($A108,'Class-6'!$B$9:$EI$108,92,0)))</f>
        <v>0</v>
      </c>
      <c r="I127" s="1145"/>
      <c r="J127" s="1146">
        <f>IF($J111="TC",0,IF($J111="Nso",0,VLOOKUP($A108,'Class-6'!$B$9:$EI$108,96,0)))</f>
        <v>0</v>
      </c>
      <c r="K127" s="1147"/>
      <c r="L127" s="99">
        <f t="shared" si="7"/>
        <v>0</v>
      </c>
      <c r="M127" s="100" t="str">
        <f>IF($J111="TC",0,IF($J111="Nso",0,VLOOKUP($A108,'Class-6'!$B$9:$EI$108,100,0)))</f>
        <v>E</v>
      </c>
    </row>
    <row r="128" spans="1:13" ht="20.25" customHeight="1">
      <c r="A128" s="1187"/>
      <c r="B128" s="49" t="s">
        <v>81</v>
      </c>
      <c r="C128" s="1124" t="s">
        <v>90</v>
      </c>
      <c r="D128" s="1125"/>
      <c r="E128" s="1126"/>
      <c r="F128" s="1130" t="s">
        <v>91</v>
      </c>
      <c r="G128" s="1131"/>
      <c r="H128" s="1132" t="s">
        <v>92</v>
      </c>
      <c r="I128" s="1133"/>
      <c r="J128" s="481" t="s">
        <v>45</v>
      </c>
      <c r="K128" s="481" t="s">
        <v>98</v>
      </c>
      <c r="L128" s="411" t="s">
        <v>43</v>
      </c>
      <c r="M128" s="513" t="s">
        <v>47</v>
      </c>
    </row>
    <row r="129" spans="1:13" ht="20.25" customHeight="1" thickBot="1">
      <c r="A129" s="1187"/>
      <c r="B129" s="49" t="s">
        <v>81</v>
      </c>
      <c r="C129" s="1127"/>
      <c r="D129" s="1128"/>
      <c r="E129" s="1129"/>
      <c r="F129" s="1134">
        <f>IF($J111="TC",0,IF($J111="Nso",0,VLOOKUP($A108,'Class-6'!$B$9:$EI$108,131,0)))</f>
        <v>1200</v>
      </c>
      <c r="G129" s="1135"/>
      <c r="H129" s="1134">
        <f>IF($J111="TC",0,IF($J111="Nso",0,VLOOKUP($A108,'Class-6'!$B$9:$EI$108,132,0)))</f>
        <v>0</v>
      </c>
      <c r="I129" s="1135"/>
      <c r="J129" s="483">
        <f>IF($J111="TC",0,IF($J111="Nso",0,VLOOKUP($A108,'Class-6'!$B$9:$EI$108,133,0)))</f>
        <v>0</v>
      </c>
      <c r="K129" s="482" t="str">
        <f>IF($J111="TC",0,IF($J111="Nso",0,VLOOKUP($A108,'Class-6'!$B$9:$EI$108,134,0)))</f>
        <v>Promoted</v>
      </c>
      <c r="L129" s="412" t="str">
        <f>IF($J111="TC","TC",IF($J111="Nso","NSO",VLOOKUP($A108,'Class-6'!$B$9:$EI$108,135,0)))</f>
        <v>Promoted</v>
      </c>
      <c r="M129" s="97" t="str">
        <f>IF($J111="Nso",0,VLOOKUP($A108,'Class-6'!$B$9:$EI$108,137,0))</f>
        <v/>
      </c>
    </row>
    <row r="130" spans="1:13" ht="20.25" customHeight="1">
      <c r="A130" s="1187"/>
      <c r="B130" s="49" t="s">
        <v>81</v>
      </c>
      <c r="C130" s="1172" t="s">
        <v>63</v>
      </c>
      <c r="D130" s="1173"/>
      <c r="E130" s="1173"/>
      <c r="F130" s="1173"/>
      <c r="G130" s="1173"/>
      <c r="H130" s="1174"/>
      <c r="I130" s="1175" t="s">
        <v>64</v>
      </c>
      <c r="J130" s="1176"/>
      <c r="K130" s="484">
        <f>IF($J111="TC",0,IF($J111="Nso",0,VLOOKUP($A108,'Class-6'!$B$9:$EI$108,128,0)))</f>
        <v>0</v>
      </c>
      <c r="L130" s="1177" t="s">
        <v>107</v>
      </c>
      <c r="M130" s="1178"/>
    </row>
    <row r="131" spans="1:13" ht="20.25" customHeight="1" thickBot="1">
      <c r="A131" s="1187"/>
      <c r="B131" s="49" t="s">
        <v>81</v>
      </c>
      <c r="C131" s="1113" t="s">
        <v>58</v>
      </c>
      <c r="D131" s="1114"/>
      <c r="E131" s="1114"/>
      <c r="F131" s="1115" t="s">
        <v>176</v>
      </c>
      <c r="G131" s="1115"/>
      <c r="H131" s="272" t="s">
        <v>51</v>
      </c>
      <c r="I131" s="1116" t="s">
        <v>65</v>
      </c>
      <c r="J131" s="1117"/>
      <c r="K131" s="485">
        <f>IF($J111="TC",0,IF($J111="Nso",0,VLOOKUP($A108,'Class-6'!$B$9:$EI$108,129,0)))</f>
        <v>0</v>
      </c>
      <c r="L131" s="1118" t="str">
        <f>IF($J111="TC",0,IF($J111="Nso",0,VLOOKUP($A108,'Class-6'!$B$9:$EI$108,130,0)))</f>
        <v/>
      </c>
      <c r="M131" s="1119"/>
    </row>
    <row r="132" spans="1:13" ht="20.25" customHeight="1">
      <c r="A132" s="1187"/>
      <c r="B132" s="49" t="s">
        <v>81</v>
      </c>
      <c r="C132" s="1113"/>
      <c r="D132" s="1114"/>
      <c r="E132" s="1114"/>
      <c r="F132" s="1115"/>
      <c r="G132" s="1115"/>
      <c r="H132" s="273" t="s">
        <v>105</v>
      </c>
      <c r="I132" s="1120" t="s">
        <v>66</v>
      </c>
      <c r="J132" s="1121"/>
      <c r="K132" s="1122">
        <f>IF($J111="TC",0,IF($J111="Nso",0,VLOOKUP($A108,'Class-6'!$B$9:$EI$108,138,0)))</f>
        <v>0</v>
      </c>
      <c r="L132" s="1122"/>
      <c r="M132" s="1123"/>
    </row>
    <row r="133" spans="1:13" ht="20.25" customHeight="1">
      <c r="A133" s="1187"/>
      <c r="B133" s="49" t="s">
        <v>81</v>
      </c>
      <c r="C133" s="1101" t="str">
        <f>'Class-6'!$CX$3</f>
        <v>WORK EXP.</v>
      </c>
      <c r="D133" s="1102"/>
      <c r="E133" s="1103"/>
      <c r="F133" s="1104" t="str">
        <f>IF($J111="TC",0,IF($J111="Nso",0,VLOOKUP($A108,'Class-6'!$B$9:$FH$108,155,0)))</f>
        <v>0/100</v>
      </c>
      <c r="G133" s="1104"/>
      <c r="H133" s="95" t="str">
        <f>IF($J111="TC",0,IF($J111="Nso",0,VLOOKUP($A108,'Class-6'!$B$9:$FH$108,109,0)))</f>
        <v>D</v>
      </c>
      <c r="I133" s="1105" t="s">
        <v>83</v>
      </c>
      <c r="J133" s="1106"/>
      <c r="K133" s="1107">
        <f>'Class-6'!$V$2</f>
        <v>44676</v>
      </c>
      <c r="L133" s="1107"/>
      <c r="M133" s="1108"/>
    </row>
    <row r="134" spans="1:13" ht="20.25" customHeight="1">
      <c r="A134" s="1187"/>
      <c r="B134" s="49" t="s">
        <v>81</v>
      </c>
      <c r="C134" s="1109" t="str">
        <f>'Class-6'!$DG$3</f>
        <v>ART EDU.</v>
      </c>
      <c r="D134" s="1104"/>
      <c r="E134" s="1104"/>
      <c r="F134" s="1086" t="str">
        <f>IF($J111="TC",0,IF($J111="Nso",0,VLOOKUP($A108,'Class-6'!$B$9:$FH$108,159,0)))</f>
        <v>0/100</v>
      </c>
      <c r="G134" s="1087"/>
      <c r="H134" s="95" t="str">
        <f>IF($J111="TC",0,IF($J111="Nso",0,VLOOKUP($A108,'Class-6'!$B$9:$FH$108,118,0)))</f>
        <v>D</v>
      </c>
      <c r="I134" s="1110"/>
      <c r="J134" s="1111"/>
      <c r="K134" s="1111"/>
      <c r="L134" s="1111"/>
      <c r="M134" s="1112"/>
    </row>
    <row r="135" spans="1:13" ht="20.25" customHeight="1">
      <c r="A135" s="1187"/>
      <c r="B135" s="49" t="s">
        <v>81</v>
      </c>
      <c r="C135" s="1084" t="str">
        <f>'Class-6'!$DP$3</f>
        <v>HEALTH &amp; PHY. EDU.</v>
      </c>
      <c r="D135" s="1085"/>
      <c r="E135" s="1085"/>
      <c r="F135" s="1086" t="str">
        <f>IF($J111="TC",0,IF($J111="Nso",0,VLOOKUP($A108,'Class-6'!$B$9:$FH$108,163,0)))</f>
        <v>0/100</v>
      </c>
      <c r="G135" s="1087"/>
      <c r="H135" s="95" t="str">
        <f>IF($J111="TC",0,IF($J111="Nso",0,VLOOKUP($A108,'Class-6'!$B$9:$FH$108,127,0)))</f>
        <v>D</v>
      </c>
      <c r="I135" s="1088" t="s">
        <v>78</v>
      </c>
      <c r="J135" s="1089"/>
      <c r="K135" s="1092"/>
      <c r="L135" s="1093"/>
      <c r="M135" s="1094"/>
    </row>
    <row r="136" spans="1:13" ht="20.25" customHeight="1">
      <c r="A136" s="1187"/>
      <c r="B136" s="40" t="s">
        <v>81</v>
      </c>
      <c r="C136" s="1098" t="s">
        <v>67</v>
      </c>
      <c r="D136" s="1099"/>
      <c r="E136" s="1099"/>
      <c r="F136" s="1099"/>
      <c r="G136" s="1099"/>
      <c r="H136" s="1100"/>
      <c r="I136" s="1090"/>
      <c r="J136" s="1091"/>
      <c r="K136" s="1095"/>
      <c r="L136" s="1096"/>
      <c r="M136" s="1097"/>
    </row>
    <row r="137" spans="1:13" ht="20.25" customHeight="1" thickBot="1">
      <c r="A137" s="1187"/>
      <c r="B137" s="40" t="s">
        <v>81</v>
      </c>
      <c r="C137" s="96" t="s">
        <v>68</v>
      </c>
      <c r="D137" s="1060" t="s">
        <v>73</v>
      </c>
      <c r="E137" s="1227"/>
      <c r="F137" s="1060" t="s">
        <v>74</v>
      </c>
      <c r="G137" s="1061"/>
      <c r="H137" s="1062"/>
      <c r="I137" s="1063" t="s">
        <v>79</v>
      </c>
      <c r="J137" s="1064"/>
      <c r="K137" s="1064"/>
      <c r="L137" s="1064"/>
      <c r="M137" s="1065"/>
    </row>
    <row r="138" spans="1:13" ht="20.25" customHeight="1">
      <c r="A138" s="1187"/>
      <c r="B138" s="40" t="s">
        <v>81</v>
      </c>
      <c r="C138" s="511" t="s">
        <v>207</v>
      </c>
      <c r="D138" s="1228" t="s">
        <v>208</v>
      </c>
      <c r="E138" s="1229"/>
      <c r="F138" s="1069" t="s">
        <v>75</v>
      </c>
      <c r="G138" s="1070"/>
      <c r="H138" s="1071"/>
      <c r="I138" s="1066"/>
      <c r="J138" s="1067"/>
      <c r="K138" s="1067"/>
      <c r="L138" s="1067"/>
      <c r="M138" s="1068"/>
    </row>
    <row r="139" spans="1:13" ht="20.25" customHeight="1">
      <c r="A139" s="1187"/>
      <c r="B139" s="40" t="s">
        <v>81</v>
      </c>
      <c r="C139" s="512" t="s">
        <v>69</v>
      </c>
      <c r="D139" s="1230" t="s">
        <v>212</v>
      </c>
      <c r="E139" s="1231"/>
      <c r="F139" s="1072" t="s">
        <v>76</v>
      </c>
      <c r="G139" s="1073"/>
      <c r="H139" s="1074"/>
      <c r="I139" s="1066"/>
      <c r="J139" s="1067"/>
      <c r="K139" s="1067"/>
      <c r="L139" s="1067"/>
      <c r="M139" s="1068"/>
    </row>
    <row r="140" spans="1:13" ht="20.25" customHeight="1">
      <c r="A140" s="1187"/>
      <c r="B140" s="40" t="s">
        <v>81</v>
      </c>
      <c r="C140" s="512" t="s">
        <v>70</v>
      </c>
      <c r="D140" s="1230" t="s">
        <v>215</v>
      </c>
      <c r="E140" s="1231"/>
      <c r="F140" s="1072" t="s">
        <v>77</v>
      </c>
      <c r="G140" s="1073"/>
      <c r="H140" s="1074"/>
      <c r="I140" s="1075" t="s">
        <v>93</v>
      </c>
      <c r="J140" s="1076"/>
      <c r="K140" s="1076"/>
      <c r="L140" s="1076"/>
      <c r="M140" s="1077"/>
    </row>
    <row r="141" spans="1:13" ht="20.25" customHeight="1">
      <c r="A141" s="1187"/>
      <c r="B141" s="40"/>
      <c r="C141" s="512" t="s">
        <v>72</v>
      </c>
      <c r="D141" s="1230" t="s">
        <v>209</v>
      </c>
      <c r="E141" s="1231"/>
      <c r="F141" s="1072" t="s">
        <v>77</v>
      </c>
      <c r="G141" s="1073"/>
      <c r="H141" s="1074"/>
      <c r="I141" s="1075"/>
      <c r="J141" s="1076"/>
      <c r="K141" s="1076"/>
      <c r="L141" s="1076"/>
      <c r="M141" s="1077"/>
    </row>
    <row r="142" spans="1:13" ht="20.25" customHeight="1" thickBot="1">
      <c r="A142" s="1187"/>
      <c r="B142" s="51" t="s">
        <v>81</v>
      </c>
      <c r="C142" s="131" t="s">
        <v>71</v>
      </c>
      <c r="D142" s="1232" t="s">
        <v>210</v>
      </c>
      <c r="E142" s="1233"/>
      <c r="F142" s="1081" t="s">
        <v>106</v>
      </c>
      <c r="G142" s="1082"/>
      <c r="H142" s="1083"/>
      <c r="I142" s="1078"/>
      <c r="J142" s="1079"/>
      <c r="K142" s="1079"/>
      <c r="L142" s="1079"/>
      <c r="M142" s="1080"/>
    </row>
    <row r="143" spans="1:13" ht="24.75" customHeight="1" thickTop="1" thickBot="1">
      <c r="A143" s="488">
        <f>A108+1</f>
        <v>5</v>
      </c>
      <c r="B143" s="1186" t="s">
        <v>54</v>
      </c>
      <c r="C143" s="1186"/>
      <c r="D143" s="1186"/>
      <c r="E143" s="1186"/>
      <c r="F143" s="1186"/>
      <c r="G143" s="1186"/>
      <c r="H143" s="1186"/>
      <c r="I143" s="1186"/>
      <c r="J143" s="1186"/>
      <c r="K143" s="1186"/>
      <c r="L143" s="1186"/>
      <c r="M143" s="1186"/>
    </row>
    <row r="144" spans="1:13" ht="37.5" customHeight="1" thickTop="1">
      <c r="A144" s="1187"/>
      <c r="B144" s="1188"/>
      <c r="C144" s="1189"/>
      <c r="D144" s="1192" t="str">
        <f>Master!$E$8</f>
        <v>Govt. Sr. Secondary School Raimalwada</v>
      </c>
      <c r="E144" s="1193"/>
      <c r="F144" s="1193"/>
      <c r="G144" s="1193"/>
      <c r="H144" s="1193"/>
      <c r="I144" s="1193"/>
      <c r="J144" s="1193"/>
      <c r="K144" s="1193"/>
      <c r="L144" s="1193"/>
      <c r="M144" s="1194"/>
    </row>
    <row r="145" spans="1:13" ht="26.25" customHeight="1" thickBot="1">
      <c r="A145" s="1187"/>
      <c r="B145" s="1190"/>
      <c r="C145" s="1191"/>
      <c r="D145" s="1195" t="str">
        <f>Master!$E$11</f>
        <v>P.S.-Bapini (Jodhpur)</v>
      </c>
      <c r="E145" s="1196"/>
      <c r="F145" s="1196"/>
      <c r="G145" s="1196"/>
      <c r="H145" s="1196"/>
      <c r="I145" s="1196"/>
      <c r="J145" s="1196"/>
      <c r="K145" s="1196"/>
      <c r="L145" s="1196"/>
      <c r="M145" s="1197"/>
    </row>
    <row r="146" spans="1:13" ht="15" customHeight="1">
      <c r="A146" s="1187"/>
      <c r="B146" s="274"/>
      <c r="C146" s="1198" t="s">
        <v>169</v>
      </c>
      <c r="D146" s="1199"/>
      <c r="E146" s="1199"/>
      <c r="F146" s="1199"/>
      <c r="G146" s="1200"/>
      <c r="H146" s="1207" t="s">
        <v>129</v>
      </c>
      <c r="I146" s="1207"/>
      <c r="J146" s="1210">
        <f>VLOOKUP(A143,'Class-6'!$B$9:$G$108,6)</f>
        <v>905</v>
      </c>
      <c r="K146" s="1213" t="str">
        <f>CONCATENATE('Class-6'!$C$3,'Class-6'!$G$3)</f>
        <v>School U-Dise Code :-08151106901</v>
      </c>
      <c r="L146" s="1214"/>
      <c r="M146" s="1215"/>
    </row>
    <row r="147" spans="1:13" ht="15" customHeight="1">
      <c r="A147" s="1187"/>
      <c r="B147" s="38"/>
      <c r="C147" s="1201"/>
      <c r="D147" s="1202"/>
      <c r="E147" s="1202"/>
      <c r="F147" s="1202"/>
      <c r="G147" s="1203"/>
      <c r="H147" s="1208"/>
      <c r="I147" s="1208"/>
      <c r="J147" s="1211"/>
      <c r="K147" s="1216" t="str">
        <f>CONCATENATE('Class-6'!$I$3,'Class-6'!$J$3)</f>
        <v>Session :-2021-22</v>
      </c>
      <c r="L147" s="1217"/>
      <c r="M147" s="1218"/>
    </row>
    <row r="148" spans="1:13" ht="15" customHeight="1" thickBot="1">
      <c r="A148" s="1187"/>
      <c r="B148" s="38"/>
      <c r="C148" s="1204"/>
      <c r="D148" s="1205"/>
      <c r="E148" s="1205"/>
      <c r="F148" s="1205"/>
      <c r="G148" s="1206"/>
      <c r="H148" s="1209"/>
      <c r="I148" s="1209"/>
      <c r="J148" s="1212"/>
      <c r="K148" s="1219"/>
      <c r="L148" s="1220"/>
      <c r="M148" s="1221"/>
    </row>
    <row r="149" spans="1:13" ht="20.25" customHeight="1">
      <c r="A149" s="1187"/>
      <c r="B149" s="40" t="s">
        <v>81</v>
      </c>
      <c r="C149" s="1222" t="s">
        <v>22</v>
      </c>
      <c r="D149" s="1223"/>
      <c r="E149" s="1223"/>
      <c r="F149" s="1224"/>
      <c r="G149" s="17" t="s">
        <v>167</v>
      </c>
      <c r="H149" s="1225">
        <f>VLOOKUP($A143,'Class-6'!$B$9:$EI$108,4,0)</f>
        <v>968</v>
      </c>
      <c r="I149" s="1225"/>
      <c r="J149" s="1225"/>
      <c r="K149" s="1225"/>
      <c r="L149" s="1225"/>
      <c r="M149" s="1226"/>
    </row>
    <row r="150" spans="1:13" ht="20.25" customHeight="1">
      <c r="A150" s="1187"/>
      <c r="B150" s="40" t="s">
        <v>81</v>
      </c>
      <c r="C150" s="1181" t="s">
        <v>24</v>
      </c>
      <c r="D150" s="1182"/>
      <c r="E150" s="1182"/>
      <c r="F150" s="1183"/>
      <c r="G150" s="33" t="s">
        <v>167</v>
      </c>
      <c r="H150" s="1179" t="str">
        <f>VLOOKUP($A143,'Class-6'!$B$9:$EI$108,7,0)</f>
        <v>ANU JANDU</v>
      </c>
      <c r="I150" s="1179"/>
      <c r="J150" s="1179"/>
      <c r="K150" s="1179"/>
      <c r="L150" s="1179"/>
      <c r="M150" s="1180"/>
    </row>
    <row r="151" spans="1:13" ht="20.25" customHeight="1">
      <c r="A151" s="1187"/>
      <c r="B151" s="40" t="s">
        <v>81</v>
      </c>
      <c r="C151" s="1181" t="s">
        <v>25</v>
      </c>
      <c r="D151" s="1182"/>
      <c r="E151" s="1182"/>
      <c r="F151" s="1183"/>
      <c r="G151" s="33" t="s">
        <v>167</v>
      </c>
      <c r="H151" s="1179" t="str">
        <f>VLOOKUP($A143,'Class-6'!$B$9:$EI$108,8,0)</f>
        <v>HEERA RAM JANDU</v>
      </c>
      <c r="I151" s="1179"/>
      <c r="J151" s="1179"/>
      <c r="K151" s="1179"/>
      <c r="L151" s="1179"/>
      <c r="M151" s="1180"/>
    </row>
    <row r="152" spans="1:13" ht="20.25" customHeight="1">
      <c r="A152" s="1187"/>
      <c r="B152" s="40" t="s">
        <v>81</v>
      </c>
      <c r="C152" s="1181" t="s">
        <v>56</v>
      </c>
      <c r="D152" s="1182"/>
      <c r="E152" s="1182"/>
      <c r="F152" s="1183"/>
      <c r="G152" s="33" t="s">
        <v>167</v>
      </c>
      <c r="H152" s="1179" t="str">
        <f>VLOOKUP($A143,'Class-6'!$B$9:$EI$108,9,0)</f>
        <v>MANU DEVI</v>
      </c>
      <c r="I152" s="1179"/>
      <c r="J152" s="1179"/>
      <c r="K152" s="1179"/>
      <c r="L152" s="1179"/>
      <c r="M152" s="1180"/>
    </row>
    <row r="153" spans="1:13" ht="20.25" customHeight="1">
      <c r="A153" s="1187"/>
      <c r="B153" s="40" t="s">
        <v>81</v>
      </c>
      <c r="C153" s="1181" t="s">
        <v>57</v>
      </c>
      <c r="D153" s="1182"/>
      <c r="E153" s="1182"/>
      <c r="F153" s="1183"/>
      <c r="G153" s="33" t="s">
        <v>167</v>
      </c>
      <c r="H153" s="1184" t="str">
        <f>CONCATENATE('Class-6'!$G$4,'Class-6'!$J$4)</f>
        <v>6(A)</v>
      </c>
      <c r="I153" s="1179"/>
      <c r="J153" s="1179"/>
      <c r="K153" s="1179"/>
      <c r="L153" s="1179"/>
      <c r="M153" s="1180"/>
    </row>
    <row r="154" spans="1:13" ht="20.25" customHeight="1" thickBot="1">
      <c r="A154" s="1187"/>
      <c r="B154" s="40" t="s">
        <v>81</v>
      </c>
      <c r="C154" s="1154" t="s">
        <v>27</v>
      </c>
      <c r="D154" s="1155"/>
      <c r="E154" s="1155"/>
      <c r="F154" s="1156"/>
      <c r="G154" s="98" t="s">
        <v>167</v>
      </c>
      <c r="H154" s="1157">
        <f>VLOOKUP($A143,'Class-6'!$B$9:$EI$108,10,0)</f>
        <v>38946</v>
      </c>
      <c r="I154" s="1157"/>
      <c r="J154" s="1157"/>
      <c r="K154" s="1157"/>
      <c r="L154" s="1157"/>
      <c r="M154" s="1158"/>
    </row>
    <row r="155" spans="1:13" ht="20.25" customHeight="1">
      <c r="A155" s="1187"/>
      <c r="B155" s="49" t="s">
        <v>81</v>
      </c>
      <c r="C155" s="1159" t="s">
        <v>58</v>
      </c>
      <c r="D155" s="1160"/>
      <c r="E155" s="413" t="s">
        <v>85</v>
      </c>
      <c r="F155" s="413" t="s">
        <v>86</v>
      </c>
      <c r="G155" s="410" t="s">
        <v>33</v>
      </c>
      <c r="H155" s="1161" t="s">
        <v>59</v>
      </c>
      <c r="I155" s="1161"/>
      <c r="J155" s="1162" t="s">
        <v>97</v>
      </c>
      <c r="K155" s="1163"/>
      <c r="L155" s="414" t="s">
        <v>89</v>
      </c>
      <c r="M155" s="1164" t="s">
        <v>104</v>
      </c>
    </row>
    <row r="156" spans="1:13" ht="25.5" customHeight="1" thickBot="1">
      <c r="A156" s="1187"/>
      <c r="B156" s="49" t="s">
        <v>81</v>
      </c>
      <c r="C156" s="1166" t="s">
        <v>60</v>
      </c>
      <c r="D156" s="1167"/>
      <c r="E156" s="267">
        <f>'Class-6'!$L$7</f>
        <v>20</v>
      </c>
      <c r="F156" s="267">
        <f>'Class-6'!$M$7</f>
        <v>20</v>
      </c>
      <c r="G156" s="268">
        <f>SUM(E156:F156)</f>
        <v>40</v>
      </c>
      <c r="H156" s="1168">
        <f>'Class-6'!$R$7</f>
        <v>60</v>
      </c>
      <c r="I156" s="1169"/>
      <c r="J156" s="1170">
        <f>'Class-6'!$V$7</f>
        <v>100</v>
      </c>
      <c r="K156" s="1171"/>
      <c r="L156" s="150">
        <f>G156+H156+J156</f>
        <v>200</v>
      </c>
      <c r="M156" s="1165"/>
    </row>
    <row r="157" spans="1:13" ht="22.5" customHeight="1">
      <c r="A157" s="1187"/>
      <c r="B157" s="49" t="s">
        <v>81</v>
      </c>
      <c r="C157" s="1148" t="str">
        <f>'Class-6'!$L$3</f>
        <v>HINDI</v>
      </c>
      <c r="D157" s="1149"/>
      <c r="E157" s="99">
        <f>IF($J146="TC",0,IF($J146="Nso",0,VLOOKUP($A143,'Class-6'!$B$9:$EI$108,11,0)))</f>
        <v>0</v>
      </c>
      <c r="F157" s="99">
        <f>IF($J146="TC",0,IF($J146="Nso",0,VLOOKUP($A143,'Class-6'!$B$9:$EI$108,12,0)))</f>
        <v>0</v>
      </c>
      <c r="G157" s="269">
        <f>SUM(E157,F157)</f>
        <v>0</v>
      </c>
      <c r="H157" s="1150">
        <f>IF($J146="TC",0,IF($J146="Nso",0,VLOOKUP($A143,'Class-6'!$B$9:$EI$108,17,0)))</f>
        <v>0</v>
      </c>
      <c r="I157" s="1151"/>
      <c r="J157" s="1152">
        <f>IF($J146="TC",0,IF($J146="Nso",0,VLOOKUP($A143,'Class-6'!$B$9:$EI$108,21,0)))</f>
        <v>0</v>
      </c>
      <c r="K157" s="1153"/>
      <c r="L157" s="99">
        <f>SUM(G157,H157,J157)</f>
        <v>0</v>
      </c>
      <c r="M157" s="100" t="str">
        <f>IF($J146="TC",0,IF($J146="Nso",0,VLOOKUP($A143,'Class-6'!$B$9:$EI$108,25,0)))</f>
        <v>E</v>
      </c>
    </row>
    <row r="158" spans="1:13" ht="22.5" customHeight="1">
      <c r="A158" s="1187"/>
      <c r="B158" s="49" t="s">
        <v>81</v>
      </c>
      <c r="C158" s="1136" t="str">
        <f>'Class-6'!$AA$3</f>
        <v>ENGLISH</v>
      </c>
      <c r="D158" s="1137"/>
      <c r="E158" s="99">
        <f>IF($J146="TC",0,IF($J146="Nso",0,VLOOKUP($A143,'Class-6'!$B$9:$EI$108,26,0)))</f>
        <v>0</v>
      </c>
      <c r="F158" s="99">
        <f>IF($J146="TC",0,IF($J146="Nso",0,VLOOKUP($A143,'Class-6'!$B$9:$EI$108,27,0)))</f>
        <v>0</v>
      </c>
      <c r="G158" s="270">
        <f t="shared" ref="G158:G162" si="8">SUM(E158,F158)</f>
        <v>0</v>
      </c>
      <c r="H158" s="1138">
        <f>IF($J146="TC",0,IF($J146="Nso",0,VLOOKUP($A143,'Class-6'!$B$9:$EI$108,32,0)))</f>
        <v>0</v>
      </c>
      <c r="I158" s="1139"/>
      <c r="J158" s="1140">
        <f>IF($J146="TC",0,IF($J146="Nso",0,VLOOKUP($A143,'Class-6'!$B$9:$EI$108,36,0)))</f>
        <v>0</v>
      </c>
      <c r="K158" s="1141"/>
      <c r="L158" s="99">
        <f t="shared" ref="L158:L162" si="9">SUM(G158,H158,J158)</f>
        <v>0</v>
      </c>
      <c r="M158" s="100" t="str">
        <f>IF($J146="TC",0,IF($J146="Nso",0,VLOOKUP($A143,'Class-6'!$B$9:$EI$108,40,0)))</f>
        <v>E</v>
      </c>
    </row>
    <row r="159" spans="1:13" ht="22.5" customHeight="1">
      <c r="A159" s="1187"/>
      <c r="B159" s="49" t="s">
        <v>81</v>
      </c>
      <c r="C159" s="1136" t="str">
        <f>'Class-6'!$AP$3</f>
        <v>SANSKRIT</v>
      </c>
      <c r="D159" s="1137"/>
      <c r="E159" s="99">
        <f>IF($J146="TC",0,IF($J146="Nso",0,VLOOKUP($A143,'Class-6'!$B$9:$EI$108,41,0)))</f>
        <v>0</v>
      </c>
      <c r="F159" s="99">
        <f>IF($J146="TC",0,IF($J146="TC",0,IF($J146="Nso",0,VLOOKUP($A143,'Class-6'!$B$9:$EI$108,42,0))))</f>
        <v>0</v>
      </c>
      <c r="G159" s="270">
        <f t="shared" si="8"/>
        <v>0</v>
      </c>
      <c r="H159" s="1138">
        <f>IF($J146="TC",0,IF($J146="Nso",0,VLOOKUP($A143,'Class-6'!$B$9:$EI$108,47,0)))</f>
        <v>0</v>
      </c>
      <c r="I159" s="1139"/>
      <c r="J159" s="1140">
        <f>IF($J146="TC",0,IF($J146="Nso",0,VLOOKUP($A143,'Class-6'!$B$9:$EI$108,51,0)))</f>
        <v>0</v>
      </c>
      <c r="K159" s="1141"/>
      <c r="L159" s="99">
        <f t="shared" si="9"/>
        <v>0</v>
      </c>
      <c r="M159" s="100" t="str">
        <f>IF($J146="TC",0,IF($J146="Nso",0,VLOOKUP($A143,'Class-6'!$B$9:$EI$108,55,0)))</f>
        <v>E</v>
      </c>
    </row>
    <row r="160" spans="1:13" ht="22.5" customHeight="1">
      <c r="A160" s="1187"/>
      <c r="B160" s="49" t="s">
        <v>81</v>
      </c>
      <c r="C160" s="1136" t="str">
        <f>'Class-6'!$BE$3</f>
        <v>SCIENCE</v>
      </c>
      <c r="D160" s="1137"/>
      <c r="E160" s="99">
        <f>IF($J146="TC",0,IF($J146="Nso",0,VLOOKUP($A143,'Class-6'!$B$9:$EI$108,56,0)))</f>
        <v>0</v>
      </c>
      <c r="F160" s="99">
        <f>IF($J146="TC",0,IF($J146="Nso",0,VLOOKUP($A143,'Class-6'!$B$9:$EI$108,57,0)))</f>
        <v>0</v>
      </c>
      <c r="G160" s="270">
        <f t="shared" si="8"/>
        <v>0</v>
      </c>
      <c r="H160" s="1138">
        <f>IF($J146="TC",0,IF($J146="Nso",0,VLOOKUP($A143,'Class-6'!$B$9:$EI$108,62,0)))</f>
        <v>0</v>
      </c>
      <c r="I160" s="1139"/>
      <c r="J160" s="1140">
        <f>IF($J146="TC",0,IF($J146="Nso",0,VLOOKUP($A143,'Class-6'!$B$9:$EI$108,66,0)))</f>
        <v>0</v>
      </c>
      <c r="K160" s="1141"/>
      <c r="L160" s="99">
        <f t="shared" si="9"/>
        <v>0</v>
      </c>
      <c r="M160" s="100" t="str">
        <f>IF($J146="TC",0,IF($J146="Nso",0,VLOOKUP($A143,'Class-6'!$B$9:$EI$108,70,0)))</f>
        <v>E</v>
      </c>
    </row>
    <row r="161" spans="1:13" ht="22.5" customHeight="1">
      <c r="A161" s="1187"/>
      <c r="B161" s="49" t="s">
        <v>81</v>
      </c>
      <c r="C161" s="1136" t="str">
        <f>'Class-6'!$BT$3</f>
        <v>MATHEMATICS</v>
      </c>
      <c r="D161" s="1137"/>
      <c r="E161" s="99">
        <f>IF($J146="TC",0,IF($J146="Nso",0,VLOOKUP($A143,'Class-6'!$B$9:$EI$108,71,0)))</f>
        <v>0</v>
      </c>
      <c r="F161" s="99">
        <f>IF($J146="TC",0,IF($J146="Nso",0,VLOOKUP($A143,'Class-6'!$B$9:$EI$108,72,0)))</f>
        <v>0</v>
      </c>
      <c r="G161" s="270">
        <f t="shared" si="8"/>
        <v>0</v>
      </c>
      <c r="H161" s="1138">
        <f>IF($J146="TC",0,IF($J146="Nso",0,VLOOKUP($A143,'Class-6'!$B$9:$EI$108,77,0)))</f>
        <v>0</v>
      </c>
      <c r="I161" s="1139"/>
      <c r="J161" s="1140">
        <f>IF($J146="TC",0,IF($J146="Nso",0,VLOOKUP($A143,'Class-6'!$B$9:$EI$108,81,0)))</f>
        <v>0</v>
      </c>
      <c r="K161" s="1141"/>
      <c r="L161" s="99">
        <f t="shared" si="9"/>
        <v>0</v>
      </c>
      <c r="M161" s="100" t="str">
        <f>IF($J146="TC",0,IF($J146="Nso",0,VLOOKUP($A143,'Class-6'!$B$9:$EI$108,85,0)))</f>
        <v>E</v>
      </c>
    </row>
    <row r="162" spans="1:13" ht="22.5" customHeight="1" thickBot="1">
      <c r="A162" s="1187"/>
      <c r="B162" s="49" t="s">
        <v>81</v>
      </c>
      <c r="C162" s="1142" t="str">
        <f>'Class-6'!$CI$3</f>
        <v>SOCIAL SCIENCE</v>
      </c>
      <c r="D162" s="1143"/>
      <c r="E162" s="99">
        <f>IF($J146="TC",0,IF($J146="Nso",0,VLOOKUP($A143,'Class-6'!$B$9:$EI$108,86,0)))</f>
        <v>0</v>
      </c>
      <c r="F162" s="99">
        <f>IF($J146="TC",0,IF($J146="Nso",0,VLOOKUP($A143,'Class-6'!$B$9:$EI$108,87,0)))</f>
        <v>0</v>
      </c>
      <c r="G162" s="271">
        <f t="shared" si="8"/>
        <v>0</v>
      </c>
      <c r="H162" s="1144">
        <f>IF($J146="TC",0,IF($J146="Nso",0,VLOOKUP($A143,'Class-6'!$B$9:$EI$108,92,0)))</f>
        <v>0</v>
      </c>
      <c r="I162" s="1145"/>
      <c r="J162" s="1146">
        <f>IF($J146="TC",0,IF($J146="Nso",0,VLOOKUP($A143,'Class-6'!$B$9:$EI$108,96,0)))</f>
        <v>0</v>
      </c>
      <c r="K162" s="1147"/>
      <c r="L162" s="99">
        <f t="shared" si="9"/>
        <v>0</v>
      </c>
      <c r="M162" s="100" t="str">
        <f>IF($J146="TC",0,IF($J146="Nso",0,VLOOKUP($A143,'Class-6'!$B$9:$EI$108,100,0)))</f>
        <v>E</v>
      </c>
    </row>
    <row r="163" spans="1:13" ht="20.25" customHeight="1">
      <c r="A163" s="1187"/>
      <c r="B163" s="49" t="s">
        <v>81</v>
      </c>
      <c r="C163" s="1124" t="s">
        <v>90</v>
      </c>
      <c r="D163" s="1125"/>
      <c r="E163" s="1126"/>
      <c r="F163" s="1130" t="s">
        <v>91</v>
      </c>
      <c r="G163" s="1131"/>
      <c r="H163" s="1132" t="s">
        <v>92</v>
      </c>
      <c r="I163" s="1133"/>
      <c r="J163" s="481" t="s">
        <v>45</v>
      </c>
      <c r="K163" s="481" t="s">
        <v>98</v>
      </c>
      <c r="L163" s="411" t="s">
        <v>43</v>
      </c>
      <c r="M163" s="50" t="s">
        <v>47</v>
      </c>
    </row>
    <row r="164" spans="1:13" ht="20.25" customHeight="1" thickBot="1">
      <c r="A164" s="1187"/>
      <c r="B164" s="49" t="s">
        <v>81</v>
      </c>
      <c r="C164" s="1127"/>
      <c r="D164" s="1128"/>
      <c r="E164" s="1129"/>
      <c r="F164" s="1134">
        <f>IF($J146="TC",0,IF($J146="Nso",0,VLOOKUP($A143,'Class-6'!$B$9:$EI$108,131,0)))</f>
        <v>1200</v>
      </c>
      <c r="G164" s="1135"/>
      <c r="H164" s="1134">
        <f>IF($J146="TC",0,IF($J146="Nso",0,VLOOKUP($A143,'Class-6'!$B$9:$EI$108,132,0)))</f>
        <v>0</v>
      </c>
      <c r="I164" s="1135"/>
      <c r="J164" s="483">
        <f>IF($J146="TC",0,IF($J146="Nso",0,VLOOKUP($A143,'Class-6'!$B$9:$EI$108,133,0)))</f>
        <v>0</v>
      </c>
      <c r="K164" s="482" t="str">
        <f>IF($J146="TC",0,IF($J146="Nso",0,VLOOKUP($A143,'Class-6'!$B$9:$EI$108,134,0)))</f>
        <v>Promoted</v>
      </c>
      <c r="L164" s="412" t="str">
        <f>IF($J146="TC","TC",IF($J146="Nso","NSO",VLOOKUP($A143,'Class-6'!$B$9:$EI$108,135,0)))</f>
        <v>Promoted</v>
      </c>
      <c r="M164" s="97" t="str">
        <f>IF($J146="Nso",0,VLOOKUP($A143,'Class-6'!$B$9:$EI$108,137,0))</f>
        <v/>
      </c>
    </row>
    <row r="165" spans="1:13" ht="20.25" customHeight="1">
      <c r="A165" s="1187"/>
      <c r="B165" s="49" t="s">
        <v>81</v>
      </c>
      <c r="C165" s="1172" t="s">
        <v>63</v>
      </c>
      <c r="D165" s="1173"/>
      <c r="E165" s="1173"/>
      <c r="F165" s="1173"/>
      <c r="G165" s="1173"/>
      <c r="H165" s="1174"/>
      <c r="I165" s="1175" t="s">
        <v>64</v>
      </c>
      <c r="J165" s="1176"/>
      <c r="K165" s="484">
        <f>IF($J146="TC",0,IF($J146="Nso",0,VLOOKUP($A143,'Class-6'!$B$9:$EI$108,128,0)))</f>
        <v>0</v>
      </c>
      <c r="L165" s="1177" t="s">
        <v>107</v>
      </c>
      <c r="M165" s="1178"/>
    </row>
    <row r="166" spans="1:13" ht="20.25" customHeight="1" thickBot="1">
      <c r="A166" s="1187"/>
      <c r="B166" s="49" t="s">
        <v>81</v>
      </c>
      <c r="C166" s="1113" t="s">
        <v>58</v>
      </c>
      <c r="D166" s="1114"/>
      <c r="E166" s="1114"/>
      <c r="F166" s="1115" t="s">
        <v>176</v>
      </c>
      <c r="G166" s="1115"/>
      <c r="H166" s="272" t="s">
        <v>51</v>
      </c>
      <c r="I166" s="1116" t="s">
        <v>65</v>
      </c>
      <c r="J166" s="1117"/>
      <c r="K166" s="485">
        <f>IF($J146="TC",0,IF($J146="Nso",0,VLOOKUP($A143,'Class-6'!$B$9:$EI$108,129,0)))</f>
        <v>0</v>
      </c>
      <c r="L166" s="1118" t="str">
        <f>IF($J146="TC",0,IF($J146="Nso",0,VLOOKUP($A143,'Class-6'!$B$9:$EI$108,130,0)))</f>
        <v/>
      </c>
      <c r="M166" s="1119"/>
    </row>
    <row r="167" spans="1:13" ht="20.25" customHeight="1">
      <c r="A167" s="1187"/>
      <c r="B167" s="49" t="s">
        <v>81</v>
      </c>
      <c r="C167" s="1113"/>
      <c r="D167" s="1114"/>
      <c r="E167" s="1114"/>
      <c r="F167" s="1115"/>
      <c r="G167" s="1115"/>
      <c r="H167" s="273" t="s">
        <v>105</v>
      </c>
      <c r="I167" s="1120" t="s">
        <v>66</v>
      </c>
      <c r="J167" s="1121"/>
      <c r="K167" s="1122">
        <f>IF($J146="TC",0,IF($J146="Nso",0,VLOOKUP($A143,'Class-6'!$B$9:$EI$108,138,0)))</f>
        <v>0</v>
      </c>
      <c r="L167" s="1122"/>
      <c r="M167" s="1123"/>
    </row>
    <row r="168" spans="1:13" ht="20.25" customHeight="1">
      <c r="A168" s="1187"/>
      <c r="B168" s="49" t="s">
        <v>81</v>
      </c>
      <c r="C168" s="1101" t="str">
        <f>'Class-6'!$CX$3</f>
        <v>WORK EXP.</v>
      </c>
      <c r="D168" s="1102"/>
      <c r="E168" s="1103"/>
      <c r="F168" s="1104" t="str">
        <f>IF($J146="TC",0,IF($J146="Nso",0,VLOOKUP($A143,'Class-6'!$B$9:$FH$108,155,0)))</f>
        <v>0/100</v>
      </c>
      <c r="G168" s="1104"/>
      <c r="H168" s="95" t="str">
        <f>IF($J146="TC",0,IF($J146="Nso",0,VLOOKUP($A143,'Class-6'!$B$9:$FH$108,109,0)))</f>
        <v>D</v>
      </c>
      <c r="I168" s="1105" t="s">
        <v>83</v>
      </c>
      <c r="J168" s="1106"/>
      <c r="K168" s="1107">
        <f>'Class-6'!$V$2</f>
        <v>44676</v>
      </c>
      <c r="L168" s="1107"/>
      <c r="M168" s="1108"/>
    </row>
    <row r="169" spans="1:13" ht="20.25" customHeight="1">
      <c r="A169" s="1187"/>
      <c r="B169" s="49" t="s">
        <v>81</v>
      </c>
      <c r="C169" s="1109" t="str">
        <f>'Class-6'!$DG$3</f>
        <v>ART EDU.</v>
      </c>
      <c r="D169" s="1104"/>
      <c r="E169" s="1104"/>
      <c r="F169" s="1086" t="str">
        <f>IF($J146="TC",0,IF($J146="Nso",0,VLOOKUP($A143,'Class-6'!$B$9:$FH$108,159,0)))</f>
        <v>0/100</v>
      </c>
      <c r="G169" s="1087"/>
      <c r="H169" s="95" t="str">
        <f>IF($J146="TC",0,IF($J146="Nso",0,VLOOKUP($A143,'Class-6'!$B$9:$FH$108,118,0)))</f>
        <v>D</v>
      </c>
      <c r="I169" s="1110"/>
      <c r="J169" s="1111"/>
      <c r="K169" s="1111"/>
      <c r="L169" s="1111"/>
      <c r="M169" s="1112"/>
    </row>
    <row r="170" spans="1:13" ht="20.25" customHeight="1">
      <c r="A170" s="1187"/>
      <c r="B170" s="49" t="s">
        <v>81</v>
      </c>
      <c r="C170" s="1084" t="str">
        <f>'Class-6'!$DP$3</f>
        <v>HEALTH &amp; PHY. EDU.</v>
      </c>
      <c r="D170" s="1085"/>
      <c r="E170" s="1085"/>
      <c r="F170" s="1086" t="str">
        <f>IF($J146="TC",0,IF($J146="Nso",0,VLOOKUP($A143,'Class-6'!$B$9:$FH$108,163,0)))</f>
        <v>0/100</v>
      </c>
      <c r="G170" s="1087"/>
      <c r="H170" s="95" t="str">
        <f>IF($J146="TC",0,IF($J146="Nso",0,VLOOKUP($A143,'Class-6'!$B$9:$FH$108,127,0)))</f>
        <v>D</v>
      </c>
      <c r="I170" s="1088" t="s">
        <v>78</v>
      </c>
      <c r="J170" s="1089"/>
      <c r="K170" s="1092"/>
      <c r="L170" s="1093"/>
      <c r="M170" s="1094"/>
    </row>
    <row r="171" spans="1:13" ht="20.25" customHeight="1">
      <c r="A171" s="1187"/>
      <c r="B171" s="40" t="s">
        <v>81</v>
      </c>
      <c r="C171" s="1098" t="s">
        <v>67</v>
      </c>
      <c r="D171" s="1099"/>
      <c r="E171" s="1099"/>
      <c r="F171" s="1099"/>
      <c r="G171" s="1099"/>
      <c r="H171" s="1100"/>
      <c r="I171" s="1090"/>
      <c r="J171" s="1091"/>
      <c r="K171" s="1095"/>
      <c r="L171" s="1096"/>
      <c r="M171" s="1097"/>
    </row>
    <row r="172" spans="1:13" ht="20.25" customHeight="1" thickBot="1">
      <c r="A172" s="1187"/>
      <c r="B172" s="40" t="s">
        <v>81</v>
      </c>
      <c r="C172" s="96" t="s">
        <v>68</v>
      </c>
      <c r="D172" s="1060" t="s">
        <v>73</v>
      </c>
      <c r="E172" s="1227"/>
      <c r="F172" s="1060" t="s">
        <v>74</v>
      </c>
      <c r="G172" s="1061"/>
      <c r="H172" s="1062"/>
      <c r="I172" s="1063" t="s">
        <v>79</v>
      </c>
      <c r="J172" s="1064"/>
      <c r="K172" s="1064"/>
      <c r="L172" s="1064"/>
      <c r="M172" s="1065"/>
    </row>
    <row r="173" spans="1:13" ht="20.25" customHeight="1">
      <c r="A173" s="1187"/>
      <c r="B173" s="40" t="s">
        <v>81</v>
      </c>
      <c r="C173" s="511" t="s">
        <v>207</v>
      </c>
      <c r="D173" s="1228" t="s">
        <v>208</v>
      </c>
      <c r="E173" s="1229"/>
      <c r="F173" s="1069" t="s">
        <v>75</v>
      </c>
      <c r="G173" s="1070"/>
      <c r="H173" s="1071"/>
      <c r="I173" s="1066"/>
      <c r="J173" s="1067"/>
      <c r="K173" s="1067"/>
      <c r="L173" s="1067"/>
      <c r="M173" s="1068"/>
    </row>
    <row r="174" spans="1:13" ht="20.25" customHeight="1">
      <c r="A174" s="1187"/>
      <c r="B174" s="40" t="s">
        <v>81</v>
      </c>
      <c r="C174" s="512" t="s">
        <v>69</v>
      </c>
      <c r="D174" s="1230" t="s">
        <v>212</v>
      </c>
      <c r="E174" s="1231"/>
      <c r="F174" s="1072" t="s">
        <v>76</v>
      </c>
      <c r="G174" s="1073"/>
      <c r="H174" s="1074"/>
      <c r="I174" s="1066"/>
      <c r="J174" s="1067"/>
      <c r="K174" s="1067"/>
      <c r="L174" s="1067"/>
      <c r="M174" s="1068"/>
    </row>
    <row r="175" spans="1:13" ht="20.25" customHeight="1">
      <c r="A175" s="1187"/>
      <c r="B175" s="40" t="s">
        <v>81</v>
      </c>
      <c r="C175" s="512" t="s">
        <v>70</v>
      </c>
      <c r="D175" s="1230" t="s">
        <v>215</v>
      </c>
      <c r="E175" s="1231"/>
      <c r="F175" s="1072" t="s">
        <v>77</v>
      </c>
      <c r="G175" s="1073"/>
      <c r="H175" s="1074"/>
      <c r="I175" s="1075" t="s">
        <v>93</v>
      </c>
      <c r="J175" s="1076"/>
      <c r="K175" s="1076"/>
      <c r="L175" s="1076"/>
      <c r="M175" s="1077"/>
    </row>
    <row r="176" spans="1:13" ht="20.25" customHeight="1">
      <c r="A176" s="1187"/>
      <c r="B176" s="40"/>
      <c r="C176" s="512" t="s">
        <v>72</v>
      </c>
      <c r="D176" s="1230" t="s">
        <v>209</v>
      </c>
      <c r="E176" s="1231"/>
      <c r="F176" s="1072" t="s">
        <v>77</v>
      </c>
      <c r="G176" s="1073"/>
      <c r="H176" s="1074"/>
      <c r="I176" s="1075"/>
      <c r="J176" s="1076"/>
      <c r="K176" s="1076"/>
      <c r="L176" s="1076"/>
      <c r="M176" s="1077"/>
    </row>
    <row r="177" spans="1:13" ht="20.25" customHeight="1" thickBot="1">
      <c r="A177" s="1187"/>
      <c r="B177" s="51" t="s">
        <v>81</v>
      </c>
      <c r="C177" s="131" t="s">
        <v>71</v>
      </c>
      <c r="D177" s="1232" t="s">
        <v>210</v>
      </c>
      <c r="E177" s="1233"/>
      <c r="F177" s="1081" t="s">
        <v>106</v>
      </c>
      <c r="G177" s="1082"/>
      <c r="H177" s="1083"/>
      <c r="I177" s="1078"/>
      <c r="J177" s="1079"/>
      <c r="K177" s="1079"/>
      <c r="L177" s="1079"/>
      <c r="M177" s="1080"/>
    </row>
    <row r="178" spans="1:13" ht="12.75" customHeight="1" thickTop="1">
      <c r="A178" s="1185"/>
      <c r="B178" s="1185"/>
      <c r="C178" s="1185"/>
      <c r="D178" s="1185"/>
      <c r="E178" s="1185"/>
      <c r="F178" s="1185"/>
      <c r="G178" s="1185"/>
      <c r="H178" s="1185"/>
      <c r="I178" s="1185"/>
      <c r="J178" s="1185"/>
      <c r="K178" s="1185"/>
      <c r="L178" s="1185"/>
      <c r="M178" s="1185"/>
    </row>
    <row r="179" spans="1:13" ht="24.75" customHeight="1" thickBot="1">
      <c r="A179" s="488">
        <f>A143+1</f>
        <v>6</v>
      </c>
      <c r="B179" s="1186" t="s">
        <v>54</v>
      </c>
      <c r="C179" s="1186"/>
      <c r="D179" s="1186"/>
      <c r="E179" s="1186"/>
      <c r="F179" s="1186"/>
      <c r="G179" s="1186"/>
      <c r="H179" s="1186"/>
      <c r="I179" s="1186"/>
      <c r="J179" s="1186"/>
      <c r="K179" s="1186"/>
      <c r="L179" s="1186"/>
      <c r="M179" s="1186"/>
    </row>
    <row r="180" spans="1:13" ht="42.75" customHeight="1" thickTop="1">
      <c r="A180" s="1187"/>
      <c r="B180" s="1188"/>
      <c r="C180" s="1189"/>
      <c r="D180" s="1192" t="str">
        <f>Master!$E$8</f>
        <v>Govt. Sr. Secondary School Raimalwada</v>
      </c>
      <c r="E180" s="1193"/>
      <c r="F180" s="1193"/>
      <c r="G180" s="1193"/>
      <c r="H180" s="1193"/>
      <c r="I180" s="1193"/>
      <c r="J180" s="1193"/>
      <c r="K180" s="1193"/>
      <c r="L180" s="1193"/>
      <c r="M180" s="1194"/>
    </row>
    <row r="181" spans="1:13" ht="26.25" customHeight="1" thickBot="1">
      <c r="A181" s="1187"/>
      <c r="B181" s="1190"/>
      <c r="C181" s="1191"/>
      <c r="D181" s="1195" t="str">
        <f>Master!$E$11</f>
        <v>P.S.-Bapini (Jodhpur)</v>
      </c>
      <c r="E181" s="1196"/>
      <c r="F181" s="1196"/>
      <c r="G181" s="1196"/>
      <c r="H181" s="1196"/>
      <c r="I181" s="1196"/>
      <c r="J181" s="1196"/>
      <c r="K181" s="1196"/>
      <c r="L181" s="1196"/>
      <c r="M181" s="1197"/>
    </row>
    <row r="182" spans="1:13" ht="17.25" customHeight="1">
      <c r="A182" s="1187"/>
      <c r="B182" s="274"/>
      <c r="C182" s="1198" t="s">
        <v>169</v>
      </c>
      <c r="D182" s="1199"/>
      <c r="E182" s="1199"/>
      <c r="F182" s="1199"/>
      <c r="G182" s="1200"/>
      <c r="H182" s="1207" t="s">
        <v>129</v>
      </c>
      <c r="I182" s="1207"/>
      <c r="J182" s="1210">
        <f>VLOOKUP(A179,'Class-6'!$B$9:$G$108,6)</f>
        <v>906</v>
      </c>
      <c r="K182" s="1213" t="str">
        <f>CONCATENATE('Class-6'!$C$3,'Class-6'!$G$3)</f>
        <v>School U-Dise Code :-08151106901</v>
      </c>
      <c r="L182" s="1214"/>
      <c r="M182" s="1215"/>
    </row>
    <row r="183" spans="1:13" ht="17.25" customHeight="1">
      <c r="A183" s="1187"/>
      <c r="B183" s="38"/>
      <c r="C183" s="1201"/>
      <c r="D183" s="1202"/>
      <c r="E183" s="1202"/>
      <c r="F183" s="1202"/>
      <c r="G183" s="1203"/>
      <c r="H183" s="1208"/>
      <c r="I183" s="1208"/>
      <c r="J183" s="1211"/>
      <c r="K183" s="1216" t="str">
        <f>CONCATENATE('Class-6'!$I$3,'Class-6'!$J$3)</f>
        <v>Session :-2021-22</v>
      </c>
      <c r="L183" s="1217"/>
      <c r="M183" s="1218"/>
    </row>
    <row r="184" spans="1:13" ht="17.25" customHeight="1" thickBot="1">
      <c r="A184" s="1187"/>
      <c r="B184" s="38"/>
      <c r="C184" s="1204"/>
      <c r="D184" s="1205"/>
      <c r="E184" s="1205"/>
      <c r="F184" s="1205"/>
      <c r="G184" s="1206"/>
      <c r="H184" s="1209"/>
      <c r="I184" s="1209"/>
      <c r="J184" s="1212"/>
      <c r="K184" s="1219"/>
      <c r="L184" s="1220"/>
      <c r="M184" s="1221"/>
    </row>
    <row r="185" spans="1:13" ht="20.25" customHeight="1">
      <c r="A185" s="1187"/>
      <c r="B185" s="40" t="s">
        <v>81</v>
      </c>
      <c r="C185" s="1222" t="s">
        <v>22</v>
      </c>
      <c r="D185" s="1223"/>
      <c r="E185" s="1223"/>
      <c r="F185" s="1224"/>
      <c r="G185" s="17" t="s">
        <v>167</v>
      </c>
      <c r="H185" s="1225">
        <f>VLOOKUP($A179,'Class-6'!$B$9:$EI$108,4,0)</f>
        <v>1404</v>
      </c>
      <c r="I185" s="1225"/>
      <c r="J185" s="1225"/>
      <c r="K185" s="1225"/>
      <c r="L185" s="1225"/>
      <c r="M185" s="1226"/>
    </row>
    <row r="186" spans="1:13" ht="20.25" customHeight="1">
      <c r="A186" s="1187"/>
      <c r="B186" s="40" t="s">
        <v>81</v>
      </c>
      <c r="C186" s="1181" t="s">
        <v>24</v>
      </c>
      <c r="D186" s="1182"/>
      <c r="E186" s="1182"/>
      <c r="F186" s="1183"/>
      <c r="G186" s="33" t="s">
        <v>167</v>
      </c>
      <c r="H186" s="1179" t="str">
        <f>VLOOKUP($A179,'Class-6'!$B$9:$EI$108,7,0)</f>
        <v>ASHOKA SUTHAR</v>
      </c>
      <c r="I186" s="1179"/>
      <c r="J186" s="1179"/>
      <c r="K186" s="1179"/>
      <c r="L186" s="1179"/>
      <c r="M186" s="1180"/>
    </row>
    <row r="187" spans="1:13" ht="20.25" customHeight="1">
      <c r="A187" s="1187"/>
      <c r="B187" s="40" t="s">
        <v>81</v>
      </c>
      <c r="C187" s="1181" t="s">
        <v>25</v>
      </c>
      <c r="D187" s="1182"/>
      <c r="E187" s="1182"/>
      <c r="F187" s="1183"/>
      <c r="G187" s="33" t="s">
        <v>167</v>
      </c>
      <c r="H187" s="1179" t="str">
        <f>VLOOKUP($A179,'Class-6'!$B$9:$EI$108,8,0)</f>
        <v>SATYNARYAN</v>
      </c>
      <c r="I187" s="1179"/>
      <c r="J187" s="1179"/>
      <c r="K187" s="1179"/>
      <c r="L187" s="1179"/>
      <c r="M187" s="1180"/>
    </row>
    <row r="188" spans="1:13" ht="20.25" customHeight="1">
      <c r="A188" s="1187"/>
      <c r="B188" s="40" t="s">
        <v>81</v>
      </c>
      <c r="C188" s="1181" t="s">
        <v>56</v>
      </c>
      <c r="D188" s="1182"/>
      <c r="E188" s="1182"/>
      <c r="F188" s="1183"/>
      <c r="G188" s="33" t="s">
        <v>167</v>
      </c>
      <c r="H188" s="1179" t="str">
        <f>VLOOKUP($A179,'Class-6'!$B$9:$EI$108,9,0)</f>
        <v>SANTU</v>
      </c>
      <c r="I188" s="1179"/>
      <c r="J188" s="1179"/>
      <c r="K188" s="1179"/>
      <c r="L188" s="1179"/>
      <c r="M188" s="1180"/>
    </row>
    <row r="189" spans="1:13" ht="20.25" customHeight="1">
      <c r="A189" s="1187"/>
      <c r="B189" s="40" t="s">
        <v>81</v>
      </c>
      <c r="C189" s="1181" t="s">
        <v>57</v>
      </c>
      <c r="D189" s="1182"/>
      <c r="E189" s="1182"/>
      <c r="F189" s="1183"/>
      <c r="G189" s="33" t="s">
        <v>167</v>
      </c>
      <c r="H189" s="1184" t="str">
        <f>CONCATENATE('Class-6'!$G$4,'Class-6'!$J$4)</f>
        <v>6(A)</v>
      </c>
      <c r="I189" s="1179"/>
      <c r="J189" s="1179"/>
      <c r="K189" s="1179"/>
      <c r="L189" s="1179"/>
      <c r="M189" s="1180"/>
    </row>
    <row r="190" spans="1:13" ht="20.25" customHeight="1" thickBot="1">
      <c r="A190" s="1187"/>
      <c r="B190" s="40" t="s">
        <v>81</v>
      </c>
      <c r="C190" s="1154" t="s">
        <v>27</v>
      </c>
      <c r="D190" s="1155"/>
      <c r="E190" s="1155"/>
      <c r="F190" s="1156"/>
      <c r="G190" s="98" t="s">
        <v>167</v>
      </c>
      <c r="H190" s="1157">
        <f>VLOOKUP($A179,'Class-6'!$B$9:$EI$108,10,0)</f>
        <v>38876</v>
      </c>
      <c r="I190" s="1157"/>
      <c r="J190" s="1157"/>
      <c r="K190" s="1157"/>
      <c r="L190" s="1157"/>
      <c r="M190" s="1158"/>
    </row>
    <row r="191" spans="1:13" ht="20.25" customHeight="1">
      <c r="A191" s="1187"/>
      <c r="B191" s="49" t="s">
        <v>81</v>
      </c>
      <c r="C191" s="1159" t="s">
        <v>58</v>
      </c>
      <c r="D191" s="1160"/>
      <c r="E191" s="413" t="s">
        <v>85</v>
      </c>
      <c r="F191" s="413" t="s">
        <v>86</v>
      </c>
      <c r="G191" s="410" t="s">
        <v>33</v>
      </c>
      <c r="H191" s="1161" t="s">
        <v>59</v>
      </c>
      <c r="I191" s="1161"/>
      <c r="J191" s="1162" t="s">
        <v>97</v>
      </c>
      <c r="K191" s="1163"/>
      <c r="L191" s="414" t="s">
        <v>89</v>
      </c>
      <c r="M191" s="1164" t="s">
        <v>104</v>
      </c>
    </row>
    <row r="192" spans="1:13" ht="25.5" customHeight="1" thickBot="1">
      <c r="A192" s="1187"/>
      <c r="B192" s="49" t="s">
        <v>81</v>
      </c>
      <c r="C192" s="1166" t="s">
        <v>60</v>
      </c>
      <c r="D192" s="1167"/>
      <c r="E192" s="267">
        <f>'Class-6'!$L$7</f>
        <v>20</v>
      </c>
      <c r="F192" s="267">
        <f>'Class-6'!$M$7</f>
        <v>20</v>
      </c>
      <c r="G192" s="268">
        <f>SUM(E192:F192)</f>
        <v>40</v>
      </c>
      <c r="H192" s="1168">
        <f>'Class-6'!$R$7</f>
        <v>60</v>
      </c>
      <c r="I192" s="1169"/>
      <c r="J192" s="1170">
        <f>'Class-6'!$V$7</f>
        <v>100</v>
      </c>
      <c r="K192" s="1171"/>
      <c r="L192" s="150">
        <f>G192+H192+J192</f>
        <v>200</v>
      </c>
      <c r="M192" s="1165"/>
    </row>
    <row r="193" spans="1:13" ht="22.5" customHeight="1">
      <c r="A193" s="1187"/>
      <c r="B193" s="49" t="s">
        <v>81</v>
      </c>
      <c r="C193" s="1148" t="str">
        <f>'Class-6'!$L$3</f>
        <v>HINDI</v>
      </c>
      <c r="D193" s="1149"/>
      <c r="E193" s="99">
        <f>IF($J182="TC",0,IF($J182="Nso",0,VLOOKUP($A179,'Class-6'!$B$9:$EI$108,11,0)))</f>
        <v>0</v>
      </c>
      <c r="F193" s="99">
        <f>IF($J182="TC",0,IF($J182="Nso",0,VLOOKUP($A179,'Class-6'!$B$9:$EI$108,12,0)))</f>
        <v>0</v>
      </c>
      <c r="G193" s="269">
        <f>SUM(E193,F193)</f>
        <v>0</v>
      </c>
      <c r="H193" s="1150">
        <f>IF($J182="TC",0,IF($J182="Nso",0,VLOOKUP($A179,'Class-6'!$B$9:$EI$108,17,0)))</f>
        <v>0</v>
      </c>
      <c r="I193" s="1151"/>
      <c r="J193" s="1152">
        <f>IF($J182="TC",0,IF($J182="Nso",0,VLOOKUP($A179,'Class-6'!$B$9:$EI$108,21,0)))</f>
        <v>0</v>
      </c>
      <c r="K193" s="1153"/>
      <c r="L193" s="99">
        <f>SUM(G193,H193,J193)</f>
        <v>0</v>
      </c>
      <c r="M193" s="100" t="str">
        <f>IF($J182="TC",0,IF($J182="Nso",0,VLOOKUP($A179,'Class-6'!$B$9:$EI$108,25,0)))</f>
        <v>E</v>
      </c>
    </row>
    <row r="194" spans="1:13" ht="22.5" customHeight="1">
      <c r="A194" s="1187"/>
      <c r="B194" s="49" t="s">
        <v>81</v>
      </c>
      <c r="C194" s="1136" t="str">
        <f>'Class-6'!$AA$3</f>
        <v>ENGLISH</v>
      </c>
      <c r="D194" s="1137"/>
      <c r="E194" s="99">
        <f>IF($J182="TC",0,IF($J182="Nso",0,VLOOKUP($A179,'Class-6'!$B$9:$EI$108,26,0)))</f>
        <v>0</v>
      </c>
      <c r="F194" s="99">
        <f>IF($J182="TC",0,IF($J182="Nso",0,VLOOKUP($A179,'Class-6'!$B$9:$EI$108,27,0)))</f>
        <v>0</v>
      </c>
      <c r="G194" s="270">
        <f t="shared" ref="G194:G198" si="10">SUM(E194,F194)</f>
        <v>0</v>
      </c>
      <c r="H194" s="1138">
        <f>IF($J182="TC",0,IF($J182="Nso",0,VLOOKUP($A179,'Class-6'!$B$9:$EI$108,32,0)))</f>
        <v>0</v>
      </c>
      <c r="I194" s="1139"/>
      <c r="J194" s="1140">
        <f>IF($J182="TC",0,IF($J182="Nso",0,VLOOKUP($A179,'Class-6'!$B$9:$EI$108,36,0)))</f>
        <v>0</v>
      </c>
      <c r="K194" s="1141"/>
      <c r="L194" s="99">
        <f t="shared" ref="L194:L198" si="11">SUM(G194,H194,J194)</f>
        <v>0</v>
      </c>
      <c r="M194" s="100" t="str">
        <f>IF($J182="TC",0,IF($J182="Nso",0,VLOOKUP($A179,'Class-6'!$B$9:$EI$108,40,0)))</f>
        <v>E</v>
      </c>
    </row>
    <row r="195" spans="1:13" ht="22.5" customHeight="1">
      <c r="A195" s="1187"/>
      <c r="B195" s="49" t="s">
        <v>81</v>
      </c>
      <c r="C195" s="1136" t="str">
        <f>'Class-6'!$AP$3</f>
        <v>SANSKRIT</v>
      </c>
      <c r="D195" s="1137"/>
      <c r="E195" s="99">
        <f>IF($J182="TC",0,IF($J182="Nso",0,VLOOKUP($A179,'Class-6'!$B$9:$EI$108,41,0)))</f>
        <v>0</v>
      </c>
      <c r="F195" s="99">
        <f>IF($J182="TC",0,IF($J182="TC",0,IF($J182="Nso",0,VLOOKUP($A179,'Class-6'!$B$9:$EI$108,42,0))))</f>
        <v>0</v>
      </c>
      <c r="G195" s="270">
        <f t="shared" si="10"/>
        <v>0</v>
      </c>
      <c r="H195" s="1138">
        <f>IF($J182="TC",0,IF($J182="Nso",0,VLOOKUP($A179,'Class-6'!$B$9:$EI$108,47,0)))</f>
        <v>0</v>
      </c>
      <c r="I195" s="1139"/>
      <c r="J195" s="1140">
        <f>IF($J182="TC",0,IF($J182="Nso",0,VLOOKUP($A179,'Class-6'!$B$9:$EI$108,51,0)))</f>
        <v>0</v>
      </c>
      <c r="K195" s="1141"/>
      <c r="L195" s="99">
        <f t="shared" si="11"/>
        <v>0</v>
      </c>
      <c r="M195" s="100" t="str">
        <f>IF($J182="TC",0,IF($J182="Nso",0,VLOOKUP($A179,'Class-6'!$B$9:$EI$108,55,0)))</f>
        <v>E</v>
      </c>
    </row>
    <row r="196" spans="1:13" ht="22.5" customHeight="1">
      <c r="A196" s="1187"/>
      <c r="B196" s="49" t="s">
        <v>81</v>
      </c>
      <c r="C196" s="1136" t="str">
        <f>'Class-6'!$BE$3</f>
        <v>SCIENCE</v>
      </c>
      <c r="D196" s="1137"/>
      <c r="E196" s="99">
        <f>IF($J182="TC",0,IF($J182="Nso",0,VLOOKUP($A179,'Class-6'!$B$9:$EI$108,56,0)))</f>
        <v>0</v>
      </c>
      <c r="F196" s="99">
        <f>IF($J182="TC",0,IF($J182="Nso",0,VLOOKUP($A179,'Class-6'!$B$9:$EI$108,57,0)))</f>
        <v>0</v>
      </c>
      <c r="G196" s="270">
        <f t="shared" si="10"/>
        <v>0</v>
      </c>
      <c r="H196" s="1138">
        <f>IF($J182="TC",0,IF($J182="Nso",0,VLOOKUP($A179,'Class-6'!$B$9:$EI$108,62,0)))</f>
        <v>0</v>
      </c>
      <c r="I196" s="1139"/>
      <c r="J196" s="1140">
        <f>IF($J182="TC",0,IF($J182="Nso",0,VLOOKUP($A179,'Class-6'!$B$9:$EI$108,66,0)))</f>
        <v>0</v>
      </c>
      <c r="K196" s="1141"/>
      <c r="L196" s="99">
        <f t="shared" si="11"/>
        <v>0</v>
      </c>
      <c r="M196" s="100" t="str">
        <f>IF($J182="TC",0,IF($J182="Nso",0,VLOOKUP($A179,'Class-6'!$B$9:$EI$108,70,0)))</f>
        <v>E</v>
      </c>
    </row>
    <row r="197" spans="1:13" ht="22.5" customHeight="1">
      <c r="A197" s="1187"/>
      <c r="B197" s="49" t="s">
        <v>81</v>
      </c>
      <c r="C197" s="1136" t="str">
        <f>'Class-6'!$BT$3</f>
        <v>MATHEMATICS</v>
      </c>
      <c r="D197" s="1137"/>
      <c r="E197" s="99">
        <f>IF($J182="TC",0,IF($J182="Nso",0,VLOOKUP($A179,'Class-6'!$B$9:$EI$108,71,0)))</f>
        <v>0</v>
      </c>
      <c r="F197" s="99">
        <f>IF($J182="TC",0,IF($J182="Nso",0,VLOOKUP($A179,'Class-6'!$B$9:$EI$108,72,0)))</f>
        <v>0</v>
      </c>
      <c r="G197" s="270">
        <f t="shared" si="10"/>
        <v>0</v>
      </c>
      <c r="H197" s="1138">
        <f>IF($J182="TC",0,IF($J182="Nso",0,VLOOKUP($A179,'Class-6'!$B$9:$EI$108,77,0)))</f>
        <v>0</v>
      </c>
      <c r="I197" s="1139"/>
      <c r="J197" s="1140">
        <f>IF($J182="TC",0,IF($J182="Nso",0,VLOOKUP($A179,'Class-6'!$B$9:$EI$108,81,0)))</f>
        <v>0</v>
      </c>
      <c r="K197" s="1141"/>
      <c r="L197" s="99">
        <f t="shared" si="11"/>
        <v>0</v>
      </c>
      <c r="M197" s="100" t="str">
        <f>IF($J182="TC",0,IF($J182="Nso",0,VLOOKUP($A179,'Class-6'!$B$9:$EI$108,85,0)))</f>
        <v>E</v>
      </c>
    </row>
    <row r="198" spans="1:13" ht="22.5" customHeight="1" thickBot="1">
      <c r="A198" s="1187"/>
      <c r="B198" s="49" t="s">
        <v>81</v>
      </c>
      <c r="C198" s="1142" t="str">
        <f>'Class-6'!$CI$3</f>
        <v>SOCIAL SCIENCE</v>
      </c>
      <c r="D198" s="1143"/>
      <c r="E198" s="99">
        <f>IF($J182="TC",0,IF($J182="Nso",0,VLOOKUP($A179,'Class-6'!$B$9:$EI$108,86,0)))</f>
        <v>0</v>
      </c>
      <c r="F198" s="99">
        <f>IF($J182="TC",0,IF($J182="Nso",0,VLOOKUP($A179,'Class-6'!$B$9:$EI$108,87,0)))</f>
        <v>0</v>
      </c>
      <c r="G198" s="271">
        <f t="shared" si="10"/>
        <v>0</v>
      </c>
      <c r="H198" s="1144">
        <f>IF($J182="TC",0,IF($J182="Nso",0,VLOOKUP($A179,'Class-6'!$B$9:$EI$108,92,0)))</f>
        <v>0</v>
      </c>
      <c r="I198" s="1145"/>
      <c r="J198" s="1146">
        <f>IF($J182="TC",0,IF($J182="Nso",0,VLOOKUP($A179,'Class-6'!$B$9:$EI$108,96,0)))</f>
        <v>0</v>
      </c>
      <c r="K198" s="1147"/>
      <c r="L198" s="99">
        <f t="shared" si="11"/>
        <v>0</v>
      </c>
      <c r="M198" s="100" t="str">
        <f>IF($J182="TC",0,IF($J182="Nso",0,VLOOKUP($A179,'Class-6'!$B$9:$EI$108,100,0)))</f>
        <v>E</v>
      </c>
    </row>
    <row r="199" spans="1:13" ht="20.25" customHeight="1">
      <c r="A199" s="1187"/>
      <c r="B199" s="49" t="s">
        <v>81</v>
      </c>
      <c r="C199" s="1124" t="s">
        <v>90</v>
      </c>
      <c r="D199" s="1125"/>
      <c r="E199" s="1126"/>
      <c r="F199" s="1130" t="s">
        <v>91</v>
      </c>
      <c r="G199" s="1131"/>
      <c r="H199" s="1132" t="s">
        <v>92</v>
      </c>
      <c r="I199" s="1133"/>
      <c r="J199" s="481" t="s">
        <v>45</v>
      </c>
      <c r="K199" s="481" t="s">
        <v>98</v>
      </c>
      <c r="L199" s="411" t="s">
        <v>43</v>
      </c>
      <c r="M199" s="513" t="s">
        <v>47</v>
      </c>
    </row>
    <row r="200" spans="1:13" ht="20.25" customHeight="1" thickBot="1">
      <c r="A200" s="1187"/>
      <c r="B200" s="49" t="s">
        <v>81</v>
      </c>
      <c r="C200" s="1127"/>
      <c r="D200" s="1128"/>
      <c r="E200" s="1129"/>
      <c r="F200" s="1134">
        <f>IF($J182="TC",0,IF($J182="Nso",0,VLOOKUP($A179,'Class-6'!$B$9:$EI$108,131,0)))</f>
        <v>1200</v>
      </c>
      <c r="G200" s="1135"/>
      <c r="H200" s="1134">
        <f>IF($J182="TC",0,IF($J182="Nso",0,VLOOKUP($A179,'Class-6'!$B$9:$EI$108,132,0)))</f>
        <v>0</v>
      </c>
      <c r="I200" s="1135"/>
      <c r="J200" s="483">
        <f>IF($J182="TC",0,IF($J182="Nso",0,VLOOKUP($A179,'Class-6'!$B$9:$EI$108,133,0)))</f>
        <v>0</v>
      </c>
      <c r="K200" s="482" t="str">
        <f>IF($J182="TC",0,IF($J182="Nso",0,VLOOKUP($A179,'Class-6'!$B$9:$EI$108,134,0)))</f>
        <v>Promoted</v>
      </c>
      <c r="L200" s="412" t="str">
        <f>IF($J182="TC","TC",IF($J182="Nso","NSO",VLOOKUP($A179,'Class-6'!$B$9:$EI$108,135,0)))</f>
        <v>Promoted</v>
      </c>
      <c r="M200" s="97" t="str">
        <f>IF($J182="Nso",0,VLOOKUP($A179,'Class-6'!$B$9:$EI$108,137,0))</f>
        <v/>
      </c>
    </row>
    <row r="201" spans="1:13" ht="20.25" customHeight="1">
      <c r="A201" s="1187"/>
      <c r="B201" s="49" t="s">
        <v>81</v>
      </c>
      <c r="C201" s="1172" t="s">
        <v>63</v>
      </c>
      <c r="D201" s="1173"/>
      <c r="E201" s="1173"/>
      <c r="F201" s="1173"/>
      <c r="G201" s="1173"/>
      <c r="H201" s="1174"/>
      <c r="I201" s="1175" t="s">
        <v>64</v>
      </c>
      <c r="J201" s="1176"/>
      <c r="K201" s="484">
        <f>IF($J182="TC",0,IF($J182="Nso",0,VLOOKUP($A179,'Class-6'!$B$9:$EI$108,128,0)))</f>
        <v>0</v>
      </c>
      <c r="L201" s="1177" t="s">
        <v>107</v>
      </c>
      <c r="M201" s="1178"/>
    </row>
    <row r="202" spans="1:13" ht="20.25" customHeight="1" thickBot="1">
      <c r="A202" s="1187"/>
      <c r="B202" s="49" t="s">
        <v>81</v>
      </c>
      <c r="C202" s="1113" t="s">
        <v>58</v>
      </c>
      <c r="D202" s="1114"/>
      <c r="E202" s="1114"/>
      <c r="F202" s="1115" t="s">
        <v>176</v>
      </c>
      <c r="G202" s="1115"/>
      <c r="H202" s="272" t="s">
        <v>51</v>
      </c>
      <c r="I202" s="1116" t="s">
        <v>65</v>
      </c>
      <c r="J202" s="1117"/>
      <c r="K202" s="485">
        <f>IF($J182="TC",0,IF($J182="Nso",0,VLOOKUP($A179,'Class-6'!$B$9:$EI$108,129,0)))</f>
        <v>0</v>
      </c>
      <c r="L202" s="1118" t="str">
        <f>IF($J182="TC",0,IF($J182="Nso",0,VLOOKUP($A179,'Class-6'!$B$9:$EI$108,130,0)))</f>
        <v/>
      </c>
      <c r="M202" s="1119"/>
    </row>
    <row r="203" spans="1:13" ht="20.25" customHeight="1">
      <c r="A203" s="1187"/>
      <c r="B203" s="49" t="s">
        <v>81</v>
      </c>
      <c r="C203" s="1113"/>
      <c r="D203" s="1114"/>
      <c r="E203" s="1114"/>
      <c r="F203" s="1115"/>
      <c r="G203" s="1115"/>
      <c r="H203" s="273" t="s">
        <v>105</v>
      </c>
      <c r="I203" s="1120" t="s">
        <v>66</v>
      </c>
      <c r="J203" s="1121"/>
      <c r="K203" s="1122">
        <f>IF($J182="TC",0,IF($J182="Nso",0,VLOOKUP($A179,'Class-6'!$B$9:$EI$108,138,0)))</f>
        <v>0</v>
      </c>
      <c r="L203" s="1122"/>
      <c r="M203" s="1123"/>
    </row>
    <row r="204" spans="1:13" ht="20.25" customHeight="1">
      <c r="A204" s="1187"/>
      <c r="B204" s="49" t="s">
        <v>81</v>
      </c>
      <c r="C204" s="1101" t="str">
        <f>'Class-6'!$CX$3</f>
        <v>WORK EXP.</v>
      </c>
      <c r="D204" s="1102"/>
      <c r="E204" s="1103"/>
      <c r="F204" s="1104" t="str">
        <f>IF($J182="TC",0,IF($J182="Nso",0,VLOOKUP($A179,'Class-6'!$B$9:$FH$108,155,0)))</f>
        <v>0/100</v>
      </c>
      <c r="G204" s="1104"/>
      <c r="H204" s="95" t="str">
        <f>IF($J182="TC",0,IF($J182="Nso",0,VLOOKUP($A179,'Class-6'!$B$9:$FH$108,109,0)))</f>
        <v>D</v>
      </c>
      <c r="I204" s="1105" t="s">
        <v>83</v>
      </c>
      <c r="J204" s="1106"/>
      <c r="K204" s="1107">
        <f>'Class-6'!$V$2</f>
        <v>44676</v>
      </c>
      <c r="L204" s="1107"/>
      <c r="M204" s="1108"/>
    </row>
    <row r="205" spans="1:13" ht="20.25" customHeight="1">
      <c r="A205" s="1187"/>
      <c r="B205" s="49" t="s">
        <v>81</v>
      </c>
      <c r="C205" s="1109" t="str">
        <f>'Class-6'!$DG$3</f>
        <v>ART EDU.</v>
      </c>
      <c r="D205" s="1104"/>
      <c r="E205" s="1104"/>
      <c r="F205" s="1086" t="str">
        <f>IF($J182="TC",0,IF($J182="Nso",0,VLOOKUP($A179,'Class-6'!$B$9:$FH$108,159,0)))</f>
        <v>0/100</v>
      </c>
      <c r="G205" s="1087"/>
      <c r="H205" s="95" t="str">
        <f>IF($J182="TC",0,IF($J182="Nso",0,VLOOKUP($A179,'Class-6'!$B$9:$FH$108,118,0)))</f>
        <v>D</v>
      </c>
      <c r="I205" s="1110"/>
      <c r="J205" s="1111"/>
      <c r="K205" s="1111"/>
      <c r="L205" s="1111"/>
      <c r="M205" s="1112"/>
    </row>
    <row r="206" spans="1:13" ht="20.25" customHeight="1">
      <c r="A206" s="1187"/>
      <c r="B206" s="49" t="s">
        <v>81</v>
      </c>
      <c r="C206" s="1084" t="str">
        <f>'Class-6'!$DP$3</f>
        <v>HEALTH &amp; PHY. EDU.</v>
      </c>
      <c r="D206" s="1085"/>
      <c r="E206" s="1085"/>
      <c r="F206" s="1086" t="str">
        <f>IF($J182="TC",0,IF($J182="Nso",0,VLOOKUP($A179,'Class-6'!$B$9:$FH$108,163,0)))</f>
        <v>0/100</v>
      </c>
      <c r="G206" s="1087"/>
      <c r="H206" s="95" t="str">
        <f>IF($J182="TC",0,IF($J182="Nso",0,VLOOKUP($A179,'Class-6'!$B$9:$FH$108,127,0)))</f>
        <v>D</v>
      </c>
      <c r="I206" s="1088" t="s">
        <v>78</v>
      </c>
      <c r="J206" s="1089"/>
      <c r="K206" s="1092"/>
      <c r="L206" s="1093"/>
      <c r="M206" s="1094"/>
    </row>
    <row r="207" spans="1:13" ht="20.25" customHeight="1">
      <c r="A207" s="1187"/>
      <c r="B207" s="40" t="s">
        <v>81</v>
      </c>
      <c r="C207" s="1098" t="s">
        <v>67</v>
      </c>
      <c r="D207" s="1099"/>
      <c r="E207" s="1099"/>
      <c r="F207" s="1099"/>
      <c r="G207" s="1099"/>
      <c r="H207" s="1100"/>
      <c r="I207" s="1090"/>
      <c r="J207" s="1091"/>
      <c r="K207" s="1095"/>
      <c r="L207" s="1096"/>
      <c r="M207" s="1097"/>
    </row>
    <row r="208" spans="1:13" ht="20.25" customHeight="1" thickBot="1">
      <c r="A208" s="1187"/>
      <c r="B208" s="40" t="s">
        <v>81</v>
      </c>
      <c r="C208" s="96" t="s">
        <v>68</v>
      </c>
      <c r="D208" s="1060" t="s">
        <v>73</v>
      </c>
      <c r="E208" s="1227"/>
      <c r="F208" s="1060" t="s">
        <v>74</v>
      </c>
      <c r="G208" s="1061"/>
      <c r="H208" s="1062"/>
      <c r="I208" s="1063" t="s">
        <v>79</v>
      </c>
      <c r="J208" s="1064"/>
      <c r="K208" s="1064"/>
      <c r="L208" s="1064"/>
      <c r="M208" s="1065"/>
    </row>
    <row r="209" spans="1:13" ht="20.25" customHeight="1">
      <c r="A209" s="1187"/>
      <c r="B209" s="40" t="s">
        <v>81</v>
      </c>
      <c r="C209" s="511" t="s">
        <v>207</v>
      </c>
      <c r="D209" s="1228" t="s">
        <v>208</v>
      </c>
      <c r="E209" s="1229"/>
      <c r="F209" s="1069" t="s">
        <v>75</v>
      </c>
      <c r="G209" s="1070"/>
      <c r="H209" s="1071"/>
      <c r="I209" s="1066"/>
      <c r="J209" s="1067"/>
      <c r="K209" s="1067"/>
      <c r="L209" s="1067"/>
      <c r="M209" s="1068"/>
    </row>
    <row r="210" spans="1:13" ht="20.25" customHeight="1">
      <c r="A210" s="1187"/>
      <c r="B210" s="40" t="s">
        <v>81</v>
      </c>
      <c r="C210" s="512" t="s">
        <v>69</v>
      </c>
      <c r="D210" s="1230" t="s">
        <v>212</v>
      </c>
      <c r="E210" s="1231"/>
      <c r="F210" s="1072" t="s">
        <v>76</v>
      </c>
      <c r="G210" s="1073"/>
      <c r="H210" s="1074"/>
      <c r="I210" s="1066"/>
      <c r="J210" s="1067"/>
      <c r="K210" s="1067"/>
      <c r="L210" s="1067"/>
      <c r="M210" s="1068"/>
    </row>
    <row r="211" spans="1:13" ht="20.25" customHeight="1">
      <c r="A211" s="1187"/>
      <c r="B211" s="40" t="s">
        <v>81</v>
      </c>
      <c r="C211" s="512" t="s">
        <v>70</v>
      </c>
      <c r="D211" s="1230" t="s">
        <v>215</v>
      </c>
      <c r="E211" s="1231"/>
      <c r="F211" s="1072" t="s">
        <v>77</v>
      </c>
      <c r="G211" s="1073"/>
      <c r="H211" s="1074"/>
      <c r="I211" s="1075" t="s">
        <v>93</v>
      </c>
      <c r="J211" s="1076"/>
      <c r="K211" s="1076"/>
      <c r="L211" s="1076"/>
      <c r="M211" s="1077"/>
    </row>
    <row r="212" spans="1:13" ht="20.25" customHeight="1">
      <c r="A212" s="1187"/>
      <c r="B212" s="40"/>
      <c r="C212" s="512" t="s">
        <v>72</v>
      </c>
      <c r="D212" s="1230" t="s">
        <v>209</v>
      </c>
      <c r="E212" s="1231"/>
      <c r="F212" s="1072" t="s">
        <v>77</v>
      </c>
      <c r="G212" s="1073"/>
      <c r="H212" s="1074"/>
      <c r="I212" s="1075"/>
      <c r="J212" s="1076"/>
      <c r="K212" s="1076"/>
      <c r="L212" s="1076"/>
      <c r="M212" s="1077"/>
    </row>
    <row r="213" spans="1:13" ht="20.25" customHeight="1" thickBot="1">
      <c r="A213" s="1187"/>
      <c r="B213" s="51" t="s">
        <v>81</v>
      </c>
      <c r="C213" s="131" t="s">
        <v>71</v>
      </c>
      <c r="D213" s="1232" t="s">
        <v>210</v>
      </c>
      <c r="E213" s="1233"/>
      <c r="F213" s="1081" t="s">
        <v>106</v>
      </c>
      <c r="G213" s="1082"/>
      <c r="H213" s="1083"/>
      <c r="I213" s="1078"/>
      <c r="J213" s="1079"/>
      <c r="K213" s="1079"/>
      <c r="L213" s="1079"/>
      <c r="M213" s="1080"/>
    </row>
    <row r="214" spans="1:13" ht="24.75" customHeight="1" thickTop="1" thickBot="1">
      <c r="A214" s="488">
        <f>A179+1</f>
        <v>7</v>
      </c>
      <c r="B214" s="1186" t="s">
        <v>54</v>
      </c>
      <c r="C214" s="1186"/>
      <c r="D214" s="1186"/>
      <c r="E214" s="1186"/>
      <c r="F214" s="1186"/>
      <c r="G214" s="1186"/>
      <c r="H214" s="1186"/>
      <c r="I214" s="1186"/>
      <c r="J214" s="1186"/>
      <c r="K214" s="1186"/>
      <c r="L214" s="1186"/>
      <c r="M214" s="1186"/>
    </row>
    <row r="215" spans="1:13" ht="37.5" customHeight="1" thickTop="1">
      <c r="A215" s="1187"/>
      <c r="B215" s="1188"/>
      <c r="C215" s="1189"/>
      <c r="D215" s="1192" t="str">
        <f>Master!$E$8</f>
        <v>Govt. Sr. Secondary School Raimalwada</v>
      </c>
      <c r="E215" s="1193"/>
      <c r="F215" s="1193"/>
      <c r="G215" s="1193"/>
      <c r="H215" s="1193"/>
      <c r="I215" s="1193"/>
      <c r="J215" s="1193"/>
      <c r="K215" s="1193"/>
      <c r="L215" s="1193"/>
      <c r="M215" s="1194"/>
    </row>
    <row r="216" spans="1:13" ht="26.25" customHeight="1" thickBot="1">
      <c r="A216" s="1187"/>
      <c r="B216" s="1190"/>
      <c r="C216" s="1191"/>
      <c r="D216" s="1195" t="str">
        <f>Master!$E$11</f>
        <v>P.S.-Bapini (Jodhpur)</v>
      </c>
      <c r="E216" s="1196"/>
      <c r="F216" s="1196"/>
      <c r="G216" s="1196"/>
      <c r="H216" s="1196"/>
      <c r="I216" s="1196"/>
      <c r="J216" s="1196"/>
      <c r="K216" s="1196"/>
      <c r="L216" s="1196"/>
      <c r="M216" s="1197"/>
    </row>
    <row r="217" spans="1:13" ht="15" customHeight="1">
      <c r="A217" s="1187"/>
      <c r="B217" s="274"/>
      <c r="C217" s="1198" t="s">
        <v>169</v>
      </c>
      <c r="D217" s="1199"/>
      <c r="E217" s="1199"/>
      <c r="F217" s="1199"/>
      <c r="G217" s="1200"/>
      <c r="H217" s="1207" t="s">
        <v>129</v>
      </c>
      <c r="I217" s="1207"/>
      <c r="J217" s="1210">
        <f>VLOOKUP(A214,'Class-6'!$B$9:$G$108,6)</f>
        <v>907</v>
      </c>
      <c r="K217" s="1213" t="str">
        <f>CONCATENATE('Class-6'!$C$3,'Class-6'!$G$3)</f>
        <v>School U-Dise Code :-08151106901</v>
      </c>
      <c r="L217" s="1214"/>
      <c r="M217" s="1215"/>
    </row>
    <row r="218" spans="1:13" ht="15" customHeight="1">
      <c r="A218" s="1187"/>
      <c r="B218" s="38"/>
      <c r="C218" s="1201"/>
      <c r="D218" s="1202"/>
      <c r="E218" s="1202"/>
      <c r="F218" s="1202"/>
      <c r="G218" s="1203"/>
      <c r="H218" s="1208"/>
      <c r="I218" s="1208"/>
      <c r="J218" s="1211"/>
      <c r="K218" s="1216" t="str">
        <f>CONCATENATE('Class-6'!$I$3,'Class-6'!$J$3)</f>
        <v>Session :-2021-22</v>
      </c>
      <c r="L218" s="1217"/>
      <c r="M218" s="1218"/>
    </row>
    <row r="219" spans="1:13" ht="15" customHeight="1" thickBot="1">
      <c r="A219" s="1187"/>
      <c r="B219" s="38"/>
      <c r="C219" s="1204"/>
      <c r="D219" s="1205"/>
      <c r="E219" s="1205"/>
      <c r="F219" s="1205"/>
      <c r="G219" s="1206"/>
      <c r="H219" s="1209"/>
      <c r="I219" s="1209"/>
      <c r="J219" s="1212"/>
      <c r="K219" s="1219"/>
      <c r="L219" s="1220"/>
      <c r="M219" s="1221"/>
    </row>
    <row r="220" spans="1:13" ht="20.25" customHeight="1">
      <c r="A220" s="1187"/>
      <c r="B220" s="40" t="s">
        <v>81</v>
      </c>
      <c r="C220" s="1222" t="s">
        <v>22</v>
      </c>
      <c r="D220" s="1223"/>
      <c r="E220" s="1223"/>
      <c r="F220" s="1224"/>
      <c r="G220" s="17" t="s">
        <v>167</v>
      </c>
      <c r="H220" s="1225">
        <f>VLOOKUP($A214,'Class-6'!$B$9:$EI$108,4,0)</f>
        <v>1453</v>
      </c>
      <c r="I220" s="1225"/>
      <c r="J220" s="1225"/>
      <c r="K220" s="1225"/>
      <c r="L220" s="1225"/>
      <c r="M220" s="1226"/>
    </row>
    <row r="221" spans="1:13" ht="20.25" customHeight="1">
      <c r="A221" s="1187"/>
      <c r="B221" s="40" t="s">
        <v>81</v>
      </c>
      <c r="C221" s="1181" t="s">
        <v>24</v>
      </c>
      <c r="D221" s="1182"/>
      <c r="E221" s="1182"/>
      <c r="F221" s="1183"/>
      <c r="G221" s="33" t="s">
        <v>167</v>
      </c>
      <c r="H221" s="1179" t="str">
        <f>VLOOKUP($A214,'Class-6'!$B$9:$EI$108,7,0)</f>
        <v>BAJRANG VISHNOI</v>
      </c>
      <c r="I221" s="1179"/>
      <c r="J221" s="1179"/>
      <c r="K221" s="1179"/>
      <c r="L221" s="1179"/>
      <c r="M221" s="1180"/>
    </row>
    <row r="222" spans="1:13" ht="20.25" customHeight="1">
      <c r="A222" s="1187"/>
      <c r="B222" s="40" t="s">
        <v>81</v>
      </c>
      <c r="C222" s="1181" t="s">
        <v>25</v>
      </c>
      <c r="D222" s="1182"/>
      <c r="E222" s="1182"/>
      <c r="F222" s="1183"/>
      <c r="G222" s="33" t="s">
        <v>167</v>
      </c>
      <c r="H222" s="1179" t="str">
        <f>VLOOKUP($A214,'Class-6'!$B$9:$EI$108,8,0)</f>
        <v>OM PRAKASH VISHNOI</v>
      </c>
      <c r="I222" s="1179"/>
      <c r="J222" s="1179"/>
      <c r="K222" s="1179"/>
      <c r="L222" s="1179"/>
      <c r="M222" s="1180"/>
    </row>
    <row r="223" spans="1:13" ht="20.25" customHeight="1">
      <c r="A223" s="1187"/>
      <c r="B223" s="40" t="s">
        <v>81</v>
      </c>
      <c r="C223" s="1181" t="s">
        <v>56</v>
      </c>
      <c r="D223" s="1182"/>
      <c r="E223" s="1182"/>
      <c r="F223" s="1183"/>
      <c r="G223" s="33" t="s">
        <v>167</v>
      </c>
      <c r="H223" s="1179" t="str">
        <f>VLOOKUP($A214,'Class-6'!$B$9:$EI$108,9,0)</f>
        <v>LOONGA DEVI</v>
      </c>
      <c r="I223" s="1179"/>
      <c r="J223" s="1179"/>
      <c r="K223" s="1179"/>
      <c r="L223" s="1179"/>
      <c r="M223" s="1180"/>
    </row>
    <row r="224" spans="1:13" ht="20.25" customHeight="1">
      <c r="A224" s="1187"/>
      <c r="B224" s="40" t="s">
        <v>81</v>
      </c>
      <c r="C224" s="1181" t="s">
        <v>57</v>
      </c>
      <c r="D224" s="1182"/>
      <c r="E224" s="1182"/>
      <c r="F224" s="1183"/>
      <c r="G224" s="33" t="s">
        <v>167</v>
      </c>
      <c r="H224" s="1184" t="str">
        <f>CONCATENATE('Class-6'!$G$4,'Class-6'!$J$4)</f>
        <v>6(A)</v>
      </c>
      <c r="I224" s="1179"/>
      <c r="J224" s="1179"/>
      <c r="K224" s="1179"/>
      <c r="L224" s="1179"/>
      <c r="M224" s="1180"/>
    </row>
    <row r="225" spans="1:13" ht="20.25" customHeight="1" thickBot="1">
      <c r="A225" s="1187"/>
      <c r="B225" s="40" t="s">
        <v>81</v>
      </c>
      <c r="C225" s="1154" t="s">
        <v>27</v>
      </c>
      <c r="D225" s="1155"/>
      <c r="E225" s="1155"/>
      <c r="F225" s="1156"/>
      <c r="G225" s="98" t="s">
        <v>167</v>
      </c>
      <c r="H225" s="1157">
        <f>VLOOKUP($A214,'Class-6'!$B$9:$EI$108,10,0)</f>
        <v>38991</v>
      </c>
      <c r="I225" s="1157"/>
      <c r="J225" s="1157"/>
      <c r="K225" s="1157"/>
      <c r="L225" s="1157"/>
      <c r="M225" s="1158"/>
    </row>
    <row r="226" spans="1:13" ht="20.25" customHeight="1">
      <c r="A226" s="1187"/>
      <c r="B226" s="49" t="s">
        <v>81</v>
      </c>
      <c r="C226" s="1159" t="s">
        <v>58</v>
      </c>
      <c r="D226" s="1160"/>
      <c r="E226" s="413" t="s">
        <v>85</v>
      </c>
      <c r="F226" s="413" t="s">
        <v>86</v>
      </c>
      <c r="G226" s="410" t="s">
        <v>33</v>
      </c>
      <c r="H226" s="1161" t="s">
        <v>59</v>
      </c>
      <c r="I226" s="1161"/>
      <c r="J226" s="1162" t="s">
        <v>97</v>
      </c>
      <c r="K226" s="1163"/>
      <c r="L226" s="414" t="s">
        <v>89</v>
      </c>
      <c r="M226" s="1164" t="s">
        <v>104</v>
      </c>
    </row>
    <row r="227" spans="1:13" ht="25.5" customHeight="1" thickBot="1">
      <c r="A227" s="1187"/>
      <c r="B227" s="49" t="s">
        <v>81</v>
      </c>
      <c r="C227" s="1166" t="s">
        <v>60</v>
      </c>
      <c r="D227" s="1167"/>
      <c r="E227" s="267">
        <f>'Class-6'!$L$7</f>
        <v>20</v>
      </c>
      <c r="F227" s="267">
        <f>'Class-6'!$M$7</f>
        <v>20</v>
      </c>
      <c r="G227" s="268">
        <f>SUM(E227:F227)</f>
        <v>40</v>
      </c>
      <c r="H227" s="1168">
        <f>'Class-6'!$R$7</f>
        <v>60</v>
      </c>
      <c r="I227" s="1169"/>
      <c r="J227" s="1170">
        <f>'Class-6'!$V$7</f>
        <v>100</v>
      </c>
      <c r="K227" s="1171"/>
      <c r="L227" s="150">
        <f>G227+H227+J227</f>
        <v>200</v>
      </c>
      <c r="M227" s="1165"/>
    </row>
    <row r="228" spans="1:13" ht="22.5" customHeight="1">
      <c r="A228" s="1187"/>
      <c r="B228" s="49" t="s">
        <v>81</v>
      </c>
      <c r="C228" s="1148" t="str">
        <f>'Class-6'!$L$3</f>
        <v>HINDI</v>
      </c>
      <c r="D228" s="1149"/>
      <c r="E228" s="99">
        <f>IF($J217="TC",0,IF($J217="Nso",0,VLOOKUP($A214,'Class-6'!$B$9:$EI$108,11,0)))</f>
        <v>0</v>
      </c>
      <c r="F228" s="99">
        <f>IF($J217="TC",0,IF($J217="Nso",0,VLOOKUP($A214,'Class-6'!$B$9:$EI$108,12,0)))</f>
        <v>0</v>
      </c>
      <c r="G228" s="269">
        <f>SUM(E228,F228)</f>
        <v>0</v>
      </c>
      <c r="H228" s="1150">
        <f>IF($J217="TC",0,IF($J217="Nso",0,VLOOKUP($A214,'Class-6'!$B$9:$EI$108,17,0)))</f>
        <v>0</v>
      </c>
      <c r="I228" s="1151"/>
      <c r="J228" s="1152">
        <f>IF($J217="TC",0,IF($J217="Nso",0,VLOOKUP($A214,'Class-6'!$B$9:$EI$108,21,0)))</f>
        <v>0</v>
      </c>
      <c r="K228" s="1153"/>
      <c r="L228" s="99">
        <f>SUM(G228,H228,J228)</f>
        <v>0</v>
      </c>
      <c r="M228" s="100" t="str">
        <f>IF($J217="TC",0,IF($J217="Nso",0,VLOOKUP($A214,'Class-6'!$B$9:$EI$108,25,0)))</f>
        <v>E</v>
      </c>
    </row>
    <row r="229" spans="1:13" ht="22.5" customHeight="1">
      <c r="A229" s="1187"/>
      <c r="B229" s="49" t="s">
        <v>81</v>
      </c>
      <c r="C229" s="1136" t="str">
        <f>'Class-6'!$AA$3</f>
        <v>ENGLISH</v>
      </c>
      <c r="D229" s="1137"/>
      <c r="E229" s="99">
        <f>IF($J217="TC",0,IF($J217="Nso",0,VLOOKUP($A214,'Class-6'!$B$9:$EI$108,26,0)))</f>
        <v>0</v>
      </c>
      <c r="F229" s="99">
        <f>IF($J217="TC",0,IF($J217="Nso",0,VLOOKUP($A214,'Class-6'!$B$9:$EI$108,27,0)))</f>
        <v>0</v>
      </c>
      <c r="G229" s="270">
        <f t="shared" ref="G229:G233" si="12">SUM(E229,F229)</f>
        <v>0</v>
      </c>
      <c r="H229" s="1138">
        <f>IF($J217="TC",0,IF($J217="Nso",0,VLOOKUP($A214,'Class-6'!$B$9:$EI$108,32,0)))</f>
        <v>0</v>
      </c>
      <c r="I229" s="1139"/>
      <c r="J229" s="1140">
        <f>IF($J217="TC",0,IF($J217="Nso",0,VLOOKUP($A214,'Class-6'!$B$9:$EI$108,36,0)))</f>
        <v>0</v>
      </c>
      <c r="K229" s="1141"/>
      <c r="L229" s="99">
        <f t="shared" ref="L229:L233" si="13">SUM(G229,H229,J229)</f>
        <v>0</v>
      </c>
      <c r="M229" s="100" t="str">
        <f>IF($J217="TC",0,IF($J217="Nso",0,VLOOKUP($A214,'Class-6'!$B$9:$EI$108,40,0)))</f>
        <v>E</v>
      </c>
    </row>
    <row r="230" spans="1:13" ht="22.5" customHeight="1">
      <c r="A230" s="1187"/>
      <c r="B230" s="49" t="s">
        <v>81</v>
      </c>
      <c r="C230" s="1136" t="str">
        <f>'Class-6'!$AP$3</f>
        <v>SANSKRIT</v>
      </c>
      <c r="D230" s="1137"/>
      <c r="E230" s="99">
        <f>IF($J217="TC",0,IF($J217="Nso",0,VLOOKUP($A214,'Class-6'!$B$9:$EI$108,41,0)))</f>
        <v>0</v>
      </c>
      <c r="F230" s="99">
        <f>IF($J217="TC",0,IF($J217="TC",0,IF($J217="Nso",0,VLOOKUP($A214,'Class-6'!$B$9:$EI$108,42,0))))</f>
        <v>0</v>
      </c>
      <c r="G230" s="270">
        <f t="shared" si="12"/>
        <v>0</v>
      </c>
      <c r="H230" s="1138">
        <f>IF($J217="TC",0,IF($J217="Nso",0,VLOOKUP($A214,'Class-6'!$B$9:$EI$108,47,0)))</f>
        <v>0</v>
      </c>
      <c r="I230" s="1139"/>
      <c r="J230" s="1140">
        <f>IF($J217="TC",0,IF($J217="Nso",0,VLOOKUP($A214,'Class-6'!$B$9:$EI$108,51,0)))</f>
        <v>0</v>
      </c>
      <c r="K230" s="1141"/>
      <c r="L230" s="99">
        <f t="shared" si="13"/>
        <v>0</v>
      </c>
      <c r="M230" s="100" t="str">
        <f>IF($J217="TC",0,IF($J217="Nso",0,VLOOKUP($A214,'Class-6'!$B$9:$EI$108,55,0)))</f>
        <v>E</v>
      </c>
    </row>
    <row r="231" spans="1:13" ht="22.5" customHeight="1">
      <c r="A231" s="1187"/>
      <c r="B231" s="49" t="s">
        <v>81</v>
      </c>
      <c r="C231" s="1136" t="str">
        <f>'Class-6'!$BE$3</f>
        <v>SCIENCE</v>
      </c>
      <c r="D231" s="1137"/>
      <c r="E231" s="99">
        <f>IF($J217="TC",0,IF($J217="Nso",0,VLOOKUP($A214,'Class-6'!$B$9:$EI$108,56,0)))</f>
        <v>0</v>
      </c>
      <c r="F231" s="99">
        <f>IF($J217="TC",0,IF($J217="Nso",0,VLOOKUP($A214,'Class-6'!$B$9:$EI$108,57,0)))</f>
        <v>0</v>
      </c>
      <c r="G231" s="270">
        <f t="shared" si="12"/>
        <v>0</v>
      </c>
      <c r="H231" s="1138">
        <f>IF($J217="TC",0,IF($J217="Nso",0,VLOOKUP($A214,'Class-6'!$B$9:$EI$108,62,0)))</f>
        <v>0</v>
      </c>
      <c r="I231" s="1139"/>
      <c r="J231" s="1140">
        <f>IF($J217="TC",0,IF($J217="Nso",0,VLOOKUP($A214,'Class-6'!$B$9:$EI$108,66,0)))</f>
        <v>0</v>
      </c>
      <c r="K231" s="1141"/>
      <c r="L231" s="99">
        <f t="shared" si="13"/>
        <v>0</v>
      </c>
      <c r="M231" s="100" t="str">
        <f>IF($J217="TC",0,IF($J217="Nso",0,VLOOKUP($A214,'Class-6'!$B$9:$EI$108,70,0)))</f>
        <v>E</v>
      </c>
    </row>
    <row r="232" spans="1:13" ht="22.5" customHeight="1">
      <c r="A232" s="1187"/>
      <c r="B232" s="49" t="s">
        <v>81</v>
      </c>
      <c r="C232" s="1136" t="str">
        <f>'Class-6'!$BT$3</f>
        <v>MATHEMATICS</v>
      </c>
      <c r="D232" s="1137"/>
      <c r="E232" s="99">
        <f>IF($J217="TC",0,IF($J217="Nso",0,VLOOKUP($A214,'Class-6'!$B$9:$EI$108,71,0)))</f>
        <v>0</v>
      </c>
      <c r="F232" s="99">
        <f>IF($J217="TC",0,IF($J217="Nso",0,VLOOKUP($A214,'Class-6'!$B$9:$EI$108,72,0)))</f>
        <v>0</v>
      </c>
      <c r="G232" s="270">
        <f t="shared" si="12"/>
        <v>0</v>
      </c>
      <c r="H232" s="1138">
        <f>IF($J217="TC",0,IF($J217="Nso",0,VLOOKUP($A214,'Class-6'!$B$9:$EI$108,77,0)))</f>
        <v>0</v>
      </c>
      <c r="I232" s="1139"/>
      <c r="J232" s="1140">
        <f>IF($J217="TC",0,IF($J217="Nso",0,VLOOKUP($A214,'Class-6'!$B$9:$EI$108,81,0)))</f>
        <v>0</v>
      </c>
      <c r="K232" s="1141"/>
      <c r="L232" s="99">
        <f t="shared" si="13"/>
        <v>0</v>
      </c>
      <c r="M232" s="100" t="str">
        <f>IF($J217="TC",0,IF($J217="Nso",0,VLOOKUP($A214,'Class-6'!$B$9:$EI$108,85,0)))</f>
        <v>E</v>
      </c>
    </row>
    <row r="233" spans="1:13" ht="22.5" customHeight="1" thickBot="1">
      <c r="A233" s="1187"/>
      <c r="B233" s="49" t="s">
        <v>81</v>
      </c>
      <c r="C233" s="1142" t="str">
        <f>'Class-6'!$CI$3</f>
        <v>SOCIAL SCIENCE</v>
      </c>
      <c r="D233" s="1143"/>
      <c r="E233" s="99">
        <f>IF($J217="TC",0,IF($J217="Nso",0,VLOOKUP($A214,'Class-6'!$B$9:$EI$108,86,0)))</f>
        <v>0</v>
      </c>
      <c r="F233" s="99">
        <f>IF($J217="TC",0,IF($J217="Nso",0,VLOOKUP($A214,'Class-6'!$B$9:$EI$108,87,0)))</f>
        <v>0</v>
      </c>
      <c r="G233" s="271">
        <f t="shared" si="12"/>
        <v>0</v>
      </c>
      <c r="H233" s="1144">
        <f>IF($J217="TC",0,IF($J217="Nso",0,VLOOKUP($A214,'Class-6'!$B$9:$EI$108,92,0)))</f>
        <v>0</v>
      </c>
      <c r="I233" s="1145"/>
      <c r="J233" s="1146">
        <f>IF($J217="TC",0,IF($J217="Nso",0,VLOOKUP($A214,'Class-6'!$B$9:$EI$108,96,0)))</f>
        <v>0</v>
      </c>
      <c r="K233" s="1147"/>
      <c r="L233" s="99">
        <f t="shared" si="13"/>
        <v>0</v>
      </c>
      <c r="M233" s="100" t="str">
        <f>IF($J217="TC",0,IF($J217="Nso",0,VLOOKUP($A214,'Class-6'!$B$9:$EI$108,100,0)))</f>
        <v>E</v>
      </c>
    </row>
    <row r="234" spans="1:13" ht="20.25" customHeight="1">
      <c r="A234" s="1187"/>
      <c r="B234" s="49" t="s">
        <v>81</v>
      </c>
      <c r="C234" s="1124" t="s">
        <v>90</v>
      </c>
      <c r="D234" s="1125"/>
      <c r="E234" s="1126"/>
      <c r="F234" s="1130" t="s">
        <v>91</v>
      </c>
      <c r="G234" s="1131"/>
      <c r="H234" s="1132" t="s">
        <v>92</v>
      </c>
      <c r="I234" s="1133"/>
      <c r="J234" s="481" t="s">
        <v>45</v>
      </c>
      <c r="K234" s="481" t="s">
        <v>98</v>
      </c>
      <c r="L234" s="411" t="s">
        <v>43</v>
      </c>
      <c r="M234" s="50" t="s">
        <v>47</v>
      </c>
    </row>
    <row r="235" spans="1:13" ht="20.25" customHeight="1" thickBot="1">
      <c r="A235" s="1187"/>
      <c r="B235" s="49" t="s">
        <v>81</v>
      </c>
      <c r="C235" s="1127"/>
      <c r="D235" s="1128"/>
      <c r="E235" s="1129"/>
      <c r="F235" s="1134">
        <f>IF($J217="TC",0,IF($J217="Nso",0,VLOOKUP($A214,'Class-6'!$B$9:$EI$108,131,0)))</f>
        <v>1200</v>
      </c>
      <c r="G235" s="1135"/>
      <c r="H235" s="1134">
        <f>IF($J217="TC",0,IF($J217="Nso",0,VLOOKUP($A214,'Class-6'!$B$9:$EI$108,132,0)))</f>
        <v>0</v>
      </c>
      <c r="I235" s="1135"/>
      <c r="J235" s="483">
        <f>IF($J217="TC",0,IF($J217="Nso",0,VLOOKUP($A214,'Class-6'!$B$9:$EI$108,133,0)))</f>
        <v>0</v>
      </c>
      <c r="K235" s="482" t="str">
        <f>IF($J217="TC",0,IF($J217="Nso",0,VLOOKUP($A214,'Class-6'!$B$9:$EI$108,134,0)))</f>
        <v>Promoted</v>
      </c>
      <c r="L235" s="412" t="str">
        <f>IF($J217="TC","TC",IF($J217="Nso","NSO",VLOOKUP($A214,'Class-6'!$B$9:$EI$108,135,0)))</f>
        <v>Promoted</v>
      </c>
      <c r="M235" s="97" t="str">
        <f>IF($J217="Nso",0,VLOOKUP($A214,'Class-6'!$B$9:$EI$108,137,0))</f>
        <v/>
      </c>
    </row>
    <row r="236" spans="1:13" ht="20.25" customHeight="1">
      <c r="A236" s="1187"/>
      <c r="B236" s="49" t="s">
        <v>81</v>
      </c>
      <c r="C236" s="1172" t="s">
        <v>63</v>
      </c>
      <c r="D236" s="1173"/>
      <c r="E236" s="1173"/>
      <c r="F236" s="1173"/>
      <c r="G236" s="1173"/>
      <c r="H236" s="1174"/>
      <c r="I236" s="1175" t="s">
        <v>64</v>
      </c>
      <c r="J236" s="1176"/>
      <c r="K236" s="484">
        <f>IF($J217="TC",0,IF($J217="Nso",0,VLOOKUP($A214,'Class-6'!$B$9:$EI$108,128,0)))</f>
        <v>0</v>
      </c>
      <c r="L236" s="1177" t="s">
        <v>107</v>
      </c>
      <c r="M236" s="1178"/>
    </row>
    <row r="237" spans="1:13" ht="20.25" customHeight="1" thickBot="1">
      <c r="A237" s="1187"/>
      <c r="B237" s="49" t="s">
        <v>81</v>
      </c>
      <c r="C237" s="1113" t="s">
        <v>58</v>
      </c>
      <c r="D237" s="1114"/>
      <c r="E237" s="1114"/>
      <c r="F237" s="1115" t="s">
        <v>176</v>
      </c>
      <c r="G237" s="1115"/>
      <c r="H237" s="272" t="s">
        <v>51</v>
      </c>
      <c r="I237" s="1116" t="s">
        <v>65</v>
      </c>
      <c r="J237" s="1117"/>
      <c r="K237" s="485">
        <f>IF($J217="TC",0,IF($J217="Nso",0,VLOOKUP($A214,'Class-6'!$B$9:$EI$108,129,0)))</f>
        <v>0</v>
      </c>
      <c r="L237" s="1118" t="str">
        <f>IF($J217="TC",0,IF($J217="Nso",0,VLOOKUP($A214,'Class-6'!$B$9:$EI$108,130,0)))</f>
        <v/>
      </c>
      <c r="M237" s="1119"/>
    </row>
    <row r="238" spans="1:13" ht="20.25" customHeight="1">
      <c r="A238" s="1187"/>
      <c r="B238" s="49" t="s">
        <v>81</v>
      </c>
      <c r="C238" s="1113"/>
      <c r="D238" s="1114"/>
      <c r="E238" s="1114"/>
      <c r="F238" s="1115"/>
      <c r="G238" s="1115"/>
      <c r="H238" s="273" t="s">
        <v>105</v>
      </c>
      <c r="I238" s="1120" t="s">
        <v>66</v>
      </c>
      <c r="J238" s="1121"/>
      <c r="K238" s="1122">
        <f>IF($J217="TC",0,IF($J217="Nso",0,VLOOKUP($A214,'Class-6'!$B$9:$EI$108,138,0)))</f>
        <v>0</v>
      </c>
      <c r="L238" s="1122"/>
      <c r="M238" s="1123"/>
    </row>
    <row r="239" spans="1:13" ht="20.25" customHeight="1">
      <c r="A239" s="1187"/>
      <c r="B239" s="49" t="s">
        <v>81</v>
      </c>
      <c r="C239" s="1101" t="str">
        <f>'Class-6'!$CX$3</f>
        <v>WORK EXP.</v>
      </c>
      <c r="D239" s="1102"/>
      <c r="E239" s="1103"/>
      <c r="F239" s="1104" t="str">
        <f>IF($J217="TC",0,IF($J217="Nso",0,VLOOKUP($A214,'Class-6'!$B$9:$FH$108,155,0)))</f>
        <v>0/100</v>
      </c>
      <c r="G239" s="1104"/>
      <c r="H239" s="95" t="str">
        <f>IF($J217="TC",0,IF($J217="Nso",0,VLOOKUP($A214,'Class-6'!$B$9:$FH$108,109,0)))</f>
        <v>D</v>
      </c>
      <c r="I239" s="1105" t="s">
        <v>83</v>
      </c>
      <c r="J239" s="1106"/>
      <c r="K239" s="1107">
        <f>'Class-6'!$V$2</f>
        <v>44676</v>
      </c>
      <c r="L239" s="1107"/>
      <c r="M239" s="1108"/>
    </row>
    <row r="240" spans="1:13" ht="20.25" customHeight="1">
      <c r="A240" s="1187"/>
      <c r="B240" s="49" t="s">
        <v>81</v>
      </c>
      <c r="C240" s="1109" t="str">
        <f>'Class-6'!$DG$3</f>
        <v>ART EDU.</v>
      </c>
      <c r="D240" s="1104"/>
      <c r="E240" s="1104"/>
      <c r="F240" s="1086" t="str">
        <f>IF($J217="TC",0,IF($J217="Nso",0,VLOOKUP($A214,'Class-6'!$B$9:$FH$108,159,0)))</f>
        <v>0/100</v>
      </c>
      <c r="G240" s="1087"/>
      <c r="H240" s="95" t="str">
        <f>IF($J217="TC",0,IF($J217="Nso",0,VLOOKUP($A214,'Class-6'!$B$9:$FH$108,118,0)))</f>
        <v>D</v>
      </c>
      <c r="I240" s="1110"/>
      <c r="J240" s="1111"/>
      <c r="K240" s="1111"/>
      <c r="L240" s="1111"/>
      <c r="M240" s="1112"/>
    </row>
    <row r="241" spans="1:13" ht="20.25" customHeight="1">
      <c r="A241" s="1187"/>
      <c r="B241" s="49" t="s">
        <v>81</v>
      </c>
      <c r="C241" s="1084" t="str">
        <f>'Class-6'!$DP$3</f>
        <v>HEALTH &amp; PHY. EDU.</v>
      </c>
      <c r="D241" s="1085"/>
      <c r="E241" s="1085"/>
      <c r="F241" s="1086" t="str">
        <f>IF($J217="TC",0,IF($J217="Nso",0,VLOOKUP($A214,'Class-6'!$B$9:$FH$108,163,0)))</f>
        <v>0/100</v>
      </c>
      <c r="G241" s="1087"/>
      <c r="H241" s="95" t="str">
        <f>IF($J217="TC",0,IF($J217="Nso",0,VLOOKUP($A214,'Class-6'!$B$9:$FH$108,127,0)))</f>
        <v>D</v>
      </c>
      <c r="I241" s="1088" t="s">
        <v>78</v>
      </c>
      <c r="J241" s="1089"/>
      <c r="K241" s="1092"/>
      <c r="L241" s="1093"/>
      <c r="M241" s="1094"/>
    </row>
    <row r="242" spans="1:13" ht="20.25" customHeight="1">
      <c r="A242" s="1187"/>
      <c r="B242" s="40" t="s">
        <v>81</v>
      </c>
      <c r="C242" s="1098" t="s">
        <v>67</v>
      </c>
      <c r="D242" s="1099"/>
      <c r="E242" s="1099"/>
      <c r="F242" s="1099"/>
      <c r="G242" s="1099"/>
      <c r="H242" s="1100"/>
      <c r="I242" s="1090"/>
      <c r="J242" s="1091"/>
      <c r="K242" s="1095"/>
      <c r="L242" s="1096"/>
      <c r="M242" s="1097"/>
    </row>
    <row r="243" spans="1:13" ht="20.25" customHeight="1" thickBot="1">
      <c r="A243" s="1187"/>
      <c r="B243" s="40" t="s">
        <v>81</v>
      </c>
      <c r="C243" s="96" t="s">
        <v>68</v>
      </c>
      <c r="D243" s="1060" t="s">
        <v>73</v>
      </c>
      <c r="E243" s="1227"/>
      <c r="F243" s="1060" t="s">
        <v>74</v>
      </c>
      <c r="G243" s="1061"/>
      <c r="H243" s="1062"/>
      <c r="I243" s="1063" t="s">
        <v>79</v>
      </c>
      <c r="J243" s="1064"/>
      <c r="K243" s="1064"/>
      <c r="L243" s="1064"/>
      <c r="M243" s="1065"/>
    </row>
    <row r="244" spans="1:13" ht="20.25" customHeight="1">
      <c r="A244" s="1187"/>
      <c r="B244" s="40" t="s">
        <v>81</v>
      </c>
      <c r="C244" s="511" t="s">
        <v>207</v>
      </c>
      <c r="D244" s="1228" t="s">
        <v>208</v>
      </c>
      <c r="E244" s="1229"/>
      <c r="F244" s="1069" t="s">
        <v>75</v>
      </c>
      <c r="G244" s="1070"/>
      <c r="H244" s="1071"/>
      <c r="I244" s="1066"/>
      <c r="J244" s="1067"/>
      <c r="K244" s="1067"/>
      <c r="L244" s="1067"/>
      <c r="M244" s="1068"/>
    </row>
    <row r="245" spans="1:13" ht="20.25" customHeight="1">
      <c r="A245" s="1187"/>
      <c r="B245" s="40" t="s">
        <v>81</v>
      </c>
      <c r="C245" s="512" t="s">
        <v>69</v>
      </c>
      <c r="D245" s="1230" t="s">
        <v>212</v>
      </c>
      <c r="E245" s="1231"/>
      <c r="F245" s="1072" t="s">
        <v>76</v>
      </c>
      <c r="G245" s="1073"/>
      <c r="H245" s="1074"/>
      <c r="I245" s="1066"/>
      <c r="J245" s="1067"/>
      <c r="K245" s="1067"/>
      <c r="L245" s="1067"/>
      <c r="M245" s="1068"/>
    </row>
    <row r="246" spans="1:13" ht="20.25" customHeight="1">
      <c r="A246" s="1187"/>
      <c r="B246" s="40" t="s">
        <v>81</v>
      </c>
      <c r="C246" s="512" t="s">
        <v>70</v>
      </c>
      <c r="D246" s="1230" t="s">
        <v>215</v>
      </c>
      <c r="E246" s="1231"/>
      <c r="F246" s="1072" t="s">
        <v>77</v>
      </c>
      <c r="G246" s="1073"/>
      <c r="H246" s="1074"/>
      <c r="I246" s="1075" t="s">
        <v>93</v>
      </c>
      <c r="J246" s="1076"/>
      <c r="K246" s="1076"/>
      <c r="L246" s="1076"/>
      <c r="M246" s="1077"/>
    </row>
    <row r="247" spans="1:13" ht="20.25" customHeight="1">
      <c r="A247" s="1187"/>
      <c r="B247" s="40"/>
      <c r="C247" s="512" t="s">
        <v>72</v>
      </c>
      <c r="D247" s="1230" t="s">
        <v>209</v>
      </c>
      <c r="E247" s="1231"/>
      <c r="F247" s="1072" t="s">
        <v>77</v>
      </c>
      <c r="G247" s="1073"/>
      <c r="H247" s="1074"/>
      <c r="I247" s="1075"/>
      <c r="J247" s="1076"/>
      <c r="K247" s="1076"/>
      <c r="L247" s="1076"/>
      <c r="M247" s="1077"/>
    </row>
    <row r="248" spans="1:13" ht="20.25" customHeight="1" thickBot="1">
      <c r="A248" s="1187"/>
      <c r="B248" s="51" t="s">
        <v>81</v>
      </c>
      <c r="C248" s="131" t="s">
        <v>71</v>
      </c>
      <c r="D248" s="1232" t="s">
        <v>210</v>
      </c>
      <c r="E248" s="1233"/>
      <c r="F248" s="1081" t="s">
        <v>106</v>
      </c>
      <c r="G248" s="1082"/>
      <c r="H248" s="1083"/>
      <c r="I248" s="1078"/>
      <c r="J248" s="1079"/>
      <c r="K248" s="1079"/>
      <c r="L248" s="1079"/>
      <c r="M248" s="1080"/>
    </row>
    <row r="249" spans="1:13" ht="12.75" customHeight="1" thickTop="1">
      <c r="A249" s="1185"/>
      <c r="B249" s="1185"/>
      <c r="C249" s="1185"/>
      <c r="D249" s="1185"/>
      <c r="E249" s="1185"/>
      <c r="F249" s="1185"/>
      <c r="G249" s="1185"/>
      <c r="H249" s="1185"/>
      <c r="I249" s="1185"/>
      <c r="J249" s="1185"/>
      <c r="K249" s="1185"/>
      <c r="L249" s="1185"/>
      <c r="M249" s="1185"/>
    </row>
    <row r="250" spans="1:13" ht="24.75" customHeight="1" thickBot="1">
      <c r="A250" s="488">
        <f>A214+1</f>
        <v>8</v>
      </c>
      <c r="B250" s="1186" t="s">
        <v>54</v>
      </c>
      <c r="C250" s="1186"/>
      <c r="D250" s="1186"/>
      <c r="E250" s="1186"/>
      <c r="F250" s="1186"/>
      <c r="G250" s="1186"/>
      <c r="H250" s="1186"/>
      <c r="I250" s="1186"/>
      <c r="J250" s="1186"/>
      <c r="K250" s="1186"/>
      <c r="L250" s="1186"/>
      <c r="M250" s="1186"/>
    </row>
    <row r="251" spans="1:13" ht="42.75" customHeight="1" thickTop="1">
      <c r="A251" s="1187"/>
      <c r="B251" s="1188"/>
      <c r="C251" s="1189"/>
      <c r="D251" s="1192" t="str">
        <f>Master!$E$8</f>
        <v>Govt. Sr. Secondary School Raimalwada</v>
      </c>
      <c r="E251" s="1193"/>
      <c r="F251" s="1193"/>
      <c r="G251" s="1193"/>
      <c r="H251" s="1193"/>
      <c r="I251" s="1193"/>
      <c r="J251" s="1193"/>
      <c r="K251" s="1193"/>
      <c r="L251" s="1193"/>
      <c r="M251" s="1194"/>
    </row>
    <row r="252" spans="1:13" ht="26.25" customHeight="1" thickBot="1">
      <c r="A252" s="1187"/>
      <c r="B252" s="1190"/>
      <c r="C252" s="1191"/>
      <c r="D252" s="1195" t="str">
        <f>Master!$E$11</f>
        <v>P.S.-Bapini (Jodhpur)</v>
      </c>
      <c r="E252" s="1196"/>
      <c r="F252" s="1196"/>
      <c r="G252" s="1196"/>
      <c r="H252" s="1196"/>
      <c r="I252" s="1196"/>
      <c r="J252" s="1196"/>
      <c r="K252" s="1196"/>
      <c r="L252" s="1196"/>
      <c r="M252" s="1197"/>
    </row>
    <row r="253" spans="1:13" ht="17.25" customHeight="1">
      <c r="A253" s="1187"/>
      <c r="B253" s="274"/>
      <c r="C253" s="1198" t="s">
        <v>169</v>
      </c>
      <c r="D253" s="1199"/>
      <c r="E253" s="1199"/>
      <c r="F253" s="1199"/>
      <c r="G253" s="1200"/>
      <c r="H253" s="1207" t="s">
        <v>129</v>
      </c>
      <c r="I253" s="1207"/>
      <c r="J253" s="1210">
        <f>VLOOKUP(A250,'Class-6'!$B$9:$G$108,6)</f>
        <v>0</v>
      </c>
      <c r="K253" s="1213" t="str">
        <f>CONCATENATE('Class-6'!$C$3,'Class-6'!$G$3)</f>
        <v>School U-Dise Code :-08151106901</v>
      </c>
      <c r="L253" s="1214"/>
      <c r="M253" s="1215"/>
    </row>
    <row r="254" spans="1:13" ht="17.25" customHeight="1">
      <c r="A254" s="1187"/>
      <c r="B254" s="38"/>
      <c r="C254" s="1201"/>
      <c r="D254" s="1202"/>
      <c r="E254" s="1202"/>
      <c r="F254" s="1202"/>
      <c r="G254" s="1203"/>
      <c r="H254" s="1208"/>
      <c r="I254" s="1208"/>
      <c r="J254" s="1211"/>
      <c r="K254" s="1216" t="str">
        <f>CONCATENATE('Class-6'!$I$3,'Class-6'!$J$3)</f>
        <v>Session :-2021-22</v>
      </c>
      <c r="L254" s="1217"/>
      <c r="M254" s="1218"/>
    </row>
    <row r="255" spans="1:13" ht="17.25" customHeight="1" thickBot="1">
      <c r="A255" s="1187"/>
      <c r="B255" s="38"/>
      <c r="C255" s="1204"/>
      <c r="D255" s="1205"/>
      <c r="E255" s="1205"/>
      <c r="F255" s="1205"/>
      <c r="G255" s="1206"/>
      <c r="H255" s="1209"/>
      <c r="I255" s="1209"/>
      <c r="J255" s="1212"/>
      <c r="K255" s="1219"/>
      <c r="L255" s="1220"/>
      <c r="M255" s="1221"/>
    </row>
    <row r="256" spans="1:13" ht="20.25" customHeight="1">
      <c r="A256" s="1187"/>
      <c r="B256" s="40" t="s">
        <v>81</v>
      </c>
      <c r="C256" s="1222" t="s">
        <v>22</v>
      </c>
      <c r="D256" s="1223"/>
      <c r="E256" s="1223"/>
      <c r="F256" s="1224"/>
      <c r="G256" s="17" t="s">
        <v>167</v>
      </c>
      <c r="H256" s="1225">
        <f>VLOOKUP($A250,'Class-6'!$B$9:$EI$108,4,0)</f>
        <v>0</v>
      </c>
      <c r="I256" s="1225"/>
      <c r="J256" s="1225"/>
      <c r="K256" s="1225"/>
      <c r="L256" s="1225"/>
      <c r="M256" s="1226"/>
    </row>
    <row r="257" spans="1:13" ht="20.25" customHeight="1">
      <c r="A257" s="1187"/>
      <c r="B257" s="40" t="s">
        <v>81</v>
      </c>
      <c r="C257" s="1181" t="s">
        <v>24</v>
      </c>
      <c r="D257" s="1182"/>
      <c r="E257" s="1182"/>
      <c r="F257" s="1183"/>
      <c r="G257" s="33" t="s">
        <v>167</v>
      </c>
      <c r="H257" s="1179">
        <f>VLOOKUP($A250,'Class-6'!$B$9:$EI$108,7,0)</f>
        <v>0</v>
      </c>
      <c r="I257" s="1179"/>
      <c r="J257" s="1179"/>
      <c r="K257" s="1179"/>
      <c r="L257" s="1179"/>
      <c r="M257" s="1180"/>
    </row>
    <row r="258" spans="1:13" ht="20.25" customHeight="1">
      <c r="A258" s="1187"/>
      <c r="B258" s="40" t="s">
        <v>81</v>
      </c>
      <c r="C258" s="1181" t="s">
        <v>25</v>
      </c>
      <c r="D258" s="1182"/>
      <c r="E258" s="1182"/>
      <c r="F258" s="1183"/>
      <c r="G258" s="33" t="s">
        <v>167</v>
      </c>
      <c r="H258" s="1179">
        <f>VLOOKUP($A250,'Class-6'!$B$9:$EI$108,8,0)</f>
        <v>0</v>
      </c>
      <c r="I258" s="1179"/>
      <c r="J258" s="1179"/>
      <c r="K258" s="1179"/>
      <c r="L258" s="1179"/>
      <c r="M258" s="1180"/>
    </row>
    <row r="259" spans="1:13" ht="20.25" customHeight="1">
      <c r="A259" s="1187"/>
      <c r="B259" s="40" t="s">
        <v>81</v>
      </c>
      <c r="C259" s="1181" t="s">
        <v>56</v>
      </c>
      <c r="D259" s="1182"/>
      <c r="E259" s="1182"/>
      <c r="F259" s="1183"/>
      <c r="G259" s="33" t="s">
        <v>167</v>
      </c>
      <c r="H259" s="1179">
        <f>VLOOKUP($A250,'Class-6'!$B$9:$EI$108,9,0)</f>
        <v>0</v>
      </c>
      <c r="I259" s="1179"/>
      <c r="J259" s="1179"/>
      <c r="K259" s="1179"/>
      <c r="L259" s="1179"/>
      <c r="M259" s="1180"/>
    </row>
    <row r="260" spans="1:13" ht="20.25" customHeight="1">
      <c r="A260" s="1187"/>
      <c r="B260" s="40" t="s">
        <v>81</v>
      </c>
      <c r="C260" s="1181" t="s">
        <v>57</v>
      </c>
      <c r="D260" s="1182"/>
      <c r="E260" s="1182"/>
      <c r="F260" s="1183"/>
      <c r="G260" s="33" t="s">
        <v>167</v>
      </c>
      <c r="H260" s="1184" t="str">
        <f>CONCATENATE('Class-6'!$G$4,'Class-6'!$J$4)</f>
        <v>6(A)</v>
      </c>
      <c r="I260" s="1179"/>
      <c r="J260" s="1179"/>
      <c r="K260" s="1179"/>
      <c r="L260" s="1179"/>
      <c r="M260" s="1180"/>
    </row>
    <row r="261" spans="1:13" ht="20.25" customHeight="1" thickBot="1">
      <c r="A261" s="1187"/>
      <c r="B261" s="40" t="s">
        <v>81</v>
      </c>
      <c r="C261" s="1154" t="s">
        <v>27</v>
      </c>
      <c r="D261" s="1155"/>
      <c r="E261" s="1155"/>
      <c r="F261" s="1156"/>
      <c r="G261" s="98" t="s">
        <v>167</v>
      </c>
      <c r="H261" s="1157">
        <f>VLOOKUP($A250,'Class-6'!$B$9:$EI$108,10,0)</f>
        <v>0</v>
      </c>
      <c r="I261" s="1157"/>
      <c r="J261" s="1157"/>
      <c r="K261" s="1157"/>
      <c r="L261" s="1157"/>
      <c r="M261" s="1158"/>
    </row>
    <row r="262" spans="1:13" ht="20.25" customHeight="1">
      <c r="A262" s="1187"/>
      <c r="B262" s="49" t="s">
        <v>81</v>
      </c>
      <c r="C262" s="1159" t="s">
        <v>58</v>
      </c>
      <c r="D262" s="1160"/>
      <c r="E262" s="413" t="s">
        <v>85</v>
      </c>
      <c r="F262" s="413" t="s">
        <v>86</v>
      </c>
      <c r="G262" s="410" t="s">
        <v>33</v>
      </c>
      <c r="H262" s="1161" t="s">
        <v>59</v>
      </c>
      <c r="I262" s="1161"/>
      <c r="J262" s="1162" t="s">
        <v>97</v>
      </c>
      <c r="K262" s="1163"/>
      <c r="L262" s="414" t="s">
        <v>89</v>
      </c>
      <c r="M262" s="1164" t="s">
        <v>104</v>
      </c>
    </row>
    <row r="263" spans="1:13" ht="25.5" customHeight="1" thickBot="1">
      <c r="A263" s="1187"/>
      <c r="B263" s="49" t="s">
        <v>81</v>
      </c>
      <c r="C263" s="1166" t="s">
        <v>60</v>
      </c>
      <c r="D263" s="1167"/>
      <c r="E263" s="267">
        <f>'Class-6'!$L$7</f>
        <v>20</v>
      </c>
      <c r="F263" s="267">
        <f>'Class-6'!$M$7</f>
        <v>20</v>
      </c>
      <c r="G263" s="268">
        <f>SUM(E263:F263)</f>
        <v>40</v>
      </c>
      <c r="H263" s="1168">
        <f>'Class-6'!$R$7</f>
        <v>60</v>
      </c>
      <c r="I263" s="1169"/>
      <c r="J263" s="1170">
        <f>'Class-6'!$V$7</f>
        <v>100</v>
      </c>
      <c r="K263" s="1171"/>
      <c r="L263" s="150">
        <f>G263+H263+J263</f>
        <v>200</v>
      </c>
      <c r="M263" s="1165"/>
    </row>
    <row r="264" spans="1:13" ht="22.5" customHeight="1">
      <c r="A264" s="1187"/>
      <c r="B264" s="49" t="s">
        <v>81</v>
      </c>
      <c r="C264" s="1148" t="str">
        <f>'Class-6'!$L$3</f>
        <v>HINDI</v>
      </c>
      <c r="D264" s="1149"/>
      <c r="E264" s="99">
        <f>IF($J253="TC",0,IF($J253="Nso",0,VLOOKUP($A250,'Class-6'!$B$9:$EI$108,11,0)))</f>
        <v>0</v>
      </c>
      <c r="F264" s="99">
        <f>IF($J253="TC",0,IF($J253="Nso",0,VLOOKUP($A250,'Class-6'!$B$9:$EI$108,12,0)))</f>
        <v>0</v>
      </c>
      <c r="G264" s="269">
        <f>SUM(E264,F264)</f>
        <v>0</v>
      </c>
      <c r="H264" s="1150">
        <f>IF($J253="TC",0,IF($J253="Nso",0,VLOOKUP($A250,'Class-6'!$B$9:$EI$108,17,0)))</f>
        <v>0</v>
      </c>
      <c r="I264" s="1151"/>
      <c r="J264" s="1152">
        <f>IF($J253="TC",0,IF($J253="Nso",0,VLOOKUP($A250,'Class-6'!$B$9:$EI$108,21,0)))</f>
        <v>0</v>
      </c>
      <c r="K264" s="1153"/>
      <c r="L264" s="99">
        <f>SUM(G264,H264,J264)</f>
        <v>0</v>
      </c>
      <c r="M264" s="100">
        <f>IF($J253="TC",0,IF($J253="Nso",0,VLOOKUP($A250,'Class-6'!$B$9:$EI$108,25,0)))</f>
        <v>0</v>
      </c>
    </row>
    <row r="265" spans="1:13" ht="22.5" customHeight="1">
      <c r="A265" s="1187"/>
      <c r="B265" s="49" t="s">
        <v>81</v>
      </c>
      <c r="C265" s="1136" t="str">
        <f>'Class-6'!$AA$3</f>
        <v>ENGLISH</v>
      </c>
      <c r="D265" s="1137"/>
      <c r="E265" s="99">
        <f>IF($J253="TC",0,IF($J253="Nso",0,VLOOKUP($A250,'Class-6'!$B$9:$EI$108,26,0)))</f>
        <v>0</v>
      </c>
      <c r="F265" s="99">
        <f>IF($J253="TC",0,IF($J253="Nso",0,VLOOKUP($A250,'Class-6'!$B$9:$EI$108,27,0)))</f>
        <v>0</v>
      </c>
      <c r="G265" s="270">
        <f t="shared" ref="G265:G269" si="14">SUM(E265,F265)</f>
        <v>0</v>
      </c>
      <c r="H265" s="1138">
        <f>IF($J253="TC",0,IF($J253="Nso",0,VLOOKUP($A250,'Class-6'!$B$9:$EI$108,32,0)))</f>
        <v>0</v>
      </c>
      <c r="I265" s="1139"/>
      <c r="J265" s="1140">
        <f>IF($J253="TC",0,IF($J253="Nso",0,VLOOKUP($A250,'Class-6'!$B$9:$EI$108,36,0)))</f>
        <v>0</v>
      </c>
      <c r="K265" s="1141"/>
      <c r="L265" s="99">
        <f t="shared" ref="L265:L269" si="15">SUM(G265,H265,J265)</f>
        <v>0</v>
      </c>
      <c r="M265" s="100">
        <f>IF($J253="TC",0,IF($J253="Nso",0,VLOOKUP($A250,'Class-6'!$B$9:$EI$108,40,0)))</f>
        <v>0</v>
      </c>
    </row>
    <row r="266" spans="1:13" ht="22.5" customHeight="1">
      <c r="A266" s="1187"/>
      <c r="B266" s="49" t="s">
        <v>81</v>
      </c>
      <c r="C266" s="1136" t="str">
        <f>'Class-6'!$AP$3</f>
        <v>SANSKRIT</v>
      </c>
      <c r="D266" s="1137"/>
      <c r="E266" s="99">
        <f>IF($J253="TC",0,IF($J253="Nso",0,VLOOKUP($A250,'Class-6'!$B$9:$EI$108,41,0)))</f>
        <v>0</v>
      </c>
      <c r="F266" s="99">
        <f>IF($J253="TC",0,IF($J253="TC",0,IF($J253="Nso",0,VLOOKUP($A250,'Class-6'!$B$9:$EI$108,42,0))))</f>
        <v>0</v>
      </c>
      <c r="G266" s="270">
        <f t="shared" si="14"/>
        <v>0</v>
      </c>
      <c r="H266" s="1138">
        <f>IF($J253="TC",0,IF($J253="Nso",0,VLOOKUP($A250,'Class-6'!$B$9:$EI$108,47,0)))</f>
        <v>0</v>
      </c>
      <c r="I266" s="1139"/>
      <c r="J266" s="1140">
        <f>IF($J253="TC",0,IF($J253="Nso",0,VLOOKUP($A250,'Class-6'!$B$9:$EI$108,51,0)))</f>
        <v>0</v>
      </c>
      <c r="K266" s="1141"/>
      <c r="L266" s="99">
        <f t="shared" si="15"/>
        <v>0</v>
      </c>
      <c r="M266" s="100">
        <f>IF($J253="TC",0,IF($J253="Nso",0,VLOOKUP($A250,'Class-6'!$B$9:$EI$108,55,0)))</f>
        <v>0</v>
      </c>
    </row>
    <row r="267" spans="1:13" ht="22.5" customHeight="1">
      <c r="A267" s="1187"/>
      <c r="B267" s="49" t="s">
        <v>81</v>
      </c>
      <c r="C267" s="1136" t="str">
        <f>'Class-6'!$BE$3</f>
        <v>SCIENCE</v>
      </c>
      <c r="D267" s="1137"/>
      <c r="E267" s="99">
        <f>IF($J253="TC",0,IF($J253="Nso",0,VLOOKUP($A250,'Class-6'!$B$9:$EI$108,56,0)))</f>
        <v>0</v>
      </c>
      <c r="F267" s="99">
        <f>IF($J253="TC",0,IF($J253="Nso",0,VLOOKUP($A250,'Class-6'!$B$9:$EI$108,57,0)))</f>
        <v>0</v>
      </c>
      <c r="G267" s="270">
        <f t="shared" si="14"/>
        <v>0</v>
      </c>
      <c r="H267" s="1138">
        <f>IF($J253="TC",0,IF($J253="Nso",0,VLOOKUP($A250,'Class-6'!$B$9:$EI$108,62,0)))</f>
        <v>0</v>
      </c>
      <c r="I267" s="1139"/>
      <c r="J267" s="1140">
        <f>IF($J253="TC",0,IF($J253="Nso",0,VLOOKUP($A250,'Class-6'!$B$9:$EI$108,66,0)))</f>
        <v>0</v>
      </c>
      <c r="K267" s="1141"/>
      <c r="L267" s="99">
        <f t="shared" si="15"/>
        <v>0</v>
      </c>
      <c r="M267" s="100">
        <f>IF($J253="TC",0,IF($J253="Nso",0,VLOOKUP($A250,'Class-6'!$B$9:$EI$108,70,0)))</f>
        <v>0</v>
      </c>
    </row>
    <row r="268" spans="1:13" ht="22.5" customHeight="1">
      <c r="A268" s="1187"/>
      <c r="B268" s="49" t="s">
        <v>81</v>
      </c>
      <c r="C268" s="1136" t="str">
        <f>'Class-6'!$BT$3</f>
        <v>MATHEMATICS</v>
      </c>
      <c r="D268" s="1137"/>
      <c r="E268" s="99">
        <f>IF($J253="TC",0,IF($J253="Nso",0,VLOOKUP($A250,'Class-6'!$B$9:$EI$108,71,0)))</f>
        <v>0</v>
      </c>
      <c r="F268" s="99">
        <f>IF($J253="TC",0,IF($J253="Nso",0,VLOOKUP($A250,'Class-6'!$B$9:$EI$108,72,0)))</f>
        <v>0</v>
      </c>
      <c r="G268" s="270">
        <f t="shared" si="14"/>
        <v>0</v>
      </c>
      <c r="H268" s="1138">
        <f>IF($J253="TC",0,IF($J253="Nso",0,VLOOKUP($A250,'Class-6'!$B$9:$EI$108,77,0)))</f>
        <v>0</v>
      </c>
      <c r="I268" s="1139"/>
      <c r="J268" s="1140">
        <f>IF($J253="TC",0,IF($J253="Nso",0,VLOOKUP($A250,'Class-6'!$B$9:$EI$108,81,0)))</f>
        <v>0</v>
      </c>
      <c r="K268" s="1141"/>
      <c r="L268" s="99">
        <f t="shared" si="15"/>
        <v>0</v>
      </c>
      <c r="M268" s="100">
        <f>IF($J253="TC",0,IF($J253="Nso",0,VLOOKUP($A250,'Class-6'!$B$9:$EI$108,85,0)))</f>
        <v>0</v>
      </c>
    </row>
    <row r="269" spans="1:13" ht="22.5" customHeight="1" thickBot="1">
      <c r="A269" s="1187"/>
      <c r="B269" s="49" t="s">
        <v>81</v>
      </c>
      <c r="C269" s="1142" t="str">
        <f>'Class-6'!$CI$3</f>
        <v>SOCIAL SCIENCE</v>
      </c>
      <c r="D269" s="1143"/>
      <c r="E269" s="99">
        <f>IF($J253="TC",0,IF($J253="Nso",0,VLOOKUP($A250,'Class-6'!$B$9:$EI$108,86,0)))</f>
        <v>0</v>
      </c>
      <c r="F269" s="99">
        <f>IF($J253="TC",0,IF($J253="Nso",0,VLOOKUP($A250,'Class-6'!$B$9:$EI$108,87,0)))</f>
        <v>0</v>
      </c>
      <c r="G269" s="271">
        <f t="shared" si="14"/>
        <v>0</v>
      </c>
      <c r="H269" s="1144">
        <f>IF($J253="TC",0,IF($J253="Nso",0,VLOOKUP($A250,'Class-6'!$B$9:$EI$108,92,0)))</f>
        <v>0</v>
      </c>
      <c r="I269" s="1145"/>
      <c r="J269" s="1146">
        <f>IF($J253="TC",0,IF($J253="Nso",0,VLOOKUP($A250,'Class-6'!$B$9:$EI$108,96,0)))</f>
        <v>0</v>
      </c>
      <c r="K269" s="1147"/>
      <c r="L269" s="99">
        <f t="shared" si="15"/>
        <v>0</v>
      </c>
      <c r="M269" s="100">
        <f>IF($J253="TC",0,IF($J253="Nso",0,VLOOKUP($A250,'Class-6'!$B$9:$EI$108,100,0)))</f>
        <v>0</v>
      </c>
    </row>
    <row r="270" spans="1:13" ht="20.25" customHeight="1">
      <c r="A270" s="1187"/>
      <c r="B270" s="49" t="s">
        <v>81</v>
      </c>
      <c r="C270" s="1124" t="s">
        <v>90</v>
      </c>
      <c r="D270" s="1125"/>
      <c r="E270" s="1126"/>
      <c r="F270" s="1130" t="s">
        <v>91</v>
      </c>
      <c r="G270" s="1131"/>
      <c r="H270" s="1132" t="s">
        <v>92</v>
      </c>
      <c r="I270" s="1133"/>
      <c r="J270" s="481" t="s">
        <v>45</v>
      </c>
      <c r="K270" s="481" t="s">
        <v>98</v>
      </c>
      <c r="L270" s="411" t="s">
        <v>43</v>
      </c>
      <c r="M270" s="513" t="s">
        <v>47</v>
      </c>
    </row>
    <row r="271" spans="1:13" ht="20.25" customHeight="1" thickBot="1">
      <c r="A271" s="1187"/>
      <c r="B271" s="49" t="s">
        <v>81</v>
      </c>
      <c r="C271" s="1127"/>
      <c r="D271" s="1128"/>
      <c r="E271" s="1129"/>
      <c r="F271" s="1134">
        <f>IF($J253="TC",0,IF($J253="Nso",0,VLOOKUP($A250,'Class-6'!$B$9:$EI$108,131,0)))</f>
        <v>0</v>
      </c>
      <c r="G271" s="1135"/>
      <c r="H271" s="1134">
        <f>IF($J253="TC",0,IF($J253="Nso",0,VLOOKUP($A250,'Class-6'!$B$9:$EI$108,132,0)))</f>
        <v>0</v>
      </c>
      <c r="I271" s="1135"/>
      <c r="J271" s="483">
        <f>IF($J253="TC",0,IF($J253="Nso",0,VLOOKUP($A250,'Class-6'!$B$9:$EI$108,133,0)))</f>
        <v>0</v>
      </c>
      <c r="K271" s="482" t="str">
        <f>IF($J253="TC",0,IF($J253="Nso",0,VLOOKUP($A250,'Class-6'!$B$9:$EI$108,134,0)))</f>
        <v/>
      </c>
      <c r="L271" s="412" t="str">
        <f>IF($J253="TC","TC",IF($J253="Nso","NSO",VLOOKUP($A250,'Class-6'!$B$9:$EI$108,135,0)))</f>
        <v/>
      </c>
      <c r="M271" s="97" t="str">
        <f>IF($J253="Nso",0,VLOOKUP($A250,'Class-6'!$B$9:$EI$108,137,0))</f>
        <v/>
      </c>
    </row>
    <row r="272" spans="1:13" ht="20.25" customHeight="1">
      <c r="A272" s="1187"/>
      <c r="B272" s="49" t="s">
        <v>81</v>
      </c>
      <c r="C272" s="1172" t="s">
        <v>63</v>
      </c>
      <c r="D272" s="1173"/>
      <c r="E272" s="1173"/>
      <c r="F272" s="1173"/>
      <c r="G272" s="1173"/>
      <c r="H272" s="1174"/>
      <c r="I272" s="1175" t="s">
        <v>64</v>
      </c>
      <c r="J272" s="1176"/>
      <c r="K272" s="484">
        <f>IF($J253="TC",0,IF($J253="Nso",0,VLOOKUP($A250,'Class-6'!$B$9:$EI$108,128,0)))</f>
        <v>0</v>
      </c>
      <c r="L272" s="1177" t="s">
        <v>107</v>
      </c>
      <c r="M272" s="1178"/>
    </row>
    <row r="273" spans="1:13" ht="20.25" customHeight="1" thickBot="1">
      <c r="A273" s="1187"/>
      <c r="B273" s="49" t="s">
        <v>81</v>
      </c>
      <c r="C273" s="1113" t="s">
        <v>58</v>
      </c>
      <c r="D273" s="1114"/>
      <c r="E273" s="1114"/>
      <c r="F273" s="1115" t="s">
        <v>176</v>
      </c>
      <c r="G273" s="1115"/>
      <c r="H273" s="272" t="s">
        <v>51</v>
      </c>
      <c r="I273" s="1116" t="s">
        <v>65</v>
      </c>
      <c r="J273" s="1117"/>
      <c r="K273" s="485">
        <f>IF($J253="TC",0,IF($J253="Nso",0,VLOOKUP($A250,'Class-6'!$B$9:$EI$108,129,0)))</f>
        <v>0</v>
      </c>
      <c r="L273" s="1118" t="str">
        <f>IF($J253="TC",0,IF($J253="Nso",0,VLOOKUP($A250,'Class-6'!$B$9:$EI$108,130,0)))</f>
        <v/>
      </c>
      <c r="M273" s="1119"/>
    </row>
    <row r="274" spans="1:13" ht="20.25" customHeight="1">
      <c r="A274" s="1187"/>
      <c r="B274" s="49" t="s">
        <v>81</v>
      </c>
      <c r="C274" s="1113"/>
      <c r="D274" s="1114"/>
      <c r="E274" s="1114"/>
      <c r="F274" s="1115"/>
      <c r="G274" s="1115"/>
      <c r="H274" s="273" t="s">
        <v>105</v>
      </c>
      <c r="I274" s="1120" t="s">
        <v>66</v>
      </c>
      <c r="J274" s="1121"/>
      <c r="K274" s="1122">
        <f>IF($J253="TC",0,IF($J253="Nso",0,VLOOKUP($A250,'Class-6'!$B$9:$EI$108,138,0)))</f>
        <v>0</v>
      </c>
      <c r="L274" s="1122"/>
      <c r="M274" s="1123"/>
    </row>
    <row r="275" spans="1:13" ht="20.25" customHeight="1">
      <c r="A275" s="1187"/>
      <c r="B275" s="49" t="s">
        <v>81</v>
      </c>
      <c r="C275" s="1101" t="str">
        <f>'Class-6'!$CX$3</f>
        <v>WORK EXP.</v>
      </c>
      <c r="D275" s="1102"/>
      <c r="E275" s="1103"/>
      <c r="F275" s="1104" t="str">
        <f>IF($J253="TC",0,IF($J253="Nso",0,VLOOKUP($A250,'Class-6'!$B$9:$FH$108,155,0)))</f>
        <v>0/100</v>
      </c>
      <c r="G275" s="1104"/>
      <c r="H275" s="95">
        <f>IF($J253="TC",0,IF($J253="Nso",0,VLOOKUP($A250,'Class-6'!$B$9:$FH$108,109,0)))</f>
        <v>0</v>
      </c>
      <c r="I275" s="1105" t="s">
        <v>83</v>
      </c>
      <c r="J275" s="1106"/>
      <c r="K275" s="1107">
        <f>'Class-6'!$V$2</f>
        <v>44676</v>
      </c>
      <c r="L275" s="1107"/>
      <c r="M275" s="1108"/>
    </row>
    <row r="276" spans="1:13" ht="20.25" customHeight="1">
      <c r="A276" s="1187"/>
      <c r="B276" s="49" t="s">
        <v>81</v>
      </c>
      <c r="C276" s="1109" t="str">
        <f>'Class-6'!$DG$3</f>
        <v>ART EDU.</v>
      </c>
      <c r="D276" s="1104"/>
      <c r="E276" s="1104"/>
      <c r="F276" s="1086" t="str">
        <f>IF($J253="TC",0,IF($J253="Nso",0,VLOOKUP($A250,'Class-6'!$B$9:$FH$108,159,0)))</f>
        <v>0/100</v>
      </c>
      <c r="G276" s="1087"/>
      <c r="H276" s="95">
        <f>IF($J253="TC",0,IF($J253="Nso",0,VLOOKUP($A250,'Class-6'!$B$9:$FH$108,118,0)))</f>
        <v>0</v>
      </c>
      <c r="I276" s="1110"/>
      <c r="J276" s="1111"/>
      <c r="K276" s="1111"/>
      <c r="L276" s="1111"/>
      <c r="M276" s="1112"/>
    </row>
    <row r="277" spans="1:13" ht="20.25" customHeight="1">
      <c r="A277" s="1187"/>
      <c r="B277" s="49" t="s">
        <v>81</v>
      </c>
      <c r="C277" s="1084" t="str">
        <f>'Class-6'!$DP$3</f>
        <v>HEALTH &amp; PHY. EDU.</v>
      </c>
      <c r="D277" s="1085"/>
      <c r="E277" s="1085"/>
      <c r="F277" s="1086" t="str">
        <f>IF($J253="TC",0,IF($J253="Nso",0,VLOOKUP($A250,'Class-6'!$B$9:$FH$108,163,0)))</f>
        <v>0/100</v>
      </c>
      <c r="G277" s="1087"/>
      <c r="H277" s="95">
        <f>IF($J253="TC",0,IF($J253="Nso",0,VLOOKUP($A250,'Class-6'!$B$9:$FH$108,127,0)))</f>
        <v>0</v>
      </c>
      <c r="I277" s="1088" t="s">
        <v>78</v>
      </c>
      <c r="J277" s="1089"/>
      <c r="K277" s="1092"/>
      <c r="L277" s="1093"/>
      <c r="M277" s="1094"/>
    </row>
    <row r="278" spans="1:13" ht="20.25" customHeight="1">
      <c r="A278" s="1187"/>
      <c r="B278" s="40" t="s">
        <v>81</v>
      </c>
      <c r="C278" s="1098" t="s">
        <v>67</v>
      </c>
      <c r="D278" s="1099"/>
      <c r="E278" s="1099"/>
      <c r="F278" s="1099"/>
      <c r="G278" s="1099"/>
      <c r="H278" s="1100"/>
      <c r="I278" s="1090"/>
      <c r="J278" s="1091"/>
      <c r="K278" s="1095"/>
      <c r="L278" s="1096"/>
      <c r="M278" s="1097"/>
    </row>
    <row r="279" spans="1:13" ht="20.25" customHeight="1" thickBot="1">
      <c r="A279" s="1187"/>
      <c r="B279" s="40" t="s">
        <v>81</v>
      </c>
      <c r="C279" s="96" t="s">
        <v>68</v>
      </c>
      <c r="D279" s="1060" t="s">
        <v>73</v>
      </c>
      <c r="E279" s="1227"/>
      <c r="F279" s="1060" t="s">
        <v>74</v>
      </c>
      <c r="G279" s="1061"/>
      <c r="H279" s="1062"/>
      <c r="I279" s="1063" t="s">
        <v>79</v>
      </c>
      <c r="J279" s="1064"/>
      <c r="K279" s="1064"/>
      <c r="L279" s="1064"/>
      <c r="M279" s="1065"/>
    </row>
    <row r="280" spans="1:13" ht="20.25" customHeight="1">
      <c r="A280" s="1187"/>
      <c r="B280" s="40" t="s">
        <v>81</v>
      </c>
      <c r="C280" s="511" t="s">
        <v>207</v>
      </c>
      <c r="D280" s="1228" t="s">
        <v>208</v>
      </c>
      <c r="E280" s="1229"/>
      <c r="F280" s="1069" t="s">
        <v>75</v>
      </c>
      <c r="G280" s="1070"/>
      <c r="H280" s="1071"/>
      <c r="I280" s="1066"/>
      <c r="J280" s="1067"/>
      <c r="K280" s="1067"/>
      <c r="L280" s="1067"/>
      <c r="M280" s="1068"/>
    </row>
    <row r="281" spans="1:13" ht="20.25" customHeight="1">
      <c r="A281" s="1187"/>
      <c r="B281" s="40" t="s">
        <v>81</v>
      </c>
      <c r="C281" s="512" t="s">
        <v>69</v>
      </c>
      <c r="D281" s="1230" t="s">
        <v>212</v>
      </c>
      <c r="E281" s="1231"/>
      <c r="F281" s="1072" t="s">
        <v>76</v>
      </c>
      <c r="G281" s="1073"/>
      <c r="H281" s="1074"/>
      <c r="I281" s="1066"/>
      <c r="J281" s="1067"/>
      <c r="K281" s="1067"/>
      <c r="L281" s="1067"/>
      <c r="M281" s="1068"/>
    </row>
    <row r="282" spans="1:13" ht="20.25" customHeight="1">
      <c r="A282" s="1187"/>
      <c r="B282" s="40" t="s">
        <v>81</v>
      </c>
      <c r="C282" s="512" t="s">
        <v>70</v>
      </c>
      <c r="D282" s="1230" t="s">
        <v>215</v>
      </c>
      <c r="E282" s="1231"/>
      <c r="F282" s="1072" t="s">
        <v>77</v>
      </c>
      <c r="G282" s="1073"/>
      <c r="H282" s="1074"/>
      <c r="I282" s="1075" t="s">
        <v>93</v>
      </c>
      <c r="J282" s="1076"/>
      <c r="K282" s="1076"/>
      <c r="L282" s="1076"/>
      <c r="M282" s="1077"/>
    </row>
    <row r="283" spans="1:13" ht="20.25" customHeight="1">
      <c r="A283" s="1187"/>
      <c r="B283" s="40"/>
      <c r="C283" s="512" t="s">
        <v>72</v>
      </c>
      <c r="D283" s="1230" t="s">
        <v>209</v>
      </c>
      <c r="E283" s="1231"/>
      <c r="F283" s="1072" t="s">
        <v>77</v>
      </c>
      <c r="G283" s="1073"/>
      <c r="H283" s="1074"/>
      <c r="I283" s="1075"/>
      <c r="J283" s="1076"/>
      <c r="K283" s="1076"/>
      <c r="L283" s="1076"/>
      <c r="M283" s="1077"/>
    </row>
    <row r="284" spans="1:13" ht="20.25" customHeight="1" thickBot="1">
      <c r="A284" s="1187"/>
      <c r="B284" s="51" t="s">
        <v>81</v>
      </c>
      <c r="C284" s="131" t="s">
        <v>71</v>
      </c>
      <c r="D284" s="1232" t="s">
        <v>210</v>
      </c>
      <c r="E284" s="1233"/>
      <c r="F284" s="1081" t="s">
        <v>106</v>
      </c>
      <c r="G284" s="1082"/>
      <c r="H284" s="1083"/>
      <c r="I284" s="1078"/>
      <c r="J284" s="1079"/>
      <c r="K284" s="1079"/>
      <c r="L284" s="1079"/>
      <c r="M284" s="1080"/>
    </row>
    <row r="285" spans="1:13" ht="24.75" customHeight="1" thickTop="1" thickBot="1">
      <c r="A285" s="488">
        <f>A250+1</f>
        <v>9</v>
      </c>
      <c r="B285" s="1186" t="s">
        <v>54</v>
      </c>
      <c r="C285" s="1186"/>
      <c r="D285" s="1186"/>
      <c r="E285" s="1186"/>
      <c r="F285" s="1186"/>
      <c r="G285" s="1186"/>
      <c r="H285" s="1186"/>
      <c r="I285" s="1186"/>
      <c r="J285" s="1186"/>
      <c r="K285" s="1186"/>
      <c r="L285" s="1186"/>
      <c r="M285" s="1186"/>
    </row>
    <row r="286" spans="1:13" ht="37.5" customHeight="1" thickTop="1">
      <c r="A286" s="1187"/>
      <c r="B286" s="1188"/>
      <c r="C286" s="1189"/>
      <c r="D286" s="1192" t="str">
        <f>Master!$E$8</f>
        <v>Govt. Sr. Secondary School Raimalwada</v>
      </c>
      <c r="E286" s="1193"/>
      <c r="F286" s="1193"/>
      <c r="G286" s="1193"/>
      <c r="H286" s="1193"/>
      <c r="I286" s="1193"/>
      <c r="J286" s="1193"/>
      <c r="K286" s="1193"/>
      <c r="L286" s="1193"/>
      <c r="M286" s="1194"/>
    </row>
    <row r="287" spans="1:13" ht="26.25" customHeight="1" thickBot="1">
      <c r="A287" s="1187"/>
      <c r="B287" s="1190"/>
      <c r="C287" s="1191"/>
      <c r="D287" s="1195" t="str">
        <f>Master!$E$11</f>
        <v>P.S.-Bapini (Jodhpur)</v>
      </c>
      <c r="E287" s="1196"/>
      <c r="F287" s="1196"/>
      <c r="G287" s="1196"/>
      <c r="H287" s="1196"/>
      <c r="I287" s="1196"/>
      <c r="J287" s="1196"/>
      <c r="K287" s="1196"/>
      <c r="L287" s="1196"/>
      <c r="M287" s="1197"/>
    </row>
    <row r="288" spans="1:13" ht="15" customHeight="1">
      <c r="A288" s="1187"/>
      <c r="B288" s="274"/>
      <c r="C288" s="1198" t="s">
        <v>169</v>
      </c>
      <c r="D288" s="1199"/>
      <c r="E288" s="1199"/>
      <c r="F288" s="1199"/>
      <c r="G288" s="1200"/>
      <c r="H288" s="1207" t="s">
        <v>129</v>
      </c>
      <c r="I288" s="1207"/>
      <c r="J288" s="1210">
        <f>VLOOKUP(A285,'Class-6'!$B$9:$G$108,6)</f>
        <v>0</v>
      </c>
      <c r="K288" s="1213" t="str">
        <f>CONCATENATE('Class-6'!$C$3,'Class-6'!$G$3)</f>
        <v>School U-Dise Code :-08151106901</v>
      </c>
      <c r="L288" s="1214"/>
      <c r="M288" s="1215"/>
    </row>
    <row r="289" spans="1:13" ht="15" customHeight="1">
      <c r="A289" s="1187"/>
      <c r="B289" s="38"/>
      <c r="C289" s="1201"/>
      <c r="D289" s="1202"/>
      <c r="E289" s="1202"/>
      <c r="F289" s="1202"/>
      <c r="G289" s="1203"/>
      <c r="H289" s="1208"/>
      <c r="I289" s="1208"/>
      <c r="J289" s="1211"/>
      <c r="K289" s="1216" t="str">
        <f>CONCATENATE('Class-6'!$I$3,'Class-6'!$J$3)</f>
        <v>Session :-2021-22</v>
      </c>
      <c r="L289" s="1217"/>
      <c r="M289" s="1218"/>
    </row>
    <row r="290" spans="1:13" ht="15" customHeight="1" thickBot="1">
      <c r="A290" s="1187"/>
      <c r="B290" s="38"/>
      <c r="C290" s="1204"/>
      <c r="D290" s="1205"/>
      <c r="E290" s="1205"/>
      <c r="F290" s="1205"/>
      <c r="G290" s="1206"/>
      <c r="H290" s="1209"/>
      <c r="I290" s="1209"/>
      <c r="J290" s="1212"/>
      <c r="K290" s="1219"/>
      <c r="L290" s="1220"/>
      <c r="M290" s="1221"/>
    </row>
    <row r="291" spans="1:13" ht="20.25" customHeight="1">
      <c r="A291" s="1187"/>
      <c r="B291" s="40" t="s">
        <v>81</v>
      </c>
      <c r="C291" s="1222" t="s">
        <v>22</v>
      </c>
      <c r="D291" s="1223"/>
      <c r="E291" s="1223"/>
      <c r="F291" s="1224"/>
      <c r="G291" s="17" t="s">
        <v>167</v>
      </c>
      <c r="H291" s="1225">
        <f>VLOOKUP($A285,'Class-6'!$B$9:$EI$108,4,0)</f>
        <v>0</v>
      </c>
      <c r="I291" s="1225"/>
      <c r="J291" s="1225"/>
      <c r="K291" s="1225"/>
      <c r="L291" s="1225"/>
      <c r="M291" s="1226"/>
    </row>
    <row r="292" spans="1:13" ht="20.25" customHeight="1">
      <c r="A292" s="1187"/>
      <c r="B292" s="40" t="s">
        <v>81</v>
      </c>
      <c r="C292" s="1181" t="s">
        <v>24</v>
      </c>
      <c r="D292" s="1182"/>
      <c r="E292" s="1182"/>
      <c r="F292" s="1183"/>
      <c r="G292" s="33" t="s">
        <v>167</v>
      </c>
      <c r="H292" s="1179">
        <f>VLOOKUP($A285,'Class-6'!$B$9:$EI$108,7,0)</f>
        <v>0</v>
      </c>
      <c r="I292" s="1179"/>
      <c r="J292" s="1179"/>
      <c r="K292" s="1179"/>
      <c r="L292" s="1179"/>
      <c r="M292" s="1180"/>
    </row>
    <row r="293" spans="1:13" ht="20.25" customHeight="1">
      <c r="A293" s="1187"/>
      <c r="B293" s="40" t="s">
        <v>81</v>
      </c>
      <c r="C293" s="1181" t="s">
        <v>25</v>
      </c>
      <c r="D293" s="1182"/>
      <c r="E293" s="1182"/>
      <c r="F293" s="1183"/>
      <c r="G293" s="33" t="s">
        <v>167</v>
      </c>
      <c r="H293" s="1179">
        <f>VLOOKUP($A285,'Class-6'!$B$9:$EI$108,8,0)</f>
        <v>0</v>
      </c>
      <c r="I293" s="1179"/>
      <c r="J293" s="1179"/>
      <c r="K293" s="1179"/>
      <c r="L293" s="1179"/>
      <c r="M293" s="1180"/>
    </row>
    <row r="294" spans="1:13" ht="20.25" customHeight="1">
      <c r="A294" s="1187"/>
      <c r="B294" s="40" t="s">
        <v>81</v>
      </c>
      <c r="C294" s="1181" t="s">
        <v>56</v>
      </c>
      <c r="D294" s="1182"/>
      <c r="E294" s="1182"/>
      <c r="F294" s="1183"/>
      <c r="G294" s="33" t="s">
        <v>167</v>
      </c>
      <c r="H294" s="1179">
        <f>VLOOKUP($A285,'Class-6'!$B$9:$EI$108,9,0)</f>
        <v>0</v>
      </c>
      <c r="I294" s="1179"/>
      <c r="J294" s="1179"/>
      <c r="K294" s="1179"/>
      <c r="L294" s="1179"/>
      <c r="M294" s="1180"/>
    </row>
    <row r="295" spans="1:13" ht="20.25" customHeight="1">
      <c r="A295" s="1187"/>
      <c r="B295" s="40" t="s">
        <v>81</v>
      </c>
      <c r="C295" s="1181" t="s">
        <v>57</v>
      </c>
      <c r="D295" s="1182"/>
      <c r="E295" s="1182"/>
      <c r="F295" s="1183"/>
      <c r="G295" s="33" t="s">
        <v>167</v>
      </c>
      <c r="H295" s="1184" t="str">
        <f>CONCATENATE('Class-6'!$G$4,'Class-6'!$J$4)</f>
        <v>6(A)</v>
      </c>
      <c r="I295" s="1179"/>
      <c r="J295" s="1179"/>
      <c r="K295" s="1179"/>
      <c r="L295" s="1179"/>
      <c r="M295" s="1180"/>
    </row>
    <row r="296" spans="1:13" ht="20.25" customHeight="1" thickBot="1">
      <c r="A296" s="1187"/>
      <c r="B296" s="40" t="s">
        <v>81</v>
      </c>
      <c r="C296" s="1154" t="s">
        <v>27</v>
      </c>
      <c r="D296" s="1155"/>
      <c r="E296" s="1155"/>
      <c r="F296" s="1156"/>
      <c r="G296" s="98" t="s">
        <v>167</v>
      </c>
      <c r="H296" s="1157">
        <f>VLOOKUP($A285,'Class-6'!$B$9:$EI$108,10,0)</f>
        <v>0</v>
      </c>
      <c r="I296" s="1157"/>
      <c r="J296" s="1157"/>
      <c r="K296" s="1157"/>
      <c r="L296" s="1157"/>
      <c r="M296" s="1158"/>
    </row>
    <row r="297" spans="1:13" ht="20.25" customHeight="1">
      <c r="A297" s="1187"/>
      <c r="B297" s="49" t="s">
        <v>81</v>
      </c>
      <c r="C297" s="1159" t="s">
        <v>58</v>
      </c>
      <c r="D297" s="1160"/>
      <c r="E297" s="413" t="s">
        <v>85</v>
      </c>
      <c r="F297" s="413" t="s">
        <v>86</v>
      </c>
      <c r="G297" s="410" t="s">
        <v>33</v>
      </c>
      <c r="H297" s="1161" t="s">
        <v>59</v>
      </c>
      <c r="I297" s="1161"/>
      <c r="J297" s="1162" t="s">
        <v>97</v>
      </c>
      <c r="K297" s="1163"/>
      <c r="L297" s="414" t="s">
        <v>89</v>
      </c>
      <c r="M297" s="1164" t="s">
        <v>104</v>
      </c>
    </row>
    <row r="298" spans="1:13" ht="25.5" customHeight="1" thickBot="1">
      <c r="A298" s="1187"/>
      <c r="B298" s="49" t="s">
        <v>81</v>
      </c>
      <c r="C298" s="1166" t="s">
        <v>60</v>
      </c>
      <c r="D298" s="1167"/>
      <c r="E298" s="267">
        <f>'Class-6'!$L$7</f>
        <v>20</v>
      </c>
      <c r="F298" s="267">
        <f>'Class-6'!$M$7</f>
        <v>20</v>
      </c>
      <c r="G298" s="268">
        <f>SUM(E298:F298)</f>
        <v>40</v>
      </c>
      <c r="H298" s="1168">
        <f>'Class-6'!$R$7</f>
        <v>60</v>
      </c>
      <c r="I298" s="1169"/>
      <c r="J298" s="1170">
        <f>'Class-6'!$V$7</f>
        <v>100</v>
      </c>
      <c r="K298" s="1171"/>
      <c r="L298" s="150">
        <f>G298+H298+J298</f>
        <v>200</v>
      </c>
      <c r="M298" s="1165"/>
    </row>
    <row r="299" spans="1:13" ht="22.5" customHeight="1">
      <c r="A299" s="1187"/>
      <c r="B299" s="49" t="s">
        <v>81</v>
      </c>
      <c r="C299" s="1148" t="str">
        <f>'Class-6'!$L$3</f>
        <v>HINDI</v>
      </c>
      <c r="D299" s="1149"/>
      <c r="E299" s="99">
        <f>IF($J288="TC",0,IF($J288="Nso",0,VLOOKUP($A285,'Class-6'!$B$9:$EI$108,11,0)))</f>
        <v>0</v>
      </c>
      <c r="F299" s="99">
        <f>IF($J288="TC",0,IF($J288="Nso",0,VLOOKUP($A285,'Class-6'!$B$9:$EI$108,12,0)))</f>
        <v>0</v>
      </c>
      <c r="G299" s="269">
        <f>SUM(E299,F299)</f>
        <v>0</v>
      </c>
      <c r="H299" s="1150">
        <f>IF($J288="TC",0,IF($J288="Nso",0,VLOOKUP($A285,'Class-6'!$B$9:$EI$108,17,0)))</f>
        <v>0</v>
      </c>
      <c r="I299" s="1151"/>
      <c r="J299" s="1152">
        <f>IF($J288="TC",0,IF($J288="Nso",0,VLOOKUP($A285,'Class-6'!$B$9:$EI$108,21,0)))</f>
        <v>0</v>
      </c>
      <c r="K299" s="1153"/>
      <c r="L299" s="99">
        <f>SUM(G299,H299,J299)</f>
        <v>0</v>
      </c>
      <c r="M299" s="100">
        <f>IF($J288="TC",0,IF($J288="Nso",0,VLOOKUP($A285,'Class-6'!$B$9:$EI$108,25,0)))</f>
        <v>0</v>
      </c>
    </row>
    <row r="300" spans="1:13" ht="22.5" customHeight="1">
      <c r="A300" s="1187"/>
      <c r="B300" s="49" t="s">
        <v>81</v>
      </c>
      <c r="C300" s="1136" t="str">
        <f>'Class-6'!$AA$3</f>
        <v>ENGLISH</v>
      </c>
      <c r="D300" s="1137"/>
      <c r="E300" s="99">
        <f>IF($J288="TC",0,IF($J288="Nso",0,VLOOKUP($A285,'Class-6'!$B$9:$EI$108,26,0)))</f>
        <v>0</v>
      </c>
      <c r="F300" s="99">
        <f>IF($J288="TC",0,IF($J288="Nso",0,VLOOKUP($A285,'Class-6'!$B$9:$EI$108,27,0)))</f>
        <v>0</v>
      </c>
      <c r="G300" s="270">
        <f t="shared" ref="G300:G304" si="16">SUM(E300,F300)</f>
        <v>0</v>
      </c>
      <c r="H300" s="1138">
        <f>IF($J288="TC",0,IF($J288="Nso",0,VLOOKUP($A285,'Class-6'!$B$9:$EI$108,32,0)))</f>
        <v>0</v>
      </c>
      <c r="I300" s="1139"/>
      <c r="J300" s="1140">
        <f>IF($J288="TC",0,IF($J288="Nso",0,VLOOKUP($A285,'Class-6'!$B$9:$EI$108,36,0)))</f>
        <v>0</v>
      </c>
      <c r="K300" s="1141"/>
      <c r="L300" s="99">
        <f t="shared" ref="L300:L304" si="17">SUM(G300,H300,J300)</f>
        <v>0</v>
      </c>
      <c r="M300" s="100">
        <f>IF($J288="TC",0,IF($J288="Nso",0,VLOOKUP($A285,'Class-6'!$B$9:$EI$108,40,0)))</f>
        <v>0</v>
      </c>
    </row>
    <row r="301" spans="1:13" ht="22.5" customHeight="1">
      <c r="A301" s="1187"/>
      <c r="B301" s="49" t="s">
        <v>81</v>
      </c>
      <c r="C301" s="1136" t="str">
        <f>'Class-6'!$AP$3</f>
        <v>SANSKRIT</v>
      </c>
      <c r="D301" s="1137"/>
      <c r="E301" s="99">
        <f>IF($J288="TC",0,IF($J288="Nso",0,VLOOKUP($A285,'Class-6'!$B$9:$EI$108,41,0)))</f>
        <v>0</v>
      </c>
      <c r="F301" s="99">
        <f>IF($J288="TC",0,IF($J288="TC",0,IF($J288="Nso",0,VLOOKUP($A285,'Class-6'!$B$9:$EI$108,42,0))))</f>
        <v>0</v>
      </c>
      <c r="G301" s="270">
        <f t="shared" si="16"/>
        <v>0</v>
      </c>
      <c r="H301" s="1138">
        <f>IF($J288="TC",0,IF($J288="Nso",0,VLOOKUP($A285,'Class-6'!$B$9:$EI$108,47,0)))</f>
        <v>0</v>
      </c>
      <c r="I301" s="1139"/>
      <c r="J301" s="1140">
        <f>IF($J288="TC",0,IF($J288="Nso",0,VLOOKUP($A285,'Class-6'!$B$9:$EI$108,51,0)))</f>
        <v>0</v>
      </c>
      <c r="K301" s="1141"/>
      <c r="L301" s="99">
        <f t="shared" si="17"/>
        <v>0</v>
      </c>
      <c r="M301" s="100">
        <f>IF($J288="TC",0,IF($J288="Nso",0,VLOOKUP($A285,'Class-6'!$B$9:$EI$108,55,0)))</f>
        <v>0</v>
      </c>
    </row>
    <row r="302" spans="1:13" ht="22.5" customHeight="1">
      <c r="A302" s="1187"/>
      <c r="B302" s="49" t="s">
        <v>81</v>
      </c>
      <c r="C302" s="1136" t="str">
        <f>'Class-6'!$BE$3</f>
        <v>SCIENCE</v>
      </c>
      <c r="D302" s="1137"/>
      <c r="E302" s="99">
        <f>IF($J288="TC",0,IF($J288="Nso",0,VLOOKUP($A285,'Class-6'!$B$9:$EI$108,56,0)))</f>
        <v>0</v>
      </c>
      <c r="F302" s="99">
        <f>IF($J288="TC",0,IF($J288="Nso",0,VLOOKUP($A285,'Class-6'!$B$9:$EI$108,57,0)))</f>
        <v>0</v>
      </c>
      <c r="G302" s="270">
        <f t="shared" si="16"/>
        <v>0</v>
      </c>
      <c r="H302" s="1138">
        <f>IF($J288="TC",0,IF($J288="Nso",0,VLOOKUP($A285,'Class-6'!$B$9:$EI$108,62,0)))</f>
        <v>0</v>
      </c>
      <c r="I302" s="1139"/>
      <c r="J302" s="1140">
        <f>IF($J288="TC",0,IF($J288="Nso",0,VLOOKUP($A285,'Class-6'!$B$9:$EI$108,66,0)))</f>
        <v>0</v>
      </c>
      <c r="K302" s="1141"/>
      <c r="L302" s="99">
        <f t="shared" si="17"/>
        <v>0</v>
      </c>
      <c r="M302" s="100">
        <f>IF($J288="TC",0,IF($J288="Nso",0,VLOOKUP($A285,'Class-6'!$B$9:$EI$108,70,0)))</f>
        <v>0</v>
      </c>
    </row>
    <row r="303" spans="1:13" ht="22.5" customHeight="1">
      <c r="A303" s="1187"/>
      <c r="B303" s="49" t="s">
        <v>81</v>
      </c>
      <c r="C303" s="1136" t="str">
        <f>'Class-6'!$BT$3</f>
        <v>MATHEMATICS</v>
      </c>
      <c r="D303" s="1137"/>
      <c r="E303" s="99">
        <f>IF($J288="TC",0,IF($J288="Nso",0,VLOOKUP($A285,'Class-6'!$B$9:$EI$108,71,0)))</f>
        <v>0</v>
      </c>
      <c r="F303" s="99">
        <f>IF($J288="TC",0,IF($J288="Nso",0,VLOOKUP($A285,'Class-6'!$B$9:$EI$108,72,0)))</f>
        <v>0</v>
      </c>
      <c r="G303" s="270">
        <f t="shared" si="16"/>
        <v>0</v>
      </c>
      <c r="H303" s="1138">
        <f>IF($J288="TC",0,IF($J288="Nso",0,VLOOKUP($A285,'Class-6'!$B$9:$EI$108,77,0)))</f>
        <v>0</v>
      </c>
      <c r="I303" s="1139"/>
      <c r="J303" s="1140">
        <f>IF($J288="TC",0,IF($J288="Nso",0,VLOOKUP($A285,'Class-6'!$B$9:$EI$108,81,0)))</f>
        <v>0</v>
      </c>
      <c r="K303" s="1141"/>
      <c r="L303" s="99">
        <f t="shared" si="17"/>
        <v>0</v>
      </c>
      <c r="M303" s="100">
        <f>IF($J288="TC",0,IF($J288="Nso",0,VLOOKUP($A285,'Class-6'!$B$9:$EI$108,85,0)))</f>
        <v>0</v>
      </c>
    </row>
    <row r="304" spans="1:13" ht="22.5" customHeight="1" thickBot="1">
      <c r="A304" s="1187"/>
      <c r="B304" s="49" t="s">
        <v>81</v>
      </c>
      <c r="C304" s="1142" t="str">
        <f>'Class-6'!$CI$3</f>
        <v>SOCIAL SCIENCE</v>
      </c>
      <c r="D304" s="1143"/>
      <c r="E304" s="99">
        <f>IF($J288="TC",0,IF($J288="Nso",0,VLOOKUP($A285,'Class-6'!$B$9:$EI$108,86,0)))</f>
        <v>0</v>
      </c>
      <c r="F304" s="99">
        <f>IF($J288="TC",0,IF($J288="Nso",0,VLOOKUP($A285,'Class-6'!$B$9:$EI$108,87,0)))</f>
        <v>0</v>
      </c>
      <c r="G304" s="271">
        <f t="shared" si="16"/>
        <v>0</v>
      </c>
      <c r="H304" s="1144">
        <f>IF($J288="TC",0,IF($J288="Nso",0,VLOOKUP($A285,'Class-6'!$B$9:$EI$108,92,0)))</f>
        <v>0</v>
      </c>
      <c r="I304" s="1145"/>
      <c r="J304" s="1146">
        <f>IF($J288="TC",0,IF($J288="Nso",0,VLOOKUP($A285,'Class-6'!$B$9:$EI$108,96,0)))</f>
        <v>0</v>
      </c>
      <c r="K304" s="1147"/>
      <c r="L304" s="99">
        <f t="shared" si="17"/>
        <v>0</v>
      </c>
      <c r="M304" s="100">
        <f>IF($J288="TC",0,IF($J288="Nso",0,VLOOKUP($A285,'Class-6'!$B$9:$EI$108,100,0)))</f>
        <v>0</v>
      </c>
    </row>
    <row r="305" spans="1:13" ht="20.25" customHeight="1">
      <c r="A305" s="1187"/>
      <c r="B305" s="49" t="s">
        <v>81</v>
      </c>
      <c r="C305" s="1124" t="s">
        <v>90</v>
      </c>
      <c r="D305" s="1125"/>
      <c r="E305" s="1126"/>
      <c r="F305" s="1130" t="s">
        <v>91</v>
      </c>
      <c r="G305" s="1131"/>
      <c r="H305" s="1132" t="s">
        <v>92</v>
      </c>
      <c r="I305" s="1133"/>
      <c r="J305" s="481" t="s">
        <v>45</v>
      </c>
      <c r="K305" s="481" t="s">
        <v>98</v>
      </c>
      <c r="L305" s="411" t="s">
        <v>43</v>
      </c>
      <c r="M305" s="50" t="s">
        <v>47</v>
      </c>
    </row>
    <row r="306" spans="1:13" ht="20.25" customHeight="1" thickBot="1">
      <c r="A306" s="1187"/>
      <c r="B306" s="49" t="s">
        <v>81</v>
      </c>
      <c r="C306" s="1127"/>
      <c r="D306" s="1128"/>
      <c r="E306" s="1129"/>
      <c r="F306" s="1134">
        <f>IF($J288="TC",0,IF($J288="Nso",0,VLOOKUP($A285,'Class-6'!$B$9:$EI$108,131,0)))</f>
        <v>0</v>
      </c>
      <c r="G306" s="1135"/>
      <c r="H306" s="1134">
        <f>IF($J288="TC",0,IF($J288="Nso",0,VLOOKUP($A285,'Class-6'!$B$9:$EI$108,132,0)))</f>
        <v>0</v>
      </c>
      <c r="I306" s="1135"/>
      <c r="J306" s="483">
        <f>IF($J288="TC",0,IF($J288="Nso",0,VLOOKUP($A285,'Class-6'!$B$9:$EI$108,133,0)))</f>
        <v>0</v>
      </c>
      <c r="K306" s="482" t="str">
        <f>IF($J288="TC",0,IF($J288="Nso",0,VLOOKUP($A285,'Class-6'!$B$9:$EI$108,134,0)))</f>
        <v/>
      </c>
      <c r="L306" s="412" t="str">
        <f>IF($J288="TC","TC",IF($J288="Nso","NSO",VLOOKUP($A285,'Class-6'!$B$9:$EI$108,135,0)))</f>
        <v/>
      </c>
      <c r="M306" s="97" t="str">
        <f>IF($J288="Nso",0,VLOOKUP($A285,'Class-6'!$B$9:$EI$108,137,0))</f>
        <v/>
      </c>
    </row>
    <row r="307" spans="1:13" ht="20.25" customHeight="1">
      <c r="A307" s="1187"/>
      <c r="B307" s="49" t="s">
        <v>81</v>
      </c>
      <c r="C307" s="1172" t="s">
        <v>63</v>
      </c>
      <c r="D307" s="1173"/>
      <c r="E307" s="1173"/>
      <c r="F307" s="1173"/>
      <c r="G307" s="1173"/>
      <c r="H307" s="1174"/>
      <c r="I307" s="1175" t="s">
        <v>64</v>
      </c>
      <c r="J307" s="1176"/>
      <c r="K307" s="484">
        <f>IF($J288="TC",0,IF($J288="Nso",0,VLOOKUP($A285,'Class-6'!$B$9:$EI$108,128,0)))</f>
        <v>0</v>
      </c>
      <c r="L307" s="1177" t="s">
        <v>107</v>
      </c>
      <c r="M307" s="1178"/>
    </row>
    <row r="308" spans="1:13" ht="20.25" customHeight="1" thickBot="1">
      <c r="A308" s="1187"/>
      <c r="B308" s="49" t="s">
        <v>81</v>
      </c>
      <c r="C308" s="1113" t="s">
        <v>58</v>
      </c>
      <c r="D308" s="1114"/>
      <c r="E308" s="1114"/>
      <c r="F308" s="1115" t="s">
        <v>176</v>
      </c>
      <c r="G308" s="1115"/>
      <c r="H308" s="272" t="s">
        <v>51</v>
      </c>
      <c r="I308" s="1116" t="s">
        <v>65</v>
      </c>
      <c r="J308" s="1117"/>
      <c r="K308" s="485">
        <f>IF($J288="TC",0,IF($J288="Nso",0,VLOOKUP($A285,'Class-6'!$B$9:$EI$108,129,0)))</f>
        <v>0</v>
      </c>
      <c r="L308" s="1118" t="str">
        <f>IF($J288="TC",0,IF($J288="Nso",0,VLOOKUP($A285,'Class-6'!$B$9:$EI$108,130,0)))</f>
        <v/>
      </c>
      <c r="M308" s="1119"/>
    </row>
    <row r="309" spans="1:13" ht="20.25" customHeight="1">
      <c r="A309" s="1187"/>
      <c r="B309" s="49" t="s">
        <v>81</v>
      </c>
      <c r="C309" s="1113"/>
      <c r="D309" s="1114"/>
      <c r="E309" s="1114"/>
      <c r="F309" s="1115"/>
      <c r="G309" s="1115"/>
      <c r="H309" s="273" t="s">
        <v>105</v>
      </c>
      <c r="I309" s="1120" t="s">
        <v>66</v>
      </c>
      <c r="J309" s="1121"/>
      <c r="K309" s="1122">
        <f>IF($J288="TC",0,IF($J288="Nso",0,VLOOKUP($A285,'Class-6'!$B$9:$EI$108,138,0)))</f>
        <v>0</v>
      </c>
      <c r="L309" s="1122"/>
      <c r="M309" s="1123"/>
    </row>
    <row r="310" spans="1:13" ht="20.25" customHeight="1">
      <c r="A310" s="1187"/>
      <c r="B310" s="49" t="s">
        <v>81</v>
      </c>
      <c r="C310" s="1101" t="str">
        <f>'Class-6'!$CX$3</f>
        <v>WORK EXP.</v>
      </c>
      <c r="D310" s="1102"/>
      <c r="E310" s="1103"/>
      <c r="F310" s="1104" t="str">
        <f>IF($J288="TC",0,IF($J288="Nso",0,VLOOKUP($A285,'Class-6'!$B$9:$FH$108,155,0)))</f>
        <v>0/100</v>
      </c>
      <c r="G310" s="1104"/>
      <c r="H310" s="95">
        <f>IF($J288="TC",0,IF($J288="Nso",0,VLOOKUP($A285,'Class-6'!$B$9:$FH$108,109,0)))</f>
        <v>0</v>
      </c>
      <c r="I310" s="1105" t="s">
        <v>83</v>
      </c>
      <c r="J310" s="1106"/>
      <c r="K310" s="1107">
        <f>'Class-6'!$V$2</f>
        <v>44676</v>
      </c>
      <c r="L310" s="1107"/>
      <c r="M310" s="1108"/>
    </row>
    <row r="311" spans="1:13" ht="20.25" customHeight="1">
      <c r="A311" s="1187"/>
      <c r="B311" s="49" t="s">
        <v>81</v>
      </c>
      <c r="C311" s="1109" t="str">
        <f>'Class-6'!$DG$3</f>
        <v>ART EDU.</v>
      </c>
      <c r="D311" s="1104"/>
      <c r="E311" s="1104"/>
      <c r="F311" s="1086" t="str">
        <f>IF($J288="TC",0,IF($J288="Nso",0,VLOOKUP($A285,'Class-6'!$B$9:$FH$108,159,0)))</f>
        <v>0/100</v>
      </c>
      <c r="G311" s="1087"/>
      <c r="H311" s="95">
        <f>IF($J288="TC",0,IF($J288="Nso",0,VLOOKUP($A285,'Class-6'!$B$9:$FH$108,118,0)))</f>
        <v>0</v>
      </c>
      <c r="I311" s="1110"/>
      <c r="J311" s="1111"/>
      <c r="K311" s="1111"/>
      <c r="L311" s="1111"/>
      <c r="M311" s="1112"/>
    </row>
    <row r="312" spans="1:13" ht="20.25" customHeight="1">
      <c r="A312" s="1187"/>
      <c r="B312" s="49" t="s">
        <v>81</v>
      </c>
      <c r="C312" s="1084" t="str">
        <f>'Class-6'!$DP$3</f>
        <v>HEALTH &amp; PHY. EDU.</v>
      </c>
      <c r="D312" s="1085"/>
      <c r="E312" s="1085"/>
      <c r="F312" s="1086" t="str">
        <f>IF($J288="TC",0,IF($J288="Nso",0,VLOOKUP($A285,'Class-6'!$B$9:$FH$108,163,0)))</f>
        <v>0/100</v>
      </c>
      <c r="G312" s="1087"/>
      <c r="H312" s="95">
        <f>IF($J288="TC",0,IF($J288="Nso",0,VLOOKUP($A285,'Class-6'!$B$9:$FH$108,127,0)))</f>
        <v>0</v>
      </c>
      <c r="I312" s="1088" t="s">
        <v>78</v>
      </c>
      <c r="J312" s="1089"/>
      <c r="K312" s="1092"/>
      <c r="L312" s="1093"/>
      <c r="M312" s="1094"/>
    </row>
    <row r="313" spans="1:13" ht="20.25" customHeight="1">
      <c r="A313" s="1187"/>
      <c r="B313" s="40" t="s">
        <v>81</v>
      </c>
      <c r="C313" s="1098" t="s">
        <v>67</v>
      </c>
      <c r="D313" s="1099"/>
      <c r="E313" s="1099"/>
      <c r="F313" s="1099"/>
      <c r="G313" s="1099"/>
      <c r="H313" s="1100"/>
      <c r="I313" s="1090"/>
      <c r="J313" s="1091"/>
      <c r="K313" s="1095"/>
      <c r="L313" s="1096"/>
      <c r="M313" s="1097"/>
    </row>
    <row r="314" spans="1:13" ht="20.25" customHeight="1" thickBot="1">
      <c r="A314" s="1187"/>
      <c r="B314" s="40" t="s">
        <v>81</v>
      </c>
      <c r="C314" s="96" t="s">
        <v>68</v>
      </c>
      <c r="D314" s="1060" t="s">
        <v>73</v>
      </c>
      <c r="E314" s="1227"/>
      <c r="F314" s="1060" t="s">
        <v>74</v>
      </c>
      <c r="G314" s="1061"/>
      <c r="H314" s="1062"/>
      <c r="I314" s="1063" t="s">
        <v>79</v>
      </c>
      <c r="J314" s="1064"/>
      <c r="K314" s="1064"/>
      <c r="L314" s="1064"/>
      <c r="M314" s="1065"/>
    </row>
    <row r="315" spans="1:13" ht="20.25" customHeight="1">
      <c r="A315" s="1187"/>
      <c r="B315" s="40" t="s">
        <v>81</v>
      </c>
      <c r="C315" s="511" t="s">
        <v>207</v>
      </c>
      <c r="D315" s="1228" t="s">
        <v>208</v>
      </c>
      <c r="E315" s="1229"/>
      <c r="F315" s="1069" t="s">
        <v>75</v>
      </c>
      <c r="G315" s="1070"/>
      <c r="H315" s="1071"/>
      <c r="I315" s="1066"/>
      <c r="J315" s="1067"/>
      <c r="K315" s="1067"/>
      <c r="L315" s="1067"/>
      <c r="M315" s="1068"/>
    </row>
    <row r="316" spans="1:13" ht="20.25" customHeight="1">
      <c r="A316" s="1187"/>
      <c r="B316" s="40" t="s">
        <v>81</v>
      </c>
      <c r="C316" s="512" t="s">
        <v>69</v>
      </c>
      <c r="D316" s="1230" t="s">
        <v>212</v>
      </c>
      <c r="E316" s="1231"/>
      <c r="F316" s="1072" t="s">
        <v>76</v>
      </c>
      <c r="G316" s="1073"/>
      <c r="H316" s="1074"/>
      <c r="I316" s="1066"/>
      <c r="J316" s="1067"/>
      <c r="K316" s="1067"/>
      <c r="L316" s="1067"/>
      <c r="M316" s="1068"/>
    </row>
    <row r="317" spans="1:13" ht="20.25" customHeight="1">
      <c r="A317" s="1187"/>
      <c r="B317" s="40" t="s">
        <v>81</v>
      </c>
      <c r="C317" s="512" t="s">
        <v>70</v>
      </c>
      <c r="D317" s="1230" t="s">
        <v>215</v>
      </c>
      <c r="E317" s="1231"/>
      <c r="F317" s="1072" t="s">
        <v>77</v>
      </c>
      <c r="G317" s="1073"/>
      <c r="H317" s="1074"/>
      <c r="I317" s="1075" t="s">
        <v>93</v>
      </c>
      <c r="J317" s="1076"/>
      <c r="K317" s="1076"/>
      <c r="L317" s="1076"/>
      <c r="M317" s="1077"/>
    </row>
    <row r="318" spans="1:13" ht="20.25" customHeight="1">
      <c r="A318" s="1187"/>
      <c r="B318" s="40"/>
      <c r="C318" s="512" t="s">
        <v>72</v>
      </c>
      <c r="D318" s="1230" t="s">
        <v>209</v>
      </c>
      <c r="E318" s="1231"/>
      <c r="F318" s="1072" t="s">
        <v>77</v>
      </c>
      <c r="G318" s="1073"/>
      <c r="H318" s="1074"/>
      <c r="I318" s="1075"/>
      <c r="J318" s="1076"/>
      <c r="K318" s="1076"/>
      <c r="L318" s="1076"/>
      <c r="M318" s="1077"/>
    </row>
    <row r="319" spans="1:13" ht="20.25" customHeight="1" thickBot="1">
      <c r="A319" s="1187"/>
      <c r="B319" s="51" t="s">
        <v>81</v>
      </c>
      <c r="C319" s="131" t="s">
        <v>71</v>
      </c>
      <c r="D319" s="1232" t="s">
        <v>210</v>
      </c>
      <c r="E319" s="1233"/>
      <c r="F319" s="1081" t="s">
        <v>106</v>
      </c>
      <c r="G319" s="1082"/>
      <c r="H319" s="1083"/>
      <c r="I319" s="1078"/>
      <c r="J319" s="1079"/>
      <c r="K319" s="1079"/>
      <c r="L319" s="1079"/>
      <c r="M319" s="1080"/>
    </row>
    <row r="320" spans="1:13" ht="12.75" customHeight="1" thickTop="1">
      <c r="A320" s="1185"/>
      <c r="B320" s="1185"/>
      <c r="C320" s="1185"/>
      <c r="D320" s="1185"/>
      <c r="E320" s="1185"/>
      <c r="F320" s="1185"/>
      <c r="G320" s="1185"/>
      <c r="H320" s="1185"/>
      <c r="I320" s="1185"/>
      <c r="J320" s="1185"/>
      <c r="K320" s="1185"/>
      <c r="L320" s="1185"/>
      <c r="M320" s="1185"/>
    </row>
    <row r="321" spans="1:13" ht="24.75" customHeight="1" thickBot="1">
      <c r="A321" s="488">
        <f>A285+1</f>
        <v>10</v>
      </c>
      <c r="B321" s="1186" t="s">
        <v>54</v>
      </c>
      <c r="C321" s="1186"/>
      <c r="D321" s="1186"/>
      <c r="E321" s="1186"/>
      <c r="F321" s="1186"/>
      <c r="G321" s="1186"/>
      <c r="H321" s="1186"/>
      <c r="I321" s="1186"/>
      <c r="J321" s="1186"/>
      <c r="K321" s="1186"/>
      <c r="L321" s="1186"/>
      <c r="M321" s="1186"/>
    </row>
    <row r="322" spans="1:13" ht="42.75" customHeight="1" thickTop="1">
      <c r="A322" s="1187"/>
      <c r="B322" s="1188"/>
      <c r="C322" s="1189"/>
      <c r="D322" s="1192" t="str">
        <f>Master!$E$8</f>
        <v>Govt. Sr. Secondary School Raimalwada</v>
      </c>
      <c r="E322" s="1193"/>
      <c r="F322" s="1193"/>
      <c r="G322" s="1193"/>
      <c r="H322" s="1193"/>
      <c r="I322" s="1193"/>
      <c r="J322" s="1193"/>
      <c r="K322" s="1193"/>
      <c r="L322" s="1193"/>
      <c r="M322" s="1194"/>
    </row>
    <row r="323" spans="1:13" ht="26.25" customHeight="1" thickBot="1">
      <c r="A323" s="1187"/>
      <c r="B323" s="1190"/>
      <c r="C323" s="1191"/>
      <c r="D323" s="1195" t="str">
        <f>Master!$E$11</f>
        <v>P.S.-Bapini (Jodhpur)</v>
      </c>
      <c r="E323" s="1196"/>
      <c r="F323" s="1196"/>
      <c r="G323" s="1196"/>
      <c r="H323" s="1196"/>
      <c r="I323" s="1196"/>
      <c r="J323" s="1196"/>
      <c r="K323" s="1196"/>
      <c r="L323" s="1196"/>
      <c r="M323" s="1197"/>
    </row>
    <row r="324" spans="1:13" ht="17.25" customHeight="1">
      <c r="A324" s="1187"/>
      <c r="B324" s="274"/>
      <c r="C324" s="1198" t="s">
        <v>169</v>
      </c>
      <c r="D324" s="1199"/>
      <c r="E324" s="1199"/>
      <c r="F324" s="1199"/>
      <c r="G324" s="1200"/>
      <c r="H324" s="1207" t="s">
        <v>129</v>
      </c>
      <c r="I324" s="1207"/>
      <c r="J324" s="1210">
        <f>VLOOKUP(A321,'Class-6'!$B$9:$G$108,6)</f>
        <v>0</v>
      </c>
      <c r="K324" s="1213" t="str">
        <f>CONCATENATE('Class-6'!$C$3,'Class-6'!$G$3)</f>
        <v>School U-Dise Code :-08151106901</v>
      </c>
      <c r="L324" s="1214"/>
      <c r="M324" s="1215"/>
    </row>
    <row r="325" spans="1:13" ht="17.25" customHeight="1">
      <c r="A325" s="1187"/>
      <c r="B325" s="38"/>
      <c r="C325" s="1201"/>
      <c r="D325" s="1202"/>
      <c r="E325" s="1202"/>
      <c r="F325" s="1202"/>
      <c r="G325" s="1203"/>
      <c r="H325" s="1208"/>
      <c r="I325" s="1208"/>
      <c r="J325" s="1211"/>
      <c r="K325" s="1216" t="str">
        <f>CONCATENATE('Class-6'!$I$3,'Class-6'!$J$3)</f>
        <v>Session :-2021-22</v>
      </c>
      <c r="L325" s="1217"/>
      <c r="M325" s="1218"/>
    </row>
    <row r="326" spans="1:13" ht="17.25" customHeight="1" thickBot="1">
      <c r="A326" s="1187"/>
      <c r="B326" s="38"/>
      <c r="C326" s="1204"/>
      <c r="D326" s="1205"/>
      <c r="E326" s="1205"/>
      <c r="F326" s="1205"/>
      <c r="G326" s="1206"/>
      <c r="H326" s="1209"/>
      <c r="I326" s="1209"/>
      <c r="J326" s="1212"/>
      <c r="K326" s="1219"/>
      <c r="L326" s="1220"/>
      <c r="M326" s="1221"/>
    </row>
    <row r="327" spans="1:13" ht="20.25" customHeight="1">
      <c r="A327" s="1187"/>
      <c r="B327" s="40" t="s">
        <v>81</v>
      </c>
      <c r="C327" s="1222" t="s">
        <v>22</v>
      </c>
      <c r="D327" s="1223"/>
      <c r="E327" s="1223"/>
      <c r="F327" s="1224"/>
      <c r="G327" s="17" t="s">
        <v>167</v>
      </c>
      <c r="H327" s="1225">
        <f>VLOOKUP($A321,'Class-6'!$B$9:$EI$108,4,0)</f>
        <v>0</v>
      </c>
      <c r="I327" s="1225"/>
      <c r="J327" s="1225"/>
      <c r="K327" s="1225"/>
      <c r="L327" s="1225"/>
      <c r="M327" s="1226"/>
    </row>
    <row r="328" spans="1:13" ht="20.25" customHeight="1">
      <c r="A328" s="1187"/>
      <c r="B328" s="40" t="s">
        <v>81</v>
      </c>
      <c r="C328" s="1181" t="s">
        <v>24</v>
      </c>
      <c r="D328" s="1182"/>
      <c r="E328" s="1182"/>
      <c r="F328" s="1183"/>
      <c r="G328" s="33" t="s">
        <v>167</v>
      </c>
      <c r="H328" s="1179">
        <f>VLOOKUP($A321,'Class-6'!$B$9:$EI$108,7,0)</f>
        <v>0</v>
      </c>
      <c r="I328" s="1179"/>
      <c r="J328" s="1179"/>
      <c r="K328" s="1179"/>
      <c r="L328" s="1179"/>
      <c r="M328" s="1180"/>
    </row>
    <row r="329" spans="1:13" ht="20.25" customHeight="1">
      <c r="A329" s="1187"/>
      <c r="B329" s="40" t="s">
        <v>81</v>
      </c>
      <c r="C329" s="1181" t="s">
        <v>25</v>
      </c>
      <c r="D329" s="1182"/>
      <c r="E329" s="1182"/>
      <c r="F329" s="1183"/>
      <c r="G329" s="33" t="s">
        <v>167</v>
      </c>
      <c r="H329" s="1179">
        <f>VLOOKUP($A321,'Class-6'!$B$9:$EI$108,8,0)</f>
        <v>0</v>
      </c>
      <c r="I329" s="1179"/>
      <c r="J329" s="1179"/>
      <c r="K329" s="1179"/>
      <c r="L329" s="1179"/>
      <c r="M329" s="1180"/>
    </row>
    <row r="330" spans="1:13" ht="20.25" customHeight="1">
      <c r="A330" s="1187"/>
      <c r="B330" s="40" t="s">
        <v>81</v>
      </c>
      <c r="C330" s="1181" t="s">
        <v>56</v>
      </c>
      <c r="D330" s="1182"/>
      <c r="E330" s="1182"/>
      <c r="F330" s="1183"/>
      <c r="G330" s="33" t="s">
        <v>167</v>
      </c>
      <c r="H330" s="1179">
        <f>VLOOKUP($A321,'Class-6'!$B$9:$EI$108,9,0)</f>
        <v>0</v>
      </c>
      <c r="I330" s="1179"/>
      <c r="J330" s="1179"/>
      <c r="K330" s="1179"/>
      <c r="L330" s="1179"/>
      <c r="M330" s="1180"/>
    </row>
    <row r="331" spans="1:13" ht="20.25" customHeight="1">
      <c r="A331" s="1187"/>
      <c r="B331" s="40" t="s">
        <v>81</v>
      </c>
      <c r="C331" s="1181" t="s">
        <v>57</v>
      </c>
      <c r="D331" s="1182"/>
      <c r="E331" s="1182"/>
      <c r="F331" s="1183"/>
      <c r="G331" s="33" t="s">
        <v>167</v>
      </c>
      <c r="H331" s="1184" t="str">
        <f>CONCATENATE('Class-6'!$G$4,'Class-6'!$J$4)</f>
        <v>6(A)</v>
      </c>
      <c r="I331" s="1179"/>
      <c r="J331" s="1179"/>
      <c r="K331" s="1179"/>
      <c r="L331" s="1179"/>
      <c r="M331" s="1180"/>
    </row>
    <row r="332" spans="1:13" ht="20.25" customHeight="1" thickBot="1">
      <c r="A332" s="1187"/>
      <c r="B332" s="40" t="s">
        <v>81</v>
      </c>
      <c r="C332" s="1154" t="s">
        <v>27</v>
      </c>
      <c r="D332" s="1155"/>
      <c r="E332" s="1155"/>
      <c r="F332" s="1156"/>
      <c r="G332" s="98" t="s">
        <v>167</v>
      </c>
      <c r="H332" s="1157">
        <f>VLOOKUP($A321,'Class-6'!$B$9:$EI$108,10,0)</f>
        <v>0</v>
      </c>
      <c r="I332" s="1157"/>
      <c r="J332" s="1157"/>
      <c r="K332" s="1157"/>
      <c r="L332" s="1157"/>
      <c r="M332" s="1158"/>
    </row>
    <row r="333" spans="1:13" ht="20.25" customHeight="1">
      <c r="A333" s="1187"/>
      <c r="B333" s="49" t="s">
        <v>81</v>
      </c>
      <c r="C333" s="1159" t="s">
        <v>58</v>
      </c>
      <c r="D333" s="1160"/>
      <c r="E333" s="413" t="s">
        <v>85</v>
      </c>
      <c r="F333" s="413" t="s">
        <v>86</v>
      </c>
      <c r="G333" s="410" t="s">
        <v>33</v>
      </c>
      <c r="H333" s="1161" t="s">
        <v>59</v>
      </c>
      <c r="I333" s="1161"/>
      <c r="J333" s="1162" t="s">
        <v>97</v>
      </c>
      <c r="K333" s="1163"/>
      <c r="L333" s="414" t="s">
        <v>89</v>
      </c>
      <c r="M333" s="1164" t="s">
        <v>104</v>
      </c>
    </row>
    <row r="334" spans="1:13" ht="25.5" customHeight="1" thickBot="1">
      <c r="A334" s="1187"/>
      <c r="B334" s="49" t="s">
        <v>81</v>
      </c>
      <c r="C334" s="1166" t="s">
        <v>60</v>
      </c>
      <c r="D334" s="1167"/>
      <c r="E334" s="267">
        <f>'Class-6'!$L$7</f>
        <v>20</v>
      </c>
      <c r="F334" s="267">
        <f>'Class-6'!$M$7</f>
        <v>20</v>
      </c>
      <c r="G334" s="268">
        <f>SUM(E334:F334)</f>
        <v>40</v>
      </c>
      <c r="H334" s="1168">
        <f>'Class-6'!$R$7</f>
        <v>60</v>
      </c>
      <c r="I334" s="1169"/>
      <c r="J334" s="1170">
        <f>'Class-6'!$V$7</f>
        <v>100</v>
      </c>
      <c r="K334" s="1171"/>
      <c r="L334" s="150">
        <f>G334+H334+J334</f>
        <v>200</v>
      </c>
      <c r="M334" s="1165"/>
    </row>
    <row r="335" spans="1:13" ht="22.5" customHeight="1">
      <c r="A335" s="1187"/>
      <c r="B335" s="49" t="s">
        <v>81</v>
      </c>
      <c r="C335" s="1148" t="str">
        <f>'Class-6'!$L$3</f>
        <v>HINDI</v>
      </c>
      <c r="D335" s="1149"/>
      <c r="E335" s="99">
        <f>IF($J324="TC",0,IF($J324="Nso",0,VLOOKUP($A321,'Class-6'!$B$9:$EI$108,11,0)))</f>
        <v>0</v>
      </c>
      <c r="F335" s="99">
        <f>IF($J324="TC",0,IF($J324="Nso",0,VLOOKUP($A321,'Class-6'!$B$9:$EI$108,12,0)))</f>
        <v>0</v>
      </c>
      <c r="G335" s="269">
        <f>SUM(E335,F335)</f>
        <v>0</v>
      </c>
      <c r="H335" s="1150">
        <f>IF($J324="TC",0,IF($J324="Nso",0,VLOOKUP($A321,'Class-6'!$B$9:$EI$108,17,0)))</f>
        <v>0</v>
      </c>
      <c r="I335" s="1151"/>
      <c r="J335" s="1152">
        <f>IF($J324="TC",0,IF($J324="Nso",0,VLOOKUP($A321,'Class-6'!$B$9:$EI$108,21,0)))</f>
        <v>0</v>
      </c>
      <c r="K335" s="1153"/>
      <c r="L335" s="99">
        <f>SUM(G335,H335,J335)</f>
        <v>0</v>
      </c>
      <c r="M335" s="100">
        <f>IF($J324="TC",0,IF($J324="Nso",0,VLOOKUP($A321,'Class-6'!$B$9:$EI$108,25,0)))</f>
        <v>0</v>
      </c>
    </row>
    <row r="336" spans="1:13" ht="22.5" customHeight="1">
      <c r="A336" s="1187"/>
      <c r="B336" s="49" t="s">
        <v>81</v>
      </c>
      <c r="C336" s="1136" t="str">
        <f>'Class-6'!$AA$3</f>
        <v>ENGLISH</v>
      </c>
      <c r="D336" s="1137"/>
      <c r="E336" s="99">
        <f>IF($J324="TC",0,IF($J324="Nso",0,VLOOKUP($A321,'Class-6'!$B$9:$EI$108,26,0)))</f>
        <v>0</v>
      </c>
      <c r="F336" s="99">
        <f>IF($J324="TC",0,IF($J324="Nso",0,VLOOKUP($A321,'Class-6'!$B$9:$EI$108,27,0)))</f>
        <v>0</v>
      </c>
      <c r="G336" s="270">
        <f t="shared" ref="G336:G340" si="18">SUM(E336,F336)</f>
        <v>0</v>
      </c>
      <c r="H336" s="1138">
        <f>IF($J324="TC",0,IF($J324="Nso",0,VLOOKUP($A321,'Class-6'!$B$9:$EI$108,32,0)))</f>
        <v>0</v>
      </c>
      <c r="I336" s="1139"/>
      <c r="J336" s="1140">
        <f>IF($J324="TC",0,IF($J324="Nso",0,VLOOKUP($A321,'Class-6'!$B$9:$EI$108,36,0)))</f>
        <v>0</v>
      </c>
      <c r="K336" s="1141"/>
      <c r="L336" s="99">
        <f t="shared" ref="L336:L340" si="19">SUM(G336,H336,J336)</f>
        <v>0</v>
      </c>
      <c r="M336" s="100">
        <f>IF($J324="TC",0,IF($J324="Nso",0,VLOOKUP($A321,'Class-6'!$B$9:$EI$108,40,0)))</f>
        <v>0</v>
      </c>
    </row>
    <row r="337" spans="1:13" ht="22.5" customHeight="1">
      <c r="A337" s="1187"/>
      <c r="B337" s="49" t="s">
        <v>81</v>
      </c>
      <c r="C337" s="1136" t="str">
        <f>'Class-6'!$AP$3</f>
        <v>SANSKRIT</v>
      </c>
      <c r="D337" s="1137"/>
      <c r="E337" s="99">
        <f>IF($J324="TC",0,IF($J324="Nso",0,VLOOKUP($A321,'Class-6'!$B$9:$EI$108,41,0)))</f>
        <v>0</v>
      </c>
      <c r="F337" s="99">
        <f>IF($J324="TC",0,IF($J324="TC",0,IF($J324="Nso",0,VLOOKUP($A321,'Class-6'!$B$9:$EI$108,42,0))))</f>
        <v>0</v>
      </c>
      <c r="G337" s="270">
        <f t="shared" si="18"/>
        <v>0</v>
      </c>
      <c r="H337" s="1138">
        <f>IF($J324="TC",0,IF($J324="Nso",0,VLOOKUP($A321,'Class-6'!$B$9:$EI$108,47,0)))</f>
        <v>0</v>
      </c>
      <c r="I337" s="1139"/>
      <c r="J337" s="1140">
        <f>IF($J324="TC",0,IF($J324="Nso",0,VLOOKUP($A321,'Class-6'!$B$9:$EI$108,51,0)))</f>
        <v>0</v>
      </c>
      <c r="K337" s="1141"/>
      <c r="L337" s="99">
        <f t="shared" si="19"/>
        <v>0</v>
      </c>
      <c r="M337" s="100">
        <f>IF($J324="TC",0,IF($J324="Nso",0,VLOOKUP($A321,'Class-6'!$B$9:$EI$108,55,0)))</f>
        <v>0</v>
      </c>
    </row>
    <row r="338" spans="1:13" ht="22.5" customHeight="1">
      <c r="A338" s="1187"/>
      <c r="B338" s="49" t="s">
        <v>81</v>
      </c>
      <c r="C338" s="1136" t="str">
        <f>'Class-6'!$BE$3</f>
        <v>SCIENCE</v>
      </c>
      <c r="D338" s="1137"/>
      <c r="E338" s="99">
        <f>IF($J324="TC",0,IF($J324="Nso",0,VLOOKUP($A321,'Class-6'!$B$9:$EI$108,56,0)))</f>
        <v>0</v>
      </c>
      <c r="F338" s="99">
        <f>IF($J324="TC",0,IF($J324="Nso",0,VLOOKUP($A321,'Class-6'!$B$9:$EI$108,57,0)))</f>
        <v>0</v>
      </c>
      <c r="G338" s="270">
        <f t="shared" si="18"/>
        <v>0</v>
      </c>
      <c r="H338" s="1138">
        <f>IF($J324="TC",0,IF($J324="Nso",0,VLOOKUP($A321,'Class-6'!$B$9:$EI$108,62,0)))</f>
        <v>0</v>
      </c>
      <c r="I338" s="1139"/>
      <c r="J338" s="1140">
        <f>IF($J324="TC",0,IF($J324="Nso",0,VLOOKUP($A321,'Class-6'!$B$9:$EI$108,66,0)))</f>
        <v>0</v>
      </c>
      <c r="K338" s="1141"/>
      <c r="L338" s="99">
        <f t="shared" si="19"/>
        <v>0</v>
      </c>
      <c r="M338" s="100">
        <f>IF($J324="TC",0,IF($J324="Nso",0,VLOOKUP($A321,'Class-6'!$B$9:$EI$108,70,0)))</f>
        <v>0</v>
      </c>
    </row>
    <row r="339" spans="1:13" ht="22.5" customHeight="1">
      <c r="A339" s="1187"/>
      <c r="B339" s="49" t="s">
        <v>81</v>
      </c>
      <c r="C339" s="1136" t="str">
        <f>'Class-6'!$BT$3</f>
        <v>MATHEMATICS</v>
      </c>
      <c r="D339" s="1137"/>
      <c r="E339" s="99">
        <f>IF($J324="TC",0,IF($J324="Nso",0,VLOOKUP($A321,'Class-6'!$B$9:$EI$108,71,0)))</f>
        <v>0</v>
      </c>
      <c r="F339" s="99">
        <f>IF($J324="TC",0,IF($J324="Nso",0,VLOOKUP($A321,'Class-6'!$B$9:$EI$108,72,0)))</f>
        <v>0</v>
      </c>
      <c r="G339" s="270">
        <f t="shared" si="18"/>
        <v>0</v>
      </c>
      <c r="H339" s="1138">
        <f>IF($J324="TC",0,IF($J324="Nso",0,VLOOKUP($A321,'Class-6'!$B$9:$EI$108,77,0)))</f>
        <v>0</v>
      </c>
      <c r="I339" s="1139"/>
      <c r="J339" s="1140">
        <f>IF($J324="TC",0,IF($J324="Nso",0,VLOOKUP($A321,'Class-6'!$B$9:$EI$108,81,0)))</f>
        <v>0</v>
      </c>
      <c r="K339" s="1141"/>
      <c r="L339" s="99">
        <f t="shared" si="19"/>
        <v>0</v>
      </c>
      <c r="M339" s="100">
        <f>IF($J324="TC",0,IF($J324="Nso",0,VLOOKUP($A321,'Class-6'!$B$9:$EI$108,85,0)))</f>
        <v>0</v>
      </c>
    </row>
    <row r="340" spans="1:13" ht="22.5" customHeight="1" thickBot="1">
      <c r="A340" s="1187"/>
      <c r="B340" s="49" t="s">
        <v>81</v>
      </c>
      <c r="C340" s="1142" t="str">
        <f>'Class-6'!$CI$3</f>
        <v>SOCIAL SCIENCE</v>
      </c>
      <c r="D340" s="1143"/>
      <c r="E340" s="99">
        <f>IF($J324="TC",0,IF($J324="Nso",0,VLOOKUP($A321,'Class-6'!$B$9:$EI$108,86,0)))</f>
        <v>0</v>
      </c>
      <c r="F340" s="99">
        <f>IF($J324="TC",0,IF($J324="Nso",0,VLOOKUP($A321,'Class-6'!$B$9:$EI$108,87,0)))</f>
        <v>0</v>
      </c>
      <c r="G340" s="271">
        <f t="shared" si="18"/>
        <v>0</v>
      </c>
      <c r="H340" s="1144">
        <f>IF($J324="TC",0,IF($J324="Nso",0,VLOOKUP($A321,'Class-6'!$B$9:$EI$108,92,0)))</f>
        <v>0</v>
      </c>
      <c r="I340" s="1145"/>
      <c r="J340" s="1146">
        <f>IF($J324="TC",0,IF($J324="Nso",0,VLOOKUP($A321,'Class-6'!$B$9:$EI$108,96,0)))</f>
        <v>0</v>
      </c>
      <c r="K340" s="1147"/>
      <c r="L340" s="99">
        <f t="shared" si="19"/>
        <v>0</v>
      </c>
      <c r="M340" s="100">
        <f>IF($J324="TC",0,IF($J324="Nso",0,VLOOKUP($A321,'Class-6'!$B$9:$EI$108,100,0)))</f>
        <v>0</v>
      </c>
    </row>
    <row r="341" spans="1:13" ht="20.25" customHeight="1">
      <c r="A341" s="1187"/>
      <c r="B341" s="49" t="s">
        <v>81</v>
      </c>
      <c r="C341" s="1124" t="s">
        <v>90</v>
      </c>
      <c r="D341" s="1125"/>
      <c r="E341" s="1126"/>
      <c r="F341" s="1130" t="s">
        <v>91</v>
      </c>
      <c r="G341" s="1131"/>
      <c r="H341" s="1132" t="s">
        <v>92</v>
      </c>
      <c r="I341" s="1133"/>
      <c r="J341" s="481" t="s">
        <v>45</v>
      </c>
      <c r="K341" s="481" t="s">
        <v>98</v>
      </c>
      <c r="L341" s="411" t="s">
        <v>43</v>
      </c>
      <c r="M341" s="513" t="s">
        <v>47</v>
      </c>
    </row>
    <row r="342" spans="1:13" ht="20.25" customHeight="1" thickBot="1">
      <c r="A342" s="1187"/>
      <c r="B342" s="49" t="s">
        <v>81</v>
      </c>
      <c r="C342" s="1127"/>
      <c r="D342" s="1128"/>
      <c r="E342" s="1129"/>
      <c r="F342" s="1134">
        <f>IF($J324="TC",0,IF($J324="Nso",0,VLOOKUP($A321,'Class-6'!$B$9:$EI$108,131,0)))</f>
        <v>0</v>
      </c>
      <c r="G342" s="1135"/>
      <c r="H342" s="1134">
        <f>IF($J324="TC",0,IF($J324="Nso",0,VLOOKUP($A321,'Class-6'!$B$9:$EI$108,132,0)))</f>
        <v>0</v>
      </c>
      <c r="I342" s="1135"/>
      <c r="J342" s="483">
        <f>IF($J324="TC",0,IF($J324="Nso",0,VLOOKUP($A321,'Class-6'!$B$9:$EI$108,133,0)))</f>
        <v>0</v>
      </c>
      <c r="K342" s="482" t="str">
        <f>IF($J324="TC",0,IF($J324="Nso",0,VLOOKUP($A321,'Class-6'!$B$9:$EI$108,134,0)))</f>
        <v/>
      </c>
      <c r="L342" s="412" t="str">
        <f>IF($J324="TC","TC",IF($J324="Nso","NSO",VLOOKUP($A321,'Class-6'!$B$9:$EI$108,135,0)))</f>
        <v/>
      </c>
      <c r="M342" s="97" t="str">
        <f>IF($J324="Nso",0,VLOOKUP($A321,'Class-6'!$B$9:$EI$108,137,0))</f>
        <v/>
      </c>
    </row>
    <row r="343" spans="1:13" ht="20.25" customHeight="1">
      <c r="A343" s="1187"/>
      <c r="B343" s="49" t="s">
        <v>81</v>
      </c>
      <c r="C343" s="1172" t="s">
        <v>63</v>
      </c>
      <c r="D343" s="1173"/>
      <c r="E343" s="1173"/>
      <c r="F343" s="1173"/>
      <c r="G343" s="1173"/>
      <c r="H343" s="1174"/>
      <c r="I343" s="1175" t="s">
        <v>64</v>
      </c>
      <c r="J343" s="1176"/>
      <c r="K343" s="484">
        <f>IF($J324="TC",0,IF($J324="Nso",0,VLOOKUP($A321,'Class-6'!$B$9:$EI$108,128,0)))</f>
        <v>0</v>
      </c>
      <c r="L343" s="1177" t="s">
        <v>107</v>
      </c>
      <c r="M343" s="1178"/>
    </row>
    <row r="344" spans="1:13" ht="20.25" customHeight="1" thickBot="1">
      <c r="A344" s="1187"/>
      <c r="B344" s="49" t="s">
        <v>81</v>
      </c>
      <c r="C344" s="1113" t="s">
        <v>58</v>
      </c>
      <c r="D344" s="1114"/>
      <c r="E344" s="1114"/>
      <c r="F344" s="1115" t="s">
        <v>176</v>
      </c>
      <c r="G344" s="1115"/>
      <c r="H344" s="272" t="s">
        <v>51</v>
      </c>
      <c r="I344" s="1116" t="s">
        <v>65</v>
      </c>
      <c r="J344" s="1117"/>
      <c r="K344" s="485">
        <f>IF($J324="TC",0,IF($J324="Nso",0,VLOOKUP($A321,'Class-6'!$B$9:$EI$108,129,0)))</f>
        <v>0</v>
      </c>
      <c r="L344" s="1118" t="str">
        <f>IF($J324="TC",0,IF($J324="Nso",0,VLOOKUP($A321,'Class-6'!$B$9:$EI$108,130,0)))</f>
        <v/>
      </c>
      <c r="M344" s="1119"/>
    </row>
    <row r="345" spans="1:13" ht="20.25" customHeight="1">
      <c r="A345" s="1187"/>
      <c r="B345" s="49" t="s">
        <v>81</v>
      </c>
      <c r="C345" s="1113"/>
      <c r="D345" s="1114"/>
      <c r="E345" s="1114"/>
      <c r="F345" s="1115"/>
      <c r="G345" s="1115"/>
      <c r="H345" s="273" t="s">
        <v>105</v>
      </c>
      <c r="I345" s="1120" t="s">
        <v>66</v>
      </c>
      <c r="J345" s="1121"/>
      <c r="K345" s="1122">
        <f>IF($J324="TC",0,IF($J324="Nso",0,VLOOKUP($A321,'Class-6'!$B$9:$EI$108,138,0)))</f>
        <v>0</v>
      </c>
      <c r="L345" s="1122"/>
      <c r="M345" s="1123"/>
    </row>
    <row r="346" spans="1:13" ht="20.25" customHeight="1">
      <c r="A346" s="1187"/>
      <c r="B346" s="49" t="s">
        <v>81</v>
      </c>
      <c r="C346" s="1101" t="str">
        <f>'Class-6'!$CX$3</f>
        <v>WORK EXP.</v>
      </c>
      <c r="D346" s="1102"/>
      <c r="E346" s="1103"/>
      <c r="F346" s="1104" t="str">
        <f>IF($J324="TC",0,IF($J324="Nso",0,VLOOKUP($A321,'Class-6'!$B$9:$FH$108,155,0)))</f>
        <v>0/100</v>
      </c>
      <c r="G346" s="1104"/>
      <c r="H346" s="95">
        <f>IF($J324="TC",0,IF($J324="Nso",0,VLOOKUP($A321,'Class-6'!$B$9:$FH$108,109,0)))</f>
        <v>0</v>
      </c>
      <c r="I346" s="1105" t="s">
        <v>83</v>
      </c>
      <c r="J346" s="1106"/>
      <c r="K346" s="1107">
        <f>'Class-6'!$V$2</f>
        <v>44676</v>
      </c>
      <c r="L346" s="1107"/>
      <c r="M346" s="1108"/>
    </row>
    <row r="347" spans="1:13" ht="20.25" customHeight="1">
      <c r="A347" s="1187"/>
      <c r="B347" s="49" t="s">
        <v>81</v>
      </c>
      <c r="C347" s="1109" t="str">
        <f>'Class-6'!$DG$3</f>
        <v>ART EDU.</v>
      </c>
      <c r="D347" s="1104"/>
      <c r="E347" s="1104"/>
      <c r="F347" s="1086" t="str">
        <f>IF($J324="TC",0,IF($J324="Nso",0,VLOOKUP($A321,'Class-6'!$B$9:$FH$108,159,0)))</f>
        <v>0/100</v>
      </c>
      <c r="G347" s="1087"/>
      <c r="H347" s="95">
        <f>IF($J324="TC",0,IF($J324="Nso",0,VLOOKUP($A321,'Class-6'!$B$9:$FH$108,118,0)))</f>
        <v>0</v>
      </c>
      <c r="I347" s="1110"/>
      <c r="J347" s="1111"/>
      <c r="K347" s="1111"/>
      <c r="L347" s="1111"/>
      <c r="M347" s="1112"/>
    </row>
    <row r="348" spans="1:13" ht="20.25" customHeight="1">
      <c r="A348" s="1187"/>
      <c r="B348" s="49" t="s">
        <v>81</v>
      </c>
      <c r="C348" s="1084" t="str">
        <f>'Class-6'!$DP$3</f>
        <v>HEALTH &amp; PHY. EDU.</v>
      </c>
      <c r="D348" s="1085"/>
      <c r="E348" s="1085"/>
      <c r="F348" s="1086" t="str">
        <f>IF($J324="TC",0,IF($J324="Nso",0,VLOOKUP($A321,'Class-6'!$B$9:$FH$108,163,0)))</f>
        <v>0/100</v>
      </c>
      <c r="G348" s="1087"/>
      <c r="H348" s="95">
        <f>IF($J324="TC",0,IF($J324="Nso",0,VLOOKUP($A321,'Class-6'!$B$9:$FH$108,127,0)))</f>
        <v>0</v>
      </c>
      <c r="I348" s="1088" t="s">
        <v>78</v>
      </c>
      <c r="J348" s="1089"/>
      <c r="K348" s="1092"/>
      <c r="L348" s="1093"/>
      <c r="M348" s="1094"/>
    </row>
    <row r="349" spans="1:13" ht="20.25" customHeight="1">
      <c r="A349" s="1187"/>
      <c r="B349" s="40" t="s">
        <v>81</v>
      </c>
      <c r="C349" s="1098" t="s">
        <v>67</v>
      </c>
      <c r="D349" s="1099"/>
      <c r="E349" s="1099"/>
      <c r="F349" s="1099"/>
      <c r="G349" s="1099"/>
      <c r="H349" s="1100"/>
      <c r="I349" s="1090"/>
      <c r="J349" s="1091"/>
      <c r="K349" s="1095"/>
      <c r="L349" s="1096"/>
      <c r="M349" s="1097"/>
    </row>
    <row r="350" spans="1:13" ht="20.25" customHeight="1" thickBot="1">
      <c r="A350" s="1187"/>
      <c r="B350" s="40" t="s">
        <v>81</v>
      </c>
      <c r="C350" s="96" t="s">
        <v>68</v>
      </c>
      <c r="D350" s="1060" t="s">
        <v>73</v>
      </c>
      <c r="E350" s="1227"/>
      <c r="F350" s="1060" t="s">
        <v>74</v>
      </c>
      <c r="G350" s="1061"/>
      <c r="H350" s="1062"/>
      <c r="I350" s="1063" t="s">
        <v>79</v>
      </c>
      <c r="J350" s="1064"/>
      <c r="K350" s="1064"/>
      <c r="L350" s="1064"/>
      <c r="M350" s="1065"/>
    </row>
    <row r="351" spans="1:13" ht="20.25" customHeight="1">
      <c r="A351" s="1187"/>
      <c r="B351" s="40" t="s">
        <v>81</v>
      </c>
      <c r="C351" s="511" t="s">
        <v>207</v>
      </c>
      <c r="D351" s="1228" t="s">
        <v>208</v>
      </c>
      <c r="E351" s="1229"/>
      <c r="F351" s="1069" t="s">
        <v>75</v>
      </c>
      <c r="G351" s="1070"/>
      <c r="H351" s="1071"/>
      <c r="I351" s="1066"/>
      <c r="J351" s="1067"/>
      <c r="K351" s="1067"/>
      <c r="L351" s="1067"/>
      <c r="M351" s="1068"/>
    </row>
    <row r="352" spans="1:13" ht="20.25" customHeight="1">
      <c r="A352" s="1187"/>
      <c r="B352" s="40" t="s">
        <v>81</v>
      </c>
      <c r="C352" s="512" t="s">
        <v>69</v>
      </c>
      <c r="D352" s="1230" t="s">
        <v>212</v>
      </c>
      <c r="E352" s="1231"/>
      <c r="F352" s="1072" t="s">
        <v>76</v>
      </c>
      <c r="G352" s="1073"/>
      <c r="H352" s="1074"/>
      <c r="I352" s="1066"/>
      <c r="J352" s="1067"/>
      <c r="K352" s="1067"/>
      <c r="L352" s="1067"/>
      <c r="M352" s="1068"/>
    </row>
    <row r="353" spans="1:13" ht="20.25" customHeight="1">
      <c r="A353" s="1187"/>
      <c r="B353" s="40" t="s">
        <v>81</v>
      </c>
      <c r="C353" s="512" t="s">
        <v>70</v>
      </c>
      <c r="D353" s="1230" t="s">
        <v>215</v>
      </c>
      <c r="E353" s="1231"/>
      <c r="F353" s="1072" t="s">
        <v>77</v>
      </c>
      <c r="G353" s="1073"/>
      <c r="H353" s="1074"/>
      <c r="I353" s="1075" t="s">
        <v>93</v>
      </c>
      <c r="J353" s="1076"/>
      <c r="K353" s="1076"/>
      <c r="L353" s="1076"/>
      <c r="M353" s="1077"/>
    </row>
    <row r="354" spans="1:13" ht="20.25" customHeight="1">
      <c r="A354" s="1187"/>
      <c r="B354" s="40"/>
      <c r="C354" s="512" t="s">
        <v>72</v>
      </c>
      <c r="D354" s="1230" t="s">
        <v>209</v>
      </c>
      <c r="E354" s="1231"/>
      <c r="F354" s="1072" t="s">
        <v>77</v>
      </c>
      <c r="G354" s="1073"/>
      <c r="H354" s="1074"/>
      <c r="I354" s="1075"/>
      <c r="J354" s="1076"/>
      <c r="K354" s="1076"/>
      <c r="L354" s="1076"/>
      <c r="M354" s="1077"/>
    </row>
    <row r="355" spans="1:13" ht="20.25" customHeight="1" thickBot="1">
      <c r="A355" s="1187"/>
      <c r="B355" s="51" t="s">
        <v>81</v>
      </c>
      <c r="C355" s="131" t="s">
        <v>71</v>
      </c>
      <c r="D355" s="1232" t="s">
        <v>210</v>
      </c>
      <c r="E355" s="1233"/>
      <c r="F355" s="1081" t="s">
        <v>106</v>
      </c>
      <c r="G355" s="1082"/>
      <c r="H355" s="1083"/>
      <c r="I355" s="1078"/>
      <c r="J355" s="1079"/>
      <c r="K355" s="1079"/>
      <c r="L355" s="1079"/>
      <c r="M355" s="1080"/>
    </row>
    <row r="356" spans="1:13" ht="24.75" customHeight="1" thickTop="1" thickBot="1">
      <c r="A356" s="488">
        <f>A321+1</f>
        <v>11</v>
      </c>
      <c r="B356" s="1186" t="s">
        <v>54</v>
      </c>
      <c r="C356" s="1186"/>
      <c r="D356" s="1186"/>
      <c r="E356" s="1186"/>
      <c r="F356" s="1186"/>
      <c r="G356" s="1186"/>
      <c r="H356" s="1186"/>
      <c r="I356" s="1186"/>
      <c r="J356" s="1186"/>
      <c r="K356" s="1186"/>
      <c r="L356" s="1186"/>
      <c r="M356" s="1186"/>
    </row>
    <row r="357" spans="1:13" ht="37.5" customHeight="1" thickTop="1">
      <c r="A357" s="1187"/>
      <c r="B357" s="1188"/>
      <c r="C357" s="1189"/>
      <c r="D357" s="1192" t="str">
        <f>Master!$E$8</f>
        <v>Govt. Sr. Secondary School Raimalwada</v>
      </c>
      <c r="E357" s="1193"/>
      <c r="F357" s="1193"/>
      <c r="G357" s="1193"/>
      <c r="H357" s="1193"/>
      <c r="I357" s="1193"/>
      <c r="J357" s="1193"/>
      <c r="K357" s="1193"/>
      <c r="L357" s="1193"/>
      <c r="M357" s="1194"/>
    </row>
    <row r="358" spans="1:13" ht="26.25" customHeight="1" thickBot="1">
      <c r="A358" s="1187"/>
      <c r="B358" s="1190"/>
      <c r="C358" s="1191"/>
      <c r="D358" s="1195" t="str">
        <f>Master!$E$11</f>
        <v>P.S.-Bapini (Jodhpur)</v>
      </c>
      <c r="E358" s="1196"/>
      <c r="F358" s="1196"/>
      <c r="G358" s="1196"/>
      <c r="H358" s="1196"/>
      <c r="I358" s="1196"/>
      <c r="J358" s="1196"/>
      <c r="K358" s="1196"/>
      <c r="L358" s="1196"/>
      <c r="M358" s="1197"/>
    </row>
    <row r="359" spans="1:13" ht="15" customHeight="1">
      <c r="A359" s="1187"/>
      <c r="B359" s="274"/>
      <c r="C359" s="1198" t="s">
        <v>169</v>
      </c>
      <c r="D359" s="1199"/>
      <c r="E359" s="1199"/>
      <c r="F359" s="1199"/>
      <c r="G359" s="1200"/>
      <c r="H359" s="1207" t="s">
        <v>129</v>
      </c>
      <c r="I359" s="1207"/>
      <c r="J359" s="1210">
        <f>VLOOKUP(A356,'Class-6'!$B$9:$G$108,6)</f>
        <v>0</v>
      </c>
      <c r="K359" s="1213" t="str">
        <f>CONCATENATE('Class-6'!$C$3,'Class-6'!$G$3)</f>
        <v>School U-Dise Code :-08151106901</v>
      </c>
      <c r="L359" s="1214"/>
      <c r="M359" s="1215"/>
    </row>
    <row r="360" spans="1:13" ht="15" customHeight="1">
      <c r="A360" s="1187"/>
      <c r="B360" s="38"/>
      <c r="C360" s="1201"/>
      <c r="D360" s="1202"/>
      <c r="E360" s="1202"/>
      <c r="F360" s="1202"/>
      <c r="G360" s="1203"/>
      <c r="H360" s="1208"/>
      <c r="I360" s="1208"/>
      <c r="J360" s="1211"/>
      <c r="K360" s="1216" t="str">
        <f>CONCATENATE('Class-6'!$I$3,'Class-6'!$J$3)</f>
        <v>Session :-2021-22</v>
      </c>
      <c r="L360" s="1217"/>
      <c r="M360" s="1218"/>
    </row>
    <row r="361" spans="1:13" ht="15" customHeight="1" thickBot="1">
      <c r="A361" s="1187"/>
      <c r="B361" s="38"/>
      <c r="C361" s="1204"/>
      <c r="D361" s="1205"/>
      <c r="E361" s="1205"/>
      <c r="F361" s="1205"/>
      <c r="G361" s="1206"/>
      <c r="H361" s="1209"/>
      <c r="I361" s="1209"/>
      <c r="J361" s="1212"/>
      <c r="K361" s="1219"/>
      <c r="L361" s="1220"/>
      <c r="M361" s="1221"/>
    </row>
    <row r="362" spans="1:13" ht="20.25" customHeight="1">
      <c r="A362" s="1187"/>
      <c r="B362" s="40" t="s">
        <v>81</v>
      </c>
      <c r="C362" s="1222" t="s">
        <v>22</v>
      </c>
      <c r="D362" s="1223"/>
      <c r="E362" s="1223"/>
      <c r="F362" s="1224"/>
      <c r="G362" s="17" t="s">
        <v>167</v>
      </c>
      <c r="H362" s="1225">
        <f>VLOOKUP($A356,'Class-6'!$B$9:$EI$108,4,0)</f>
        <v>0</v>
      </c>
      <c r="I362" s="1225"/>
      <c r="J362" s="1225"/>
      <c r="K362" s="1225"/>
      <c r="L362" s="1225"/>
      <c r="M362" s="1226"/>
    </row>
    <row r="363" spans="1:13" ht="20.25" customHeight="1">
      <c r="A363" s="1187"/>
      <c r="B363" s="40" t="s">
        <v>81</v>
      </c>
      <c r="C363" s="1181" t="s">
        <v>24</v>
      </c>
      <c r="D363" s="1182"/>
      <c r="E363" s="1182"/>
      <c r="F363" s="1183"/>
      <c r="G363" s="33" t="s">
        <v>167</v>
      </c>
      <c r="H363" s="1179">
        <f>VLOOKUP($A356,'Class-6'!$B$9:$EI$108,7,0)</f>
        <v>0</v>
      </c>
      <c r="I363" s="1179"/>
      <c r="J363" s="1179"/>
      <c r="K363" s="1179"/>
      <c r="L363" s="1179"/>
      <c r="M363" s="1180"/>
    </row>
    <row r="364" spans="1:13" ht="20.25" customHeight="1">
      <c r="A364" s="1187"/>
      <c r="B364" s="40" t="s">
        <v>81</v>
      </c>
      <c r="C364" s="1181" t="s">
        <v>25</v>
      </c>
      <c r="D364" s="1182"/>
      <c r="E364" s="1182"/>
      <c r="F364" s="1183"/>
      <c r="G364" s="33" t="s">
        <v>167</v>
      </c>
      <c r="H364" s="1179">
        <f>VLOOKUP($A356,'Class-6'!$B$9:$EI$108,8,0)</f>
        <v>0</v>
      </c>
      <c r="I364" s="1179"/>
      <c r="J364" s="1179"/>
      <c r="K364" s="1179"/>
      <c r="L364" s="1179"/>
      <c r="M364" s="1180"/>
    </row>
    <row r="365" spans="1:13" ht="20.25" customHeight="1">
      <c r="A365" s="1187"/>
      <c r="B365" s="40" t="s">
        <v>81</v>
      </c>
      <c r="C365" s="1181" t="s">
        <v>56</v>
      </c>
      <c r="D365" s="1182"/>
      <c r="E365" s="1182"/>
      <c r="F365" s="1183"/>
      <c r="G365" s="33" t="s">
        <v>167</v>
      </c>
      <c r="H365" s="1179">
        <f>VLOOKUP($A356,'Class-6'!$B$9:$EI$108,9,0)</f>
        <v>0</v>
      </c>
      <c r="I365" s="1179"/>
      <c r="J365" s="1179"/>
      <c r="K365" s="1179"/>
      <c r="L365" s="1179"/>
      <c r="M365" s="1180"/>
    </row>
    <row r="366" spans="1:13" ht="20.25" customHeight="1">
      <c r="A366" s="1187"/>
      <c r="B366" s="40" t="s">
        <v>81</v>
      </c>
      <c r="C366" s="1181" t="s">
        <v>57</v>
      </c>
      <c r="D366" s="1182"/>
      <c r="E366" s="1182"/>
      <c r="F366" s="1183"/>
      <c r="G366" s="33" t="s">
        <v>167</v>
      </c>
      <c r="H366" s="1184" t="str">
        <f>CONCATENATE('Class-6'!$G$4,'Class-6'!$J$4)</f>
        <v>6(A)</v>
      </c>
      <c r="I366" s="1179"/>
      <c r="J366" s="1179"/>
      <c r="K366" s="1179"/>
      <c r="L366" s="1179"/>
      <c r="M366" s="1180"/>
    </row>
    <row r="367" spans="1:13" ht="20.25" customHeight="1" thickBot="1">
      <c r="A367" s="1187"/>
      <c r="B367" s="40" t="s">
        <v>81</v>
      </c>
      <c r="C367" s="1154" t="s">
        <v>27</v>
      </c>
      <c r="D367" s="1155"/>
      <c r="E367" s="1155"/>
      <c r="F367" s="1156"/>
      <c r="G367" s="98" t="s">
        <v>167</v>
      </c>
      <c r="H367" s="1157">
        <f>VLOOKUP($A356,'Class-6'!$B$9:$EI$108,10,0)</f>
        <v>0</v>
      </c>
      <c r="I367" s="1157"/>
      <c r="J367" s="1157"/>
      <c r="K367" s="1157"/>
      <c r="L367" s="1157"/>
      <c r="M367" s="1158"/>
    </row>
    <row r="368" spans="1:13" ht="20.25" customHeight="1">
      <c r="A368" s="1187"/>
      <c r="B368" s="49" t="s">
        <v>81</v>
      </c>
      <c r="C368" s="1159" t="s">
        <v>58</v>
      </c>
      <c r="D368" s="1160"/>
      <c r="E368" s="413" t="s">
        <v>85</v>
      </c>
      <c r="F368" s="413" t="s">
        <v>86</v>
      </c>
      <c r="G368" s="410" t="s">
        <v>33</v>
      </c>
      <c r="H368" s="1161" t="s">
        <v>59</v>
      </c>
      <c r="I368" s="1161"/>
      <c r="J368" s="1162" t="s">
        <v>97</v>
      </c>
      <c r="K368" s="1163"/>
      <c r="L368" s="414" t="s">
        <v>89</v>
      </c>
      <c r="M368" s="1164" t="s">
        <v>104</v>
      </c>
    </row>
    <row r="369" spans="1:13" ht="25.5" customHeight="1" thickBot="1">
      <c r="A369" s="1187"/>
      <c r="B369" s="49" t="s">
        <v>81</v>
      </c>
      <c r="C369" s="1166" t="s">
        <v>60</v>
      </c>
      <c r="D369" s="1167"/>
      <c r="E369" s="267">
        <f>'Class-6'!$L$7</f>
        <v>20</v>
      </c>
      <c r="F369" s="267">
        <f>'Class-6'!$M$7</f>
        <v>20</v>
      </c>
      <c r="G369" s="268">
        <f>SUM(E369:F369)</f>
        <v>40</v>
      </c>
      <c r="H369" s="1168">
        <f>'Class-6'!$R$7</f>
        <v>60</v>
      </c>
      <c r="I369" s="1169"/>
      <c r="J369" s="1170">
        <f>'Class-6'!$V$7</f>
        <v>100</v>
      </c>
      <c r="K369" s="1171"/>
      <c r="L369" s="150">
        <f>G369+H369+J369</f>
        <v>200</v>
      </c>
      <c r="M369" s="1165"/>
    </row>
    <row r="370" spans="1:13" ht="22.5" customHeight="1">
      <c r="A370" s="1187"/>
      <c r="B370" s="49" t="s">
        <v>81</v>
      </c>
      <c r="C370" s="1148" t="str">
        <f>'Class-6'!$L$3</f>
        <v>HINDI</v>
      </c>
      <c r="D370" s="1149"/>
      <c r="E370" s="99">
        <f>IF($J359="TC",0,IF($J359="Nso",0,VLOOKUP($A356,'Class-6'!$B$9:$EI$108,11,0)))</f>
        <v>0</v>
      </c>
      <c r="F370" s="99">
        <f>IF($J359="TC",0,IF($J359="Nso",0,VLOOKUP($A356,'Class-6'!$B$9:$EI$108,12,0)))</f>
        <v>0</v>
      </c>
      <c r="G370" s="269">
        <f>SUM(E370,F370)</f>
        <v>0</v>
      </c>
      <c r="H370" s="1150">
        <f>IF($J359="TC",0,IF($J359="Nso",0,VLOOKUP($A356,'Class-6'!$B$9:$EI$108,17,0)))</f>
        <v>0</v>
      </c>
      <c r="I370" s="1151"/>
      <c r="J370" s="1152">
        <f>IF($J359="TC",0,IF($J359="Nso",0,VLOOKUP($A356,'Class-6'!$B$9:$EI$108,21,0)))</f>
        <v>0</v>
      </c>
      <c r="K370" s="1153"/>
      <c r="L370" s="99">
        <f>SUM(G370,H370,J370)</f>
        <v>0</v>
      </c>
      <c r="M370" s="100">
        <f>IF($J359="TC",0,IF($J359="Nso",0,VLOOKUP($A356,'Class-6'!$B$9:$EI$108,25,0)))</f>
        <v>0</v>
      </c>
    </row>
    <row r="371" spans="1:13" ht="22.5" customHeight="1">
      <c r="A371" s="1187"/>
      <c r="B371" s="49" t="s">
        <v>81</v>
      </c>
      <c r="C371" s="1136" t="str">
        <f>'Class-6'!$AA$3</f>
        <v>ENGLISH</v>
      </c>
      <c r="D371" s="1137"/>
      <c r="E371" s="99">
        <f>IF($J359="TC",0,IF($J359="Nso",0,VLOOKUP($A356,'Class-6'!$B$9:$EI$108,26,0)))</f>
        <v>0</v>
      </c>
      <c r="F371" s="99">
        <f>IF($J359="TC",0,IF($J359="Nso",0,VLOOKUP($A356,'Class-6'!$B$9:$EI$108,27,0)))</f>
        <v>0</v>
      </c>
      <c r="G371" s="270">
        <f t="shared" ref="G371:G375" si="20">SUM(E371,F371)</f>
        <v>0</v>
      </c>
      <c r="H371" s="1138">
        <f>IF($J359="TC",0,IF($J359="Nso",0,VLOOKUP($A356,'Class-6'!$B$9:$EI$108,32,0)))</f>
        <v>0</v>
      </c>
      <c r="I371" s="1139"/>
      <c r="J371" s="1140">
        <f>IF($J359="TC",0,IF($J359="Nso",0,VLOOKUP($A356,'Class-6'!$B$9:$EI$108,36,0)))</f>
        <v>0</v>
      </c>
      <c r="K371" s="1141"/>
      <c r="L371" s="99">
        <f t="shared" ref="L371:L375" si="21">SUM(G371,H371,J371)</f>
        <v>0</v>
      </c>
      <c r="M371" s="100">
        <f>IF($J359="TC",0,IF($J359="Nso",0,VLOOKUP($A356,'Class-6'!$B$9:$EI$108,40,0)))</f>
        <v>0</v>
      </c>
    </row>
    <row r="372" spans="1:13" ht="22.5" customHeight="1">
      <c r="A372" s="1187"/>
      <c r="B372" s="49" t="s">
        <v>81</v>
      </c>
      <c r="C372" s="1136" t="str">
        <f>'Class-6'!$AP$3</f>
        <v>SANSKRIT</v>
      </c>
      <c r="D372" s="1137"/>
      <c r="E372" s="99">
        <f>IF($J359="TC",0,IF($J359="Nso",0,VLOOKUP($A356,'Class-6'!$B$9:$EI$108,41,0)))</f>
        <v>0</v>
      </c>
      <c r="F372" s="99">
        <f>IF($J359="TC",0,IF($J359="TC",0,IF($J359="Nso",0,VLOOKUP($A356,'Class-6'!$B$9:$EI$108,42,0))))</f>
        <v>0</v>
      </c>
      <c r="G372" s="270">
        <f t="shared" si="20"/>
        <v>0</v>
      </c>
      <c r="H372" s="1138">
        <f>IF($J359="TC",0,IF($J359="Nso",0,VLOOKUP($A356,'Class-6'!$B$9:$EI$108,47,0)))</f>
        <v>0</v>
      </c>
      <c r="I372" s="1139"/>
      <c r="J372" s="1140">
        <f>IF($J359="TC",0,IF($J359="Nso",0,VLOOKUP($A356,'Class-6'!$B$9:$EI$108,51,0)))</f>
        <v>0</v>
      </c>
      <c r="K372" s="1141"/>
      <c r="L372" s="99">
        <f t="shared" si="21"/>
        <v>0</v>
      </c>
      <c r="M372" s="100">
        <f>IF($J359="TC",0,IF($J359="Nso",0,VLOOKUP($A356,'Class-6'!$B$9:$EI$108,55,0)))</f>
        <v>0</v>
      </c>
    </row>
    <row r="373" spans="1:13" ht="22.5" customHeight="1">
      <c r="A373" s="1187"/>
      <c r="B373" s="49" t="s">
        <v>81</v>
      </c>
      <c r="C373" s="1136" t="str">
        <f>'Class-6'!$BE$3</f>
        <v>SCIENCE</v>
      </c>
      <c r="D373" s="1137"/>
      <c r="E373" s="99">
        <f>IF($J359="TC",0,IF($J359="Nso",0,VLOOKUP($A356,'Class-6'!$B$9:$EI$108,56,0)))</f>
        <v>0</v>
      </c>
      <c r="F373" s="99">
        <f>IF($J359="TC",0,IF($J359="Nso",0,VLOOKUP($A356,'Class-6'!$B$9:$EI$108,57,0)))</f>
        <v>0</v>
      </c>
      <c r="G373" s="270">
        <f t="shared" si="20"/>
        <v>0</v>
      </c>
      <c r="H373" s="1138">
        <f>IF($J359="TC",0,IF($J359="Nso",0,VLOOKUP($A356,'Class-6'!$B$9:$EI$108,62,0)))</f>
        <v>0</v>
      </c>
      <c r="I373" s="1139"/>
      <c r="J373" s="1140">
        <f>IF($J359="TC",0,IF($J359="Nso",0,VLOOKUP($A356,'Class-6'!$B$9:$EI$108,66,0)))</f>
        <v>0</v>
      </c>
      <c r="K373" s="1141"/>
      <c r="L373" s="99">
        <f t="shared" si="21"/>
        <v>0</v>
      </c>
      <c r="M373" s="100">
        <f>IF($J359="TC",0,IF($J359="Nso",0,VLOOKUP($A356,'Class-6'!$B$9:$EI$108,70,0)))</f>
        <v>0</v>
      </c>
    </row>
    <row r="374" spans="1:13" ht="22.5" customHeight="1">
      <c r="A374" s="1187"/>
      <c r="B374" s="49" t="s">
        <v>81</v>
      </c>
      <c r="C374" s="1136" t="str">
        <f>'Class-6'!$BT$3</f>
        <v>MATHEMATICS</v>
      </c>
      <c r="D374" s="1137"/>
      <c r="E374" s="99">
        <f>IF($J359="TC",0,IF($J359="Nso",0,VLOOKUP($A356,'Class-6'!$B$9:$EI$108,71,0)))</f>
        <v>0</v>
      </c>
      <c r="F374" s="99">
        <f>IF($J359="TC",0,IF($J359="Nso",0,VLOOKUP($A356,'Class-6'!$B$9:$EI$108,72,0)))</f>
        <v>0</v>
      </c>
      <c r="G374" s="270">
        <f t="shared" si="20"/>
        <v>0</v>
      </c>
      <c r="H374" s="1138">
        <f>IF($J359="TC",0,IF($J359="Nso",0,VLOOKUP($A356,'Class-6'!$B$9:$EI$108,77,0)))</f>
        <v>0</v>
      </c>
      <c r="I374" s="1139"/>
      <c r="J374" s="1140">
        <f>IF($J359="TC",0,IF($J359="Nso",0,VLOOKUP($A356,'Class-6'!$B$9:$EI$108,81,0)))</f>
        <v>0</v>
      </c>
      <c r="K374" s="1141"/>
      <c r="L374" s="99">
        <f t="shared" si="21"/>
        <v>0</v>
      </c>
      <c r="M374" s="100">
        <f>IF($J359="TC",0,IF($J359="Nso",0,VLOOKUP($A356,'Class-6'!$B$9:$EI$108,85,0)))</f>
        <v>0</v>
      </c>
    </row>
    <row r="375" spans="1:13" ht="22.5" customHeight="1" thickBot="1">
      <c r="A375" s="1187"/>
      <c r="B375" s="49" t="s">
        <v>81</v>
      </c>
      <c r="C375" s="1142" t="str">
        <f>'Class-6'!$CI$3</f>
        <v>SOCIAL SCIENCE</v>
      </c>
      <c r="D375" s="1143"/>
      <c r="E375" s="99">
        <f>IF($J359="TC",0,IF($J359="Nso",0,VLOOKUP($A356,'Class-6'!$B$9:$EI$108,86,0)))</f>
        <v>0</v>
      </c>
      <c r="F375" s="99">
        <f>IF($J359="TC",0,IF($J359="Nso",0,VLOOKUP($A356,'Class-6'!$B$9:$EI$108,87,0)))</f>
        <v>0</v>
      </c>
      <c r="G375" s="271">
        <f t="shared" si="20"/>
        <v>0</v>
      </c>
      <c r="H375" s="1144">
        <f>IF($J359="TC",0,IF($J359="Nso",0,VLOOKUP($A356,'Class-6'!$B$9:$EI$108,92,0)))</f>
        <v>0</v>
      </c>
      <c r="I375" s="1145"/>
      <c r="J375" s="1146">
        <f>IF($J359="TC",0,IF($J359="Nso",0,VLOOKUP($A356,'Class-6'!$B$9:$EI$108,96,0)))</f>
        <v>0</v>
      </c>
      <c r="K375" s="1147"/>
      <c r="L375" s="99">
        <f t="shared" si="21"/>
        <v>0</v>
      </c>
      <c r="M375" s="100">
        <f>IF($J359="TC",0,IF($J359="Nso",0,VLOOKUP($A356,'Class-6'!$B$9:$EI$108,100,0)))</f>
        <v>0</v>
      </c>
    </row>
    <row r="376" spans="1:13" ht="20.25" customHeight="1">
      <c r="A376" s="1187"/>
      <c r="B376" s="49" t="s">
        <v>81</v>
      </c>
      <c r="C376" s="1124" t="s">
        <v>90</v>
      </c>
      <c r="D376" s="1125"/>
      <c r="E376" s="1126"/>
      <c r="F376" s="1130" t="s">
        <v>91</v>
      </c>
      <c r="G376" s="1131"/>
      <c r="H376" s="1132" t="s">
        <v>92</v>
      </c>
      <c r="I376" s="1133"/>
      <c r="J376" s="481" t="s">
        <v>45</v>
      </c>
      <c r="K376" s="481" t="s">
        <v>98</v>
      </c>
      <c r="L376" s="411" t="s">
        <v>43</v>
      </c>
      <c r="M376" s="50" t="s">
        <v>47</v>
      </c>
    </row>
    <row r="377" spans="1:13" ht="20.25" customHeight="1" thickBot="1">
      <c r="A377" s="1187"/>
      <c r="B377" s="49" t="s">
        <v>81</v>
      </c>
      <c r="C377" s="1127"/>
      <c r="D377" s="1128"/>
      <c r="E377" s="1129"/>
      <c r="F377" s="1134">
        <f>IF($J359="TC",0,IF($J359="Nso",0,VLOOKUP($A356,'Class-6'!$B$9:$EI$108,131,0)))</f>
        <v>0</v>
      </c>
      <c r="G377" s="1135"/>
      <c r="H377" s="1134">
        <f>IF($J359="TC",0,IF($J359="Nso",0,VLOOKUP($A356,'Class-6'!$B$9:$EI$108,132,0)))</f>
        <v>0</v>
      </c>
      <c r="I377" s="1135"/>
      <c r="J377" s="483">
        <f>IF($J359="TC",0,IF($J359="Nso",0,VLOOKUP($A356,'Class-6'!$B$9:$EI$108,133,0)))</f>
        <v>0</v>
      </c>
      <c r="K377" s="482" t="str">
        <f>IF($J359="TC",0,IF($J359="Nso",0,VLOOKUP($A356,'Class-6'!$B$9:$EI$108,134,0)))</f>
        <v/>
      </c>
      <c r="L377" s="412" t="str">
        <f>IF($J359="TC","TC",IF($J359="Nso","NSO",VLOOKUP($A356,'Class-6'!$B$9:$EI$108,135,0)))</f>
        <v/>
      </c>
      <c r="M377" s="97" t="str">
        <f>IF($J359="Nso",0,VLOOKUP($A356,'Class-6'!$B$9:$EI$108,137,0))</f>
        <v/>
      </c>
    </row>
    <row r="378" spans="1:13" ht="20.25" customHeight="1">
      <c r="A378" s="1187"/>
      <c r="B378" s="49" t="s">
        <v>81</v>
      </c>
      <c r="C378" s="1172" t="s">
        <v>63</v>
      </c>
      <c r="D378" s="1173"/>
      <c r="E378" s="1173"/>
      <c r="F378" s="1173"/>
      <c r="G378" s="1173"/>
      <c r="H378" s="1174"/>
      <c r="I378" s="1175" t="s">
        <v>64</v>
      </c>
      <c r="J378" s="1176"/>
      <c r="K378" s="484">
        <f>IF($J359="TC",0,IF($J359="Nso",0,VLOOKUP($A356,'Class-6'!$B$9:$EI$108,128,0)))</f>
        <v>0</v>
      </c>
      <c r="L378" s="1177" t="s">
        <v>107</v>
      </c>
      <c r="M378" s="1178"/>
    </row>
    <row r="379" spans="1:13" ht="20.25" customHeight="1" thickBot="1">
      <c r="A379" s="1187"/>
      <c r="B379" s="49" t="s">
        <v>81</v>
      </c>
      <c r="C379" s="1113" t="s">
        <v>58</v>
      </c>
      <c r="D379" s="1114"/>
      <c r="E379" s="1114"/>
      <c r="F379" s="1115" t="s">
        <v>176</v>
      </c>
      <c r="G379" s="1115"/>
      <c r="H379" s="272" t="s">
        <v>51</v>
      </c>
      <c r="I379" s="1116" t="s">
        <v>65</v>
      </c>
      <c r="J379" s="1117"/>
      <c r="K379" s="485">
        <f>IF($J359="TC",0,IF($J359="Nso",0,VLOOKUP($A356,'Class-6'!$B$9:$EI$108,129,0)))</f>
        <v>0</v>
      </c>
      <c r="L379" s="1118" t="str">
        <f>IF($J359="TC",0,IF($J359="Nso",0,VLOOKUP($A356,'Class-6'!$B$9:$EI$108,130,0)))</f>
        <v/>
      </c>
      <c r="M379" s="1119"/>
    </row>
    <row r="380" spans="1:13" ht="20.25" customHeight="1">
      <c r="A380" s="1187"/>
      <c r="B380" s="49" t="s">
        <v>81</v>
      </c>
      <c r="C380" s="1113"/>
      <c r="D380" s="1114"/>
      <c r="E380" s="1114"/>
      <c r="F380" s="1115"/>
      <c r="G380" s="1115"/>
      <c r="H380" s="273" t="s">
        <v>105</v>
      </c>
      <c r="I380" s="1120" t="s">
        <v>66</v>
      </c>
      <c r="J380" s="1121"/>
      <c r="K380" s="1122">
        <f>IF($J359="TC",0,IF($J359="Nso",0,VLOOKUP($A356,'Class-6'!$B$9:$EI$108,138,0)))</f>
        <v>0</v>
      </c>
      <c r="L380" s="1122"/>
      <c r="M380" s="1123"/>
    </row>
    <row r="381" spans="1:13" ht="20.25" customHeight="1">
      <c r="A381" s="1187"/>
      <c r="B381" s="49" t="s">
        <v>81</v>
      </c>
      <c r="C381" s="1101" t="str">
        <f>'Class-6'!$CX$3</f>
        <v>WORK EXP.</v>
      </c>
      <c r="D381" s="1102"/>
      <c r="E381" s="1103"/>
      <c r="F381" s="1104" t="str">
        <f>IF($J359="TC",0,IF($J359="Nso",0,VLOOKUP($A356,'Class-6'!$B$9:$FH$108,155,0)))</f>
        <v>0/100</v>
      </c>
      <c r="G381" s="1104"/>
      <c r="H381" s="95">
        <f>IF($J359="TC",0,IF($J359="Nso",0,VLOOKUP($A356,'Class-6'!$B$9:$FH$108,109,0)))</f>
        <v>0</v>
      </c>
      <c r="I381" s="1105" t="s">
        <v>83</v>
      </c>
      <c r="J381" s="1106"/>
      <c r="K381" s="1107">
        <f>'Class-6'!$V$2</f>
        <v>44676</v>
      </c>
      <c r="L381" s="1107"/>
      <c r="M381" s="1108"/>
    </row>
    <row r="382" spans="1:13" ht="20.25" customHeight="1">
      <c r="A382" s="1187"/>
      <c r="B382" s="49" t="s">
        <v>81</v>
      </c>
      <c r="C382" s="1109" t="str">
        <f>'Class-6'!$DG$3</f>
        <v>ART EDU.</v>
      </c>
      <c r="D382" s="1104"/>
      <c r="E382" s="1104"/>
      <c r="F382" s="1086" t="str">
        <f>IF($J359="TC",0,IF($J359="Nso",0,VLOOKUP($A356,'Class-6'!$B$9:$FH$108,159,0)))</f>
        <v>0/100</v>
      </c>
      <c r="G382" s="1087"/>
      <c r="H382" s="95">
        <f>IF($J359="TC",0,IF($J359="Nso",0,VLOOKUP($A356,'Class-6'!$B$9:$FH$108,118,0)))</f>
        <v>0</v>
      </c>
      <c r="I382" s="1110"/>
      <c r="J382" s="1111"/>
      <c r="K382" s="1111"/>
      <c r="L382" s="1111"/>
      <c r="M382" s="1112"/>
    </row>
    <row r="383" spans="1:13" ht="20.25" customHeight="1">
      <c r="A383" s="1187"/>
      <c r="B383" s="49" t="s">
        <v>81</v>
      </c>
      <c r="C383" s="1084" t="str">
        <f>'Class-6'!$DP$3</f>
        <v>HEALTH &amp; PHY. EDU.</v>
      </c>
      <c r="D383" s="1085"/>
      <c r="E383" s="1085"/>
      <c r="F383" s="1086" t="str">
        <f>IF($J359="TC",0,IF($J359="Nso",0,VLOOKUP($A356,'Class-6'!$B$9:$FH$108,163,0)))</f>
        <v>0/100</v>
      </c>
      <c r="G383" s="1087"/>
      <c r="H383" s="95">
        <f>IF($J359="TC",0,IF($J359="Nso",0,VLOOKUP($A356,'Class-6'!$B$9:$FH$108,127,0)))</f>
        <v>0</v>
      </c>
      <c r="I383" s="1088" t="s">
        <v>78</v>
      </c>
      <c r="J383" s="1089"/>
      <c r="K383" s="1092"/>
      <c r="L383" s="1093"/>
      <c r="M383" s="1094"/>
    </row>
    <row r="384" spans="1:13" ht="20.25" customHeight="1">
      <c r="A384" s="1187"/>
      <c r="B384" s="40" t="s">
        <v>81</v>
      </c>
      <c r="C384" s="1098" t="s">
        <v>67</v>
      </c>
      <c r="D384" s="1099"/>
      <c r="E384" s="1099"/>
      <c r="F384" s="1099"/>
      <c r="G384" s="1099"/>
      <c r="H384" s="1100"/>
      <c r="I384" s="1090"/>
      <c r="J384" s="1091"/>
      <c r="K384" s="1095"/>
      <c r="L384" s="1096"/>
      <c r="M384" s="1097"/>
    </row>
    <row r="385" spans="1:13" ht="20.25" customHeight="1" thickBot="1">
      <c r="A385" s="1187"/>
      <c r="B385" s="40" t="s">
        <v>81</v>
      </c>
      <c r="C385" s="96" t="s">
        <v>68</v>
      </c>
      <c r="D385" s="1060" t="s">
        <v>73</v>
      </c>
      <c r="E385" s="1227"/>
      <c r="F385" s="1060" t="s">
        <v>74</v>
      </c>
      <c r="G385" s="1061"/>
      <c r="H385" s="1062"/>
      <c r="I385" s="1063" t="s">
        <v>79</v>
      </c>
      <c r="J385" s="1064"/>
      <c r="K385" s="1064"/>
      <c r="L385" s="1064"/>
      <c r="M385" s="1065"/>
    </row>
    <row r="386" spans="1:13" ht="20.25" customHeight="1">
      <c r="A386" s="1187"/>
      <c r="B386" s="40" t="s">
        <v>81</v>
      </c>
      <c r="C386" s="511" t="s">
        <v>207</v>
      </c>
      <c r="D386" s="1228" t="s">
        <v>208</v>
      </c>
      <c r="E386" s="1229"/>
      <c r="F386" s="1069" t="s">
        <v>75</v>
      </c>
      <c r="G386" s="1070"/>
      <c r="H386" s="1071"/>
      <c r="I386" s="1066"/>
      <c r="J386" s="1067"/>
      <c r="K386" s="1067"/>
      <c r="L386" s="1067"/>
      <c r="M386" s="1068"/>
    </row>
    <row r="387" spans="1:13" ht="20.25" customHeight="1">
      <c r="A387" s="1187"/>
      <c r="B387" s="40" t="s">
        <v>81</v>
      </c>
      <c r="C387" s="512" t="s">
        <v>69</v>
      </c>
      <c r="D387" s="1230" t="s">
        <v>212</v>
      </c>
      <c r="E387" s="1231"/>
      <c r="F387" s="1072" t="s">
        <v>76</v>
      </c>
      <c r="G387" s="1073"/>
      <c r="H387" s="1074"/>
      <c r="I387" s="1066"/>
      <c r="J387" s="1067"/>
      <c r="K387" s="1067"/>
      <c r="L387" s="1067"/>
      <c r="M387" s="1068"/>
    </row>
    <row r="388" spans="1:13" ht="20.25" customHeight="1">
      <c r="A388" s="1187"/>
      <c r="B388" s="40" t="s">
        <v>81</v>
      </c>
      <c r="C388" s="512" t="s">
        <v>70</v>
      </c>
      <c r="D388" s="1230" t="s">
        <v>215</v>
      </c>
      <c r="E388" s="1231"/>
      <c r="F388" s="1072" t="s">
        <v>77</v>
      </c>
      <c r="G388" s="1073"/>
      <c r="H388" s="1074"/>
      <c r="I388" s="1075" t="s">
        <v>93</v>
      </c>
      <c r="J388" s="1076"/>
      <c r="K388" s="1076"/>
      <c r="L388" s="1076"/>
      <c r="M388" s="1077"/>
    </row>
    <row r="389" spans="1:13" ht="20.25" customHeight="1">
      <c r="A389" s="1187"/>
      <c r="B389" s="40"/>
      <c r="C389" s="512" t="s">
        <v>72</v>
      </c>
      <c r="D389" s="1230" t="s">
        <v>209</v>
      </c>
      <c r="E389" s="1231"/>
      <c r="F389" s="1072" t="s">
        <v>77</v>
      </c>
      <c r="G389" s="1073"/>
      <c r="H389" s="1074"/>
      <c r="I389" s="1075"/>
      <c r="J389" s="1076"/>
      <c r="K389" s="1076"/>
      <c r="L389" s="1076"/>
      <c r="M389" s="1077"/>
    </row>
    <row r="390" spans="1:13" ht="20.25" customHeight="1" thickBot="1">
      <c r="A390" s="1187"/>
      <c r="B390" s="51" t="s">
        <v>81</v>
      </c>
      <c r="C390" s="131" t="s">
        <v>71</v>
      </c>
      <c r="D390" s="1232" t="s">
        <v>210</v>
      </c>
      <c r="E390" s="1233"/>
      <c r="F390" s="1081" t="s">
        <v>106</v>
      </c>
      <c r="G390" s="1082"/>
      <c r="H390" s="1083"/>
      <c r="I390" s="1078"/>
      <c r="J390" s="1079"/>
      <c r="K390" s="1079"/>
      <c r="L390" s="1079"/>
      <c r="M390" s="1080"/>
    </row>
    <row r="391" spans="1:13" ht="12.75" customHeight="1" thickTop="1">
      <c r="A391" s="1185"/>
      <c r="B391" s="1185"/>
      <c r="C391" s="1185"/>
      <c r="D391" s="1185"/>
      <c r="E391" s="1185"/>
      <c r="F391" s="1185"/>
      <c r="G391" s="1185"/>
      <c r="H391" s="1185"/>
      <c r="I391" s="1185"/>
      <c r="J391" s="1185"/>
      <c r="K391" s="1185"/>
      <c r="L391" s="1185"/>
      <c r="M391" s="1185"/>
    </row>
    <row r="392" spans="1:13" ht="24.75" customHeight="1" thickBot="1">
      <c r="A392" s="488">
        <f>A356+1</f>
        <v>12</v>
      </c>
      <c r="B392" s="1186" t="s">
        <v>54</v>
      </c>
      <c r="C392" s="1186"/>
      <c r="D392" s="1186"/>
      <c r="E392" s="1186"/>
      <c r="F392" s="1186"/>
      <c r="G392" s="1186"/>
      <c r="H392" s="1186"/>
      <c r="I392" s="1186"/>
      <c r="J392" s="1186"/>
      <c r="K392" s="1186"/>
      <c r="L392" s="1186"/>
      <c r="M392" s="1186"/>
    </row>
    <row r="393" spans="1:13" ht="42.75" customHeight="1" thickTop="1">
      <c r="A393" s="1187"/>
      <c r="B393" s="1188"/>
      <c r="C393" s="1189"/>
      <c r="D393" s="1192" t="str">
        <f>Master!$E$8</f>
        <v>Govt. Sr. Secondary School Raimalwada</v>
      </c>
      <c r="E393" s="1193"/>
      <c r="F393" s="1193"/>
      <c r="G393" s="1193"/>
      <c r="H393" s="1193"/>
      <c r="I393" s="1193"/>
      <c r="J393" s="1193"/>
      <c r="K393" s="1193"/>
      <c r="L393" s="1193"/>
      <c r="M393" s="1194"/>
    </row>
    <row r="394" spans="1:13" ht="26.25" customHeight="1" thickBot="1">
      <c r="A394" s="1187"/>
      <c r="B394" s="1190"/>
      <c r="C394" s="1191"/>
      <c r="D394" s="1195" t="str">
        <f>Master!$E$11</f>
        <v>P.S.-Bapini (Jodhpur)</v>
      </c>
      <c r="E394" s="1196"/>
      <c r="F394" s="1196"/>
      <c r="G394" s="1196"/>
      <c r="H394" s="1196"/>
      <c r="I394" s="1196"/>
      <c r="J394" s="1196"/>
      <c r="K394" s="1196"/>
      <c r="L394" s="1196"/>
      <c r="M394" s="1197"/>
    </row>
    <row r="395" spans="1:13" ht="17.25" customHeight="1">
      <c r="A395" s="1187"/>
      <c r="B395" s="274"/>
      <c r="C395" s="1198" t="s">
        <v>169</v>
      </c>
      <c r="D395" s="1199"/>
      <c r="E395" s="1199"/>
      <c r="F395" s="1199"/>
      <c r="G395" s="1200"/>
      <c r="H395" s="1207" t="s">
        <v>129</v>
      </c>
      <c r="I395" s="1207"/>
      <c r="J395" s="1210">
        <f>VLOOKUP(A392,'Class-6'!$B$9:$G$108,6)</f>
        <v>0</v>
      </c>
      <c r="K395" s="1213" t="str">
        <f>CONCATENATE('Class-6'!$C$3,'Class-6'!$G$3)</f>
        <v>School U-Dise Code :-08151106901</v>
      </c>
      <c r="L395" s="1214"/>
      <c r="M395" s="1215"/>
    </row>
    <row r="396" spans="1:13" ht="17.25" customHeight="1">
      <c r="A396" s="1187"/>
      <c r="B396" s="38"/>
      <c r="C396" s="1201"/>
      <c r="D396" s="1202"/>
      <c r="E396" s="1202"/>
      <c r="F396" s="1202"/>
      <c r="G396" s="1203"/>
      <c r="H396" s="1208"/>
      <c r="I396" s="1208"/>
      <c r="J396" s="1211"/>
      <c r="K396" s="1216" t="str">
        <f>CONCATENATE('Class-6'!$I$3,'Class-6'!$J$3)</f>
        <v>Session :-2021-22</v>
      </c>
      <c r="L396" s="1217"/>
      <c r="M396" s="1218"/>
    </row>
    <row r="397" spans="1:13" ht="17.25" customHeight="1" thickBot="1">
      <c r="A397" s="1187"/>
      <c r="B397" s="38"/>
      <c r="C397" s="1204"/>
      <c r="D397" s="1205"/>
      <c r="E397" s="1205"/>
      <c r="F397" s="1205"/>
      <c r="G397" s="1206"/>
      <c r="H397" s="1209"/>
      <c r="I397" s="1209"/>
      <c r="J397" s="1212"/>
      <c r="K397" s="1219"/>
      <c r="L397" s="1220"/>
      <c r="M397" s="1221"/>
    </row>
    <row r="398" spans="1:13" ht="20.25" customHeight="1">
      <c r="A398" s="1187"/>
      <c r="B398" s="40" t="s">
        <v>81</v>
      </c>
      <c r="C398" s="1222" t="s">
        <v>22</v>
      </c>
      <c r="D398" s="1223"/>
      <c r="E398" s="1223"/>
      <c r="F398" s="1224"/>
      <c r="G398" s="17" t="s">
        <v>167</v>
      </c>
      <c r="H398" s="1225">
        <f>VLOOKUP($A392,'Class-6'!$B$9:$EI$108,4,0)</f>
        <v>0</v>
      </c>
      <c r="I398" s="1225"/>
      <c r="J398" s="1225"/>
      <c r="K398" s="1225"/>
      <c r="L398" s="1225"/>
      <c r="M398" s="1226"/>
    </row>
    <row r="399" spans="1:13" ht="20.25" customHeight="1">
      <c r="A399" s="1187"/>
      <c r="B399" s="40" t="s">
        <v>81</v>
      </c>
      <c r="C399" s="1181" t="s">
        <v>24</v>
      </c>
      <c r="D399" s="1182"/>
      <c r="E399" s="1182"/>
      <c r="F399" s="1183"/>
      <c r="G399" s="33" t="s">
        <v>167</v>
      </c>
      <c r="H399" s="1179">
        <f>VLOOKUP($A392,'Class-6'!$B$9:$EI$108,7,0)</f>
        <v>0</v>
      </c>
      <c r="I399" s="1179"/>
      <c r="J399" s="1179"/>
      <c r="K399" s="1179"/>
      <c r="L399" s="1179"/>
      <c r="M399" s="1180"/>
    </row>
    <row r="400" spans="1:13" ht="20.25" customHeight="1">
      <c r="A400" s="1187"/>
      <c r="B400" s="40" t="s">
        <v>81</v>
      </c>
      <c r="C400" s="1181" t="s">
        <v>25</v>
      </c>
      <c r="D400" s="1182"/>
      <c r="E400" s="1182"/>
      <c r="F400" s="1183"/>
      <c r="G400" s="33" t="s">
        <v>167</v>
      </c>
      <c r="H400" s="1179">
        <f>VLOOKUP($A392,'Class-6'!$B$9:$EI$108,8,0)</f>
        <v>0</v>
      </c>
      <c r="I400" s="1179"/>
      <c r="J400" s="1179"/>
      <c r="K400" s="1179"/>
      <c r="L400" s="1179"/>
      <c r="M400" s="1180"/>
    </row>
    <row r="401" spans="1:13" ht="20.25" customHeight="1">
      <c r="A401" s="1187"/>
      <c r="B401" s="40" t="s">
        <v>81</v>
      </c>
      <c r="C401" s="1181" t="s">
        <v>56</v>
      </c>
      <c r="D401" s="1182"/>
      <c r="E401" s="1182"/>
      <c r="F401" s="1183"/>
      <c r="G401" s="33" t="s">
        <v>167</v>
      </c>
      <c r="H401" s="1179">
        <f>VLOOKUP($A392,'Class-6'!$B$9:$EI$108,9,0)</f>
        <v>0</v>
      </c>
      <c r="I401" s="1179"/>
      <c r="J401" s="1179"/>
      <c r="K401" s="1179"/>
      <c r="L401" s="1179"/>
      <c r="M401" s="1180"/>
    </row>
    <row r="402" spans="1:13" ht="20.25" customHeight="1">
      <c r="A402" s="1187"/>
      <c r="B402" s="40" t="s">
        <v>81</v>
      </c>
      <c r="C402" s="1181" t="s">
        <v>57</v>
      </c>
      <c r="D402" s="1182"/>
      <c r="E402" s="1182"/>
      <c r="F402" s="1183"/>
      <c r="G402" s="33" t="s">
        <v>167</v>
      </c>
      <c r="H402" s="1184" t="str">
        <f>CONCATENATE('Class-6'!$G$4,'Class-6'!$J$4)</f>
        <v>6(A)</v>
      </c>
      <c r="I402" s="1179"/>
      <c r="J402" s="1179"/>
      <c r="K402" s="1179"/>
      <c r="L402" s="1179"/>
      <c r="M402" s="1180"/>
    </row>
    <row r="403" spans="1:13" ht="20.25" customHeight="1" thickBot="1">
      <c r="A403" s="1187"/>
      <c r="B403" s="40" t="s">
        <v>81</v>
      </c>
      <c r="C403" s="1154" t="s">
        <v>27</v>
      </c>
      <c r="D403" s="1155"/>
      <c r="E403" s="1155"/>
      <c r="F403" s="1156"/>
      <c r="G403" s="98" t="s">
        <v>167</v>
      </c>
      <c r="H403" s="1157">
        <f>VLOOKUP($A392,'Class-6'!$B$9:$EI$108,10,0)</f>
        <v>0</v>
      </c>
      <c r="I403" s="1157"/>
      <c r="J403" s="1157"/>
      <c r="K403" s="1157"/>
      <c r="L403" s="1157"/>
      <c r="M403" s="1158"/>
    </row>
    <row r="404" spans="1:13" ht="20.25" customHeight="1">
      <c r="A404" s="1187"/>
      <c r="B404" s="49" t="s">
        <v>81</v>
      </c>
      <c r="C404" s="1159" t="s">
        <v>58</v>
      </c>
      <c r="D404" s="1160"/>
      <c r="E404" s="413" t="s">
        <v>85</v>
      </c>
      <c r="F404" s="413" t="s">
        <v>86</v>
      </c>
      <c r="G404" s="410" t="s">
        <v>33</v>
      </c>
      <c r="H404" s="1161" t="s">
        <v>59</v>
      </c>
      <c r="I404" s="1161"/>
      <c r="J404" s="1162" t="s">
        <v>97</v>
      </c>
      <c r="K404" s="1163"/>
      <c r="L404" s="414" t="s">
        <v>89</v>
      </c>
      <c r="M404" s="1164" t="s">
        <v>104</v>
      </c>
    </row>
    <row r="405" spans="1:13" ht="25.5" customHeight="1" thickBot="1">
      <c r="A405" s="1187"/>
      <c r="B405" s="49" t="s">
        <v>81</v>
      </c>
      <c r="C405" s="1166" t="s">
        <v>60</v>
      </c>
      <c r="D405" s="1167"/>
      <c r="E405" s="267">
        <f>'Class-6'!$L$7</f>
        <v>20</v>
      </c>
      <c r="F405" s="267">
        <f>'Class-6'!$M$7</f>
        <v>20</v>
      </c>
      <c r="G405" s="268">
        <f>SUM(E405:F405)</f>
        <v>40</v>
      </c>
      <c r="H405" s="1168">
        <f>'Class-6'!$R$7</f>
        <v>60</v>
      </c>
      <c r="I405" s="1169"/>
      <c r="J405" s="1170">
        <f>'Class-6'!$V$7</f>
        <v>100</v>
      </c>
      <c r="K405" s="1171"/>
      <c r="L405" s="150">
        <f>G405+H405+J405</f>
        <v>200</v>
      </c>
      <c r="M405" s="1165"/>
    </row>
    <row r="406" spans="1:13" ht="22.5" customHeight="1">
      <c r="A406" s="1187"/>
      <c r="B406" s="49" t="s">
        <v>81</v>
      </c>
      <c r="C406" s="1148" t="str">
        <f>'Class-6'!$L$3</f>
        <v>HINDI</v>
      </c>
      <c r="D406" s="1149"/>
      <c r="E406" s="99">
        <f>IF($J395="TC",0,IF($J395="Nso",0,VLOOKUP($A392,'Class-6'!$B$9:$EI$108,11,0)))</f>
        <v>0</v>
      </c>
      <c r="F406" s="99">
        <f>IF($J395="TC",0,IF($J395="Nso",0,VLOOKUP($A392,'Class-6'!$B$9:$EI$108,12,0)))</f>
        <v>0</v>
      </c>
      <c r="G406" s="269">
        <f>SUM(E406,F406)</f>
        <v>0</v>
      </c>
      <c r="H406" s="1150">
        <f>IF($J395="TC",0,IF($J395="Nso",0,VLOOKUP($A392,'Class-6'!$B$9:$EI$108,17,0)))</f>
        <v>0</v>
      </c>
      <c r="I406" s="1151"/>
      <c r="J406" s="1152">
        <f>IF($J395="TC",0,IF($J395="Nso",0,VLOOKUP($A392,'Class-6'!$B$9:$EI$108,21,0)))</f>
        <v>0</v>
      </c>
      <c r="K406" s="1153"/>
      <c r="L406" s="99">
        <f>SUM(G406,H406,J406)</f>
        <v>0</v>
      </c>
      <c r="M406" s="100">
        <f>IF($J395="TC",0,IF($J395="Nso",0,VLOOKUP($A392,'Class-6'!$B$9:$EI$108,25,0)))</f>
        <v>0</v>
      </c>
    </row>
    <row r="407" spans="1:13" ht="22.5" customHeight="1">
      <c r="A407" s="1187"/>
      <c r="B407" s="49" t="s">
        <v>81</v>
      </c>
      <c r="C407" s="1136" t="str">
        <f>'Class-6'!$AA$3</f>
        <v>ENGLISH</v>
      </c>
      <c r="D407" s="1137"/>
      <c r="E407" s="99">
        <f>IF($J395="TC",0,IF($J395="Nso",0,VLOOKUP($A392,'Class-6'!$B$9:$EI$108,26,0)))</f>
        <v>0</v>
      </c>
      <c r="F407" s="99">
        <f>IF($J395="TC",0,IF($J395="Nso",0,VLOOKUP($A392,'Class-6'!$B$9:$EI$108,27,0)))</f>
        <v>0</v>
      </c>
      <c r="G407" s="270">
        <f t="shared" ref="G407:G411" si="22">SUM(E407,F407)</f>
        <v>0</v>
      </c>
      <c r="H407" s="1138">
        <f>IF($J395="TC",0,IF($J395="Nso",0,VLOOKUP($A392,'Class-6'!$B$9:$EI$108,32,0)))</f>
        <v>0</v>
      </c>
      <c r="I407" s="1139"/>
      <c r="J407" s="1140">
        <f>IF($J395="TC",0,IF($J395="Nso",0,VLOOKUP($A392,'Class-6'!$B$9:$EI$108,36,0)))</f>
        <v>0</v>
      </c>
      <c r="K407" s="1141"/>
      <c r="L407" s="99">
        <f t="shared" ref="L407:L411" si="23">SUM(G407,H407,J407)</f>
        <v>0</v>
      </c>
      <c r="M407" s="100">
        <f>IF($J395="TC",0,IF($J395="Nso",0,VLOOKUP($A392,'Class-6'!$B$9:$EI$108,40,0)))</f>
        <v>0</v>
      </c>
    </row>
    <row r="408" spans="1:13" ht="22.5" customHeight="1">
      <c r="A408" s="1187"/>
      <c r="B408" s="49" t="s">
        <v>81</v>
      </c>
      <c r="C408" s="1136" t="str">
        <f>'Class-6'!$AP$3</f>
        <v>SANSKRIT</v>
      </c>
      <c r="D408" s="1137"/>
      <c r="E408" s="99">
        <f>IF($J395="TC",0,IF($J395="Nso",0,VLOOKUP($A392,'Class-6'!$B$9:$EI$108,41,0)))</f>
        <v>0</v>
      </c>
      <c r="F408" s="99">
        <f>IF($J395="TC",0,IF($J395="TC",0,IF($J395="Nso",0,VLOOKUP($A392,'Class-6'!$B$9:$EI$108,42,0))))</f>
        <v>0</v>
      </c>
      <c r="G408" s="270">
        <f t="shared" si="22"/>
        <v>0</v>
      </c>
      <c r="H408" s="1138">
        <f>IF($J395="TC",0,IF($J395="Nso",0,VLOOKUP($A392,'Class-6'!$B$9:$EI$108,47,0)))</f>
        <v>0</v>
      </c>
      <c r="I408" s="1139"/>
      <c r="J408" s="1140">
        <f>IF($J395="TC",0,IF($J395="Nso",0,VLOOKUP($A392,'Class-6'!$B$9:$EI$108,51,0)))</f>
        <v>0</v>
      </c>
      <c r="K408" s="1141"/>
      <c r="L408" s="99">
        <f t="shared" si="23"/>
        <v>0</v>
      </c>
      <c r="M408" s="100">
        <f>IF($J395="TC",0,IF($J395="Nso",0,VLOOKUP($A392,'Class-6'!$B$9:$EI$108,55,0)))</f>
        <v>0</v>
      </c>
    </row>
    <row r="409" spans="1:13" ht="22.5" customHeight="1">
      <c r="A409" s="1187"/>
      <c r="B409" s="49" t="s">
        <v>81</v>
      </c>
      <c r="C409" s="1136" t="str">
        <f>'Class-6'!$BE$3</f>
        <v>SCIENCE</v>
      </c>
      <c r="D409" s="1137"/>
      <c r="E409" s="99">
        <f>IF($J395="TC",0,IF($J395="Nso",0,VLOOKUP($A392,'Class-6'!$B$9:$EI$108,56,0)))</f>
        <v>0</v>
      </c>
      <c r="F409" s="99">
        <f>IF($J395="TC",0,IF($J395="Nso",0,VLOOKUP($A392,'Class-6'!$B$9:$EI$108,57,0)))</f>
        <v>0</v>
      </c>
      <c r="G409" s="270">
        <f t="shared" si="22"/>
        <v>0</v>
      </c>
      <c r="H409" s="1138">
        <f>IF($J395="TC",0,IF($J395="Nso",0,VLOOKUP($A392,'Class-6'!$B$9:$EI$108,62,0)))</f>
        <v>0</v>
      </c>
      <c r="I409" s="1139"/>
      <c r="J409" s="1140">
        <f>IF($J395="TC",0,IF($J395="Nso",0,VLOOKUP($A392,'Class-6'!$B$9:$EI$108,66,0)))</f>
        <v>0</v>
      </c>
      <c r="K409" s="1141"/>
      <c r="L409" s="99">
        <f t="shared" si="23"/>
        <v>0</v>
      </c>
      <c r="M409" s="100">
        <f>IF($J395="TC",0,IF($J395="Nso",0,VLOOKUP($A392,'Class-6'!$B$9:$EI$108,70,0)))</f>
        <v>0</v>
      </c>
    </row>
    <row r="410" spans="1:13" ht="22.5" customHeight="1">
      <c r="A410" s="1187"/>
      <c r="B410" s="49" t="s">
        <v>81</v>
      </c>
      <c r="C410" s="1136" t="str">
        <f>'Class-6'!$BT$3</f>
        <v>MATHEMATICS</v>
      </c>
      <c r="D410" s="1137"/>
      <c r="E410" s="99">
        <f>IF($J395="TC",0,IF($J395="Nso",0,VLOOKUP($A392,'Class-6'!$B$9:$EI$108,71,0)))</f>
        <v>0</v>
      </c>
      <c r="F410" s="99">
        <f>IF($J395="TC",0,IF($J395="Nso",0,VLOOKUP($A392,'Class-6'!$B$9:$EI$108,72,0)))</f>
        <v>0</v>
      </c>
      <c r="G410" s="270">
        <f t="shared" si="22"/>
        <v>0</v>
      </c>
      <c r="H410" s="1138">
        <f>IF($J395="TC",0,IF($J395="Nso",0,VLOOKUP($A392,'Class-6'!$B$9:$EI$108,77,0)))</f>
        <v>0</v>
      </c>
      <c r="I410" s="1139"/>
      <c r="J410" s="1140">
        <f>IF($J395="TC",0,IF($J395="Nso",0,VLOOKUP($A392,'Class-6'!$B$9:$EI$108,81,0)))</f>
        <v>0</v>
      </c>
      <c r="K410" s="1141"/>
      <c r="L410" s="99">
        <f t="shared" si="23"/>
        <v>0</v>
      </c>
      <c r="M410" s="100">
        <f>IF($J395="TC",0,IF($J395="Nso",0,VLOOKUP($A392,'Class-6'!$B$9:$EI$108,85,0)))</f>
        <v>0</v>
      </c>
    </row>
    <row r="411" spans="1:13" ht="22.5" customHeight="1" thickBot="1">
      <c r="A411" s="1187"/>
      <c r="B411" s="49" t="s">
        <v>81</v>
      </c>
      <c r="C411" s="1142" t="str">
        <f>'Class-6'!$CI$3</f>
        <v>SOCIAL SCIENCE</v>
      </c>
      <c r="D411" s="1143"/>
      <c r="E411" s="99">
        <f>IF($J395="TC",0,IF($J395="Nso",0,VLOOKUP($A392,'Class-6'!$B$9:$EI$108,86,0)))</f>
        <v>0</v>
      </c>
      <c r="F411" s="99">
        <f>IF($J395="TC",0,IF($J395="Nso",0,VLOOKUP($A392,'Class-6'!$B$9:$EI$108,87,0)))</f>
        <v>0</v>
      </c>
      <c r="G411" s="271">
        <f t="shared" si="22"/>
        <v>0</v>
      </c>
      <c r="H411" s="1144">
        <f>IF($J395="TC",0,IF($J395="Nso",0,VLOOKUP($A392,'Class-6'!$B$9:$EI$108,92,0)))</f>
        <v>0</v>
      </c>
      <c r="I411" s="1145"/>
      <c r="J411" s="1146">
        <f>IF($J395="TC",0,IF($J395="Nso",0,VLOOKUP($A392,'Class-6'!$B$9:$EI$108,96,0)))</f>
        <v>0</v>
      </c>
      <c r="K411" s="1147"/>
      <c r="L411" s="99">
        <f t="shared" si="23"/>
        <v>0</v>
      </c>
      <c r="M411" s="100">
        <f>IF($J395="TC",0,IF($J395="Nso",0,VLOOKUP($A392,'Class-6'!$B$9:$EI$108,100,0)))</f>
        <v>0</v>
      </c>
    </row>
    <row r="412" spans="1:13" ht="20.25" customHeight="1">
      <c r="A412" s="1187"/>
      <c r="B412" s="49" t="s">
        <v>81</v>
      </c>
      <c r="C412" s="1124" t="s">
        <v>90</v>
      </c>
      <c r="D412" s="1125"/>
      <c r="E412" s="1126"/>
      <c r="F412" s="1130" t="s">
        <v>91</v>
      </c>
      <c r="G412" s="1131"/>
      <c r="H412" s="1132" t="s">
        <v>92</v>
      </c>
      <c r="I412" s="1133"/>
      <c r="J412" s="481" t="s">
        <v>45</v>
      </c>
      <c r="K412" s="481" t="s">
        <v>98</v>
      </c>
      <c r="L412" s="411" t="s">
        <v>43</v>
      </c>
      <c r="M412" s="513" t="s">
        <v>47</v>
      </c>
    </row>
    <row r="413" spans="1:13" ht="20.25" customHeight="1" thickBot="1">
      <c r="A413" s="1187"/>
      <c r="B413" s="49" t="s">
        <v>81</v>
      </c>
      <c r="C413" s="1127"/>
      <c r="D413" s="1128"/>
      <c r="E413" s="1129"/>
      <c r="F413" s="1134">
        <f>IF($J395="TC",0,IF($J395="Nso",0,VLOOKUP($A392,'Class-6'!$B$9:$EI$108,131,0)))</f>
        <v>0</v>
      </c>
      <c r="G413" s="1135"/>
      <c r="H413" s="1134">
        <f>IF($J395="TC",0,IF($J395="Nso",0,VLOOKUP($A392,'Class-6'!$B$9:$EI$108,132,0)))</f>
        <v>0</v>
      </c>
      <c r="I413" s="1135"/>
      <c r="J413" s="483">
        <f>IF($J395="TC",0,IF($J395="Nso",0,VLOOKUP($A392,'Class-6'!$B$9:$EI$108,133,0)))</f>
        <v>0</v>
      </c>
      <c r="K413" s="482" t="str">
        <f>IF($J395="TC",0,IF($J395="Nso",0,VLOOKUP($A392,'Class-6'!$B$9:$EI$108,134,0)))</f>
        <v/>
      </c>
      <c r="L413" s="412" t="str">
        <f>IF($J395="TC","TC",IF($J395="Nso","NSO",VLOOKUP($A392,'Class-6'!$B$9:$EI$108,135,0)))</f>
        <v/>
      </c>
      <c r="M413" s="97" t="str">
        <f>IF($J395="Nso",0,VLOOKUP($A392,'Class-6'!$B$9:$EI$108,137,0))</f>
        <v/>
      </c>
    </row>
    <row r="414" spans="1:13" ht="20.25" customHeight="1">
      <c r="A414" s="1187"/>
      <c r="B414" s="49" t="s">
        <v>81</v>
      </c>
      <c r="C414" s="1172" t="s">
        <v>63</v>
      </c>
      <c r="D414" s="1173"/>
      <c r="E414" s="1173"/>
      <c r="F414" s="1173"/>
      <c r="G414" s="1173"/>
      <c r="H414" s="1174"/>
      <c r="I414" s="1175" t="s">
        <v>64</v>
      </c>
      <c r="J414" s="1176"/>
      <c r="K414" s="484">
        <f>IF($J395="TC",0,IF($J395="Nso",0,VLOOKUP($A392,'Class-6'!$B$9:$EI$108,128,0)))</f>
        <v>0</v>
      </c>
      <c r="L414" s="1177" t="s">
        <v>107</v>
      </c>
      <c r="M414" s="1178"/>
    </row>
    <row r="415" spans="1:13" ht="20.25" customHeight="1" thickBot="1">
      <c r="A415" s="1187"/>
      <c r="B415" s="49" t="s">
        <v>81</v>
      </c>
      <c r="C415" s="1113" t="s">
        <v>58</v>
      </c>
      <c r="D415" s="1114"/>
      <c r="E415" s="1114"/>
      <c r="F415" s="1115" t="s">
        <v>176</v>
      </c>
      <c r="G415" s="1115"/>
      <c r="H415" s="272" t="s">
        <v>51</v>
      </c>
      <c r="I415" s="1116" t="s">
        <v>65</v>
      </c>
      <c r="J415" s="1117"/>
      <c r="K415" s="485">
        <f>IF($J395="TC",0,IF($J395="Nso",0,VLOOKUP($A392,'Class-6'!$B$9:$EI$108,129,0)))</f>
        <v>0</v>
      </c>
      <c r="L415" s="1118" t="str">
        <f>IF($J395="TC",0,IF($J395="Nso",0,VLOOKUP($A392,'Class-6'!$B$9:$EI$108,130,0)))</f>
        <v/>
      </c>
      <c r="M415" s="1119"/>
    </row>
    <row r="416" spans="1:13" ht="20.25" customHeight="1">
      <c r="A416" s="1187"/>
      <c r="B416" s="49" t="s">
        <v>81</v>
      </c>
      <c r="C416" s="1113"/>
      <c r="D416" s="1114"/>
      <c r="E416" s="1114"/>
      <c r="F416" s="1115"/>
      <c r="G416" s="1115"/>
      <c r="H416" s="273" t="s">
        <v>105</v>
      </c>
      <c r="I416" s="1120" t="s">
        <v>66</v>
      </c>
      <c r="J416" s="1121"/>
      <c r="K416" s="1122">
        <f>IF($J395="TC",0,IF($J395="Nso",0,VLOOKUP($A392,'Class-6'!$B$9:$EI$108,138,0)))</f>
        <v>0</v>
      </c>
      <c r="L416" s="1122"/>
      <c r="M416" s="1123"/>
    </row>
    <row r="417" spans="1:13" ht="20.25" customHeight="1">
      <c r="A417" s="1187"/>
      <c r="B417" s="49" t="s">
        <v>81</v>
      </c>
      <c r="C417" s="1101" t="str">
        <f>'Class-6'!$CX$3</f>
        <v>WORK EXP.</v>
      </c>
      <c r="D417" s="1102"/>
      <c r="E417" s="1103"/>
      <c r="F417" s="1104" t="str">
        <f>IF($J395="TC",0,IF($J395="Nso",0,VLOOKUP($A392,'Class-6'!$B$9:$FH$108,155,0)))</f>
        <v>0/100</v>
      </c>
      <c r="G417" s="1104"/>
      <c r="H417" s="95">
        <f>IF($J395="TC",0,IF($J395="Nso",0,VLOOKUP($A392,'Class-6'!$B$9:$FH$108,109,0)))</f>
        <v>0</v>
      </c>
      <c r="I417" s="1105" t="s">
        <v>83</v>
      </c>
      <c r="J417" s="1106"/>
      <c r="K417" s="1107">
        <f>'Class-6'!$V$2</f>
        <v>44676</v>
      </c>
      <c r="L417" s="1107"/>
      <c r="M417" s="1108"/>
    </row>
    <row r="418" spans="1:13" ht="20.25" customHeight="1">
      <c r="A418" s="1187"/>
      <c r="B418" s="49" t="s">
        <v>81</v>
      </c>
      <c r="C418" s="1109" t="str">
        <f>'Class-6'!$DG$3</f>
        <v>ART EDU.</v>
      </c>
      <c r="D418" s="1104"/>
      <c r="E418" s="1104"/>
      <c r="F418" s="1086" t="str">
        <f>IF($J395="TC",0,IF($J395="Nso",0,VLOOKUP($A392,'Class-6'!$B$9:$FH$108,159,0)))</f>
        <v>0/100</v>
      </c>
      <c r="G418" s="1087"/>
      <c r="H418" s="95">
        <f>IF($J395="TC",0,IF($J395="Nso",0,VLOOKUP($A392,'Class-6'!$B$9:$FH$108,118,0)))</f>
        <v>0</v>
      </c>
      <c r="I418" s="1110"/>
      <c r="J418" s="1111"/>
      <c r="K418" s="1111"/>
      <c r="L418" s="1111"/>
      <c r="M418" s="1112"/>
    </row>
    <row r="419" spans="1:13" ht="20.25" customHeight="1">
      <c r="A419" s="1187"/>
      <c r="B419" s="49" t="s">
        <v>81</v>
      </c>
      <c r="C419" s="1084" t="str">
        <f>'Class-6'!$DP$3</f>
        <v>HEALTH &amp; PHY. EDU.</v>
      </c>
      <c r="D419" s="1085"/>
      <c r="E419" s="1085"/>
      <c r="F419" s="1086" t="str">
        <f>IF($J395="TC",0,IF($J395="Nso",0,VLOOKUP($A392,'Class-6'!$B$9:$FH$108,163,0)))</f>
        <v>0/100</v>
      </c>
      <c r="G419" s="1087"/>
      <c r="H419" s="95">
        <f>IF($J395="TC",0,IF($J395="Nso",0,VLOOKUP($A392,'Class-6'!$B$9:$FH$108,127,0)))</f>
        <v>0</v>
      </c>
      <c r="I419" s="1088" t="s">
        <v>78</v>
      </c>
      <c r="J419" s="1089"/>
      <c r="K419" s="1092"/>
      <c r="L419" s="1093"/>
      <c r="M419" s="1094"/>
    </row>
    <row r="420" spans="1:13" ht="20.25" customHeight="1">
      <c r="A420" s="1187"/>
      <c r="B420" s="40" t="s">
        <v>81</v>
      </c>
      <c r="C420" s="1098" t="s">
        <v>67</v>
      </c>
      <c r="D420" s="1099"/>
      <c r="E420" s="1099"/>
      <c r="F420" s="1099"/>
      <c r="G420" s="1099"/>
      <c r="H420" s="1100"/>
      <c r="I420" s="1090"/>
      <c r="J420" s="1091"/>
      <c r="K420" s="1095"/>
      <c r="L420" s="1096"/>
      <c r="M420" s="1097"/>
    </row>
    <row r="421" spans="1:13" ht="20.25" customHeight="1" thickBot="1">
      <c r="A421" s="1187"/>
      <c r="B421" s="40" t="s">
        <v>81</v>
      </c>
      <c r="C421" s="96" t="s">
        <v>68</v>
      </c>
      <c r="D421" s="1060" t="s">
        <v>73</v>
      </c>
      <c r="E421" s="1227"/>
      <c r="F421" s="1060" t="s">
        <v>74</v>
      </c>
      <c r="G421" s="1061"/>
      <c r="H421" s="1062"/>
      <c r="I421" s="1063" t="s">
        <v>79</v>
      </c>
      <c r="J421" s="1064"/>
      <c r="K421" s="1064"/>
      <c r="L421" s="1064"/>
      <c r="M421" s="1065"/>
    </row>
    <row r="422" spans="1:13" ht="20.25" customHeight="1">
      <c r="A422" s="1187"/>
      <c r="B422" s="40" t="s">
        <v>81</v>
      </c>
      <c r="C422" s="511" t="s">
        <v>207</v>
      </c>
      <c r="D422" s="1228" t="s">
        <v>208</v>
      </c>
      <c r="E422" s="1229"/>
      <c r="F422" s="1069" t="s">
        <v>75</v>
      </c>
      <c r="G422" s="1070"/>
      <c r="H422" s="1071"/>
      <c r="I422" s="1066"/>
      <c r="J422" s="1067"/>
      <c r="K422" s="1067"/>
      <c r="L422" s="1067"/>
      <c r="M422" s="1068"/>
    </row>
    <row r="423" spans="1:13" ht="20.25" customHeight="1">
      <c r="A423" s="1187"/>
      <c r="B423" s="40" t="s">
        <v>81</v>
      </c>
      <c r="C423" s="512" t="s">
        <v>69</v>
      </c>
      <c r="D423" s="1230" t="s">
        <v>212</v>
      </c>
      <c r="E423" s="1231"/>
      <c r="F423" s="1072" t="s">
        <v>76</v>
      </c>
      <c r="G423" s="1073"/>
      <c r="H423" s="1074"/>
      <c r="I423" s="1066"/>
      <c r="J423" s="1067"/>
      <c r="K423" s="1067"/>
      <c r="L423" s="1067"/>
      <c r="M423" s="1068"/>
    </row>
    <row r="424" spans="1:13" ht="20.25" customHeight="1">
      <c r="A424" s="1187"/>
      <c r="B424" s="40" t="s">
        <v>81</v>
      </c>
      <c r="C424" s="512" t="s">
        <v>70</v>
      </c>
      <c r="D424" s="1230" t="s">
        <v>215</v>
      </c>
      <c r="E424" s="1231"/>
      <c r="F424" s="1072" t="s">
        <v>77</v>
      </c>
      <c r="G424" s="1073"/>
      <c r="H424" s="1074"/>
      <c r="I424" s="1075" t="s">
        <v>93</v>
      </c>
      <c r="J424" s="1076"/>
      <c r="K424" s="1076"/>
      <c r="L424" s="1076"/>
      <c r="M424" s="1077"/>
    </row>
    <row r="425" spans="1:13" ht="20.25" customHeight="1">
      <c r="A425" s="1187"/>
      <c r="B425" s="40"/>
      <c r="C425" s="512" t="s">
        <v>72</v>
      </c>
      <c r="D425" s="1230" t="s">
        <v>209</v>
      </c>
      <c r="E425" s="1231"/>
      <c r="F425" s="1072" t="s">
        <v>77</v>
      </c>
      <c r="G425" s="1073"/>
      <c r="H425" s="1074"/>
      <c r="I425" s="1075"/>
      <c r="J425" s="1076"/>
      <c r="K425" s="1076"/>
      <c r="L425" s="1076"/>
      <c r="M425" s="1077"/>
    </row>
    <row r="426" spans="1:13" ht="20.25" customHeight="1" thickBot="1">
      <c r="A426" s="1187"/>
      <c r="B426" s="51" t="s">
        <v>81</v>
      </c>
      <c r="C426" s="131" t="s">
        <v>71</v>
      </c>
      <c r="D426" s="1232" t="s">
        <v>210</v>
      </c>
      <c r="E426" s="1233"/>
      <c r="F426" s="1081" t="s">
        <v>106</v>
      </c>
      <c r="G426" s="1082"/>
      <c r="H426" s="1083"/>
      <c r="I426" s="1078"/>
      <c r="J426" s="1079"/>
      <c r="K426" s="1079"/>
      <c r="L426" s="1079"/>
      <c r="M426" s="1080"/>
    </row>
    <row r="427" spans="1:13" ht="24.75" customHeight="1" thickTop="1" thickBot="1">
      <c r="A427" s="488">
        <f>A392+1</f>
        <v>13</v>
      </c>
      <c r="B427" s="1186" t="s">
        <v>54</v>
      </c>
      <c r="C427" s="1186"/>
      <c r="D427" s="1186"/>
      <c r="E427" s="1186"/>
      <c r="F427" s="1186"/>
      <c r="G427" s="1186"/>
      <c r="H427" s="1186"/>
      <c r="I427" s="1186"/>
      <c r="J427" s="1186"/>
      <c r="K427" s="1186"/>
      <c r="L427" s="1186"/>
      <c r="M427" s="1186"/>
    </row>
    <row r="428" spans="1:13" ht="37.5" customHeight="1" thickTop="1">
      <c r="A428" s="1187"/>
      <c r="B428" s="1188"/>
      <c r="C428" s="1189"/>
      <c r="D428" s="1192" t="str">
        <f>Master!$E$8</f>
        <v>Govt. Sr. Secondary School Raimalwada</v>
      </c>
      <c r="E428" s="1193"/>
      <c r="F428" s="1193"/>
      <c r="G428" s="1193"/>
      <c r="H428" s="1193"/>
      <c r="I428" s="1193"/>
      <c r="J428" s="1193"/>
      <c r="K428" s="1193"/>
      <c r="L428" s="1193"/>
      <c r="M428" s="1194"/>
    </row>
    <row r="429" spans="1:13" ht="26.25" customHeight="1" thickBot="1">
      <c r="A429" s="1187"/>
      <c r="B429" s="1190"/>
      <c r="C429" s="1191"/>
      <c r="D429" s="1195" t="str">
        <f>Master!$E$11</f>
        <v>P.S.-Bapini (Jodhpur)</v>
      </c>
      <c r="E429" s="1196"/>
      <c r="F429" s="1196"/>
      <c r="G429" s="1196"/>
      <c r="H429" s="1196"/>
      <c r="I429" s="1196"/>
      <c r="J429" s="1196"/>
      <c r="K429" s="1196"/>
      <c r="L429" s="1196"/>
      <c r="M429" s="1197"/>
    </row>
    <row r="430" spans="1:13" ht="15" customHeight="1">
      <c r="A430" s="1187"/>
      <c r="B430" s="274"/>
      <c r="C430" s="1198" t="s">
        <v>169</v>
      </c>
      <c r="D430" s="1199"/>
      <c r="E430" s="1199"/>
      <c r="F430" s="1199"/>
      <c r="G430" s="1200"/>
      <c r="H430" s="1207" t="s">
        <v>129</v>
      </c>
      <c r="I430" s="1207"/>
      <c r="J430" s="1210">
        <f>VLOOKUP(A427,'Class-6'!$B$9:$G$108,6)</f>
        <v>0</v>
      </c>
      <c r="K430" s="1213" t="str">
        <f>CONCATENATE('Class-6'!$C$3,'Class-6'!$G$3)</f>
        <v>School U-Dise Code :-08151106901</v>
      </c>
      <c r="L430" s="1214"/>
      <c r="M430" s="1215"/>
    </row>
    <row r="431" spans="1:13" ht="15" customHeight="1">
      <c r="A431" s="1187"/>
      <c r="B431" s="38"/>
      <c r="C431" s="1201"/>
      <c r="D431" s="1202"/>
      <c r="E431" s="1202"/>
      <c r="F431" s="1202"/>
      <c r="G431" s="1203"/>
      <c r="H431" s="1208"/>
      <c r="I431" s="1208"/>
      <c r="J431" s="1211"/>
      <c r="K431" s="1216" t="str">
        <f>CONCATENATE('Class-6'!$I$3,'Class-6'!$J$3)</f>
        <v>Session :-2021-22</v>
      </c>
      <c r="L431" s="1217"/>
      <c r="M431" s="1218"/>
    </row>
    <row r="432" spans="1:13" ht="15" customHeight="1" thickBot="1">
      <c r="A432" s="1187"/>
      <c r="B432" s="38"/>
      <c r="C432" s="1204"/>
      <c r="D432" s="1205"/>
      <c r="E432" s="1205"/>
      <c r="F432" s="1205"/>
      <c r="G432" s="1206"/>
      <c r="H432" s="1209"/>
      <c r="I432" s="1209"/>
      <c r="J432" s="1212"/>
      <c r="K432" s="1219"/>
      <c r="L432" s="1220"/>
      <c r="M432" s="1221"/>
    </row>
    <row r="433" spans="1:13" ht="20.25" customHeight="1">
      <c r="A433" s="1187"/>
      <c r="B433" s="40" t="s">
        <v>81</v>
      </c>
      <c r="C433" s="1222" t="s">
        <v>22</v>
      </c>
      <c r="D433" s="1223"/>
      <c r="E433" s="1223"/>
      <c r="F433" s="1224"/>
      <c r="G433" s="17" t="s">
        <v>167</v>
      </c>
      <c r="H433" s="1225">
        <f>VLOOKUP($A427,'Class-6'!$B$9:$EI$108,4,0)</f>
        <v>0</v>
      </c>
      <c r="I433" s="1225"/>
      <c r="J433" s="1225"/>
      <c r="K433" s="1225"/>
      <c r="L433" s="1225"/>
      <c r="M433" s="1226"/>
    </row>
    <row r="434" spans="1:13" ht="20.25" customHeight="1">
      <c r="A434" s="1187"/>
      <c r="B434" s="40" t="s">
        <v>81</v>
      </c>
      <c r="C434" s="1181" t="s">
        <v>24</v>
      </c>
      <c r="D434" s="1182"/>
      <c r="E434" s="1182"/>
      <c r="F434" s="1183"/>
      <c r="G434" s="33" t="s">
        <v>167</v>
      </c>
      <c r="H434" s="1179">
        <f>VLOOKUP($A427,'Class-6'!$B$9:$EI$108,7,0)</f>
        <v>0</v>
      </c>
      <c r="I434" s="1179"/>
      <c r="J434" s="1179"/>
      <c r="K434" s="1179"/>
      <c r="L434" s="1179"/>
      <c r="M434" s="1180"/>
    </row>
    <row r="435" spans="1:13" ht="20.25" customHeight="1">
      <c r="A435" s="1187"/>
      <c r="B435" s="40" t="s">
        <v>81</v>
      </c>
      <c r="C435" s="1181" t="s">
        <v>25</v>
      </c>
      <c r="D435" s="1182"/>
      <c r="E435" s="1182"/>
      <c r="F435" s="1183"/>
      <c r="G435" s="33" t="s">
        <v>167</v>
      </c>
      <c r="H435" s="1179">
        <f>VLOOKUP($A427,'Class-6'!$B$9:$EI$108,8,0)</f>
        <v>0</v>
      </c>
      <c r="I435" s="1179"/>
      <c r="J435" s="1179"/>
      <c r="K435" s="1179"/>
      <c r="L435" s="1179"/>
      <c r="M435" s="1180"/>
    </row>
    <row r="436" spans="1:13" ht="20.25" customHeight="1">
      <c r="A436" s="1187"/>
      <c r="B436" s="40" t="s">
        <v>81</v>
      </c>
      <c r="C436" s="1181" t="s">
        <v>56</v>
      </c>
      <c r="D436" s="1182"/>
      <c r="E436" s="1182"/>
      <c r="F436" s="1183"/>
      <c r="G436" s="33" t="s">
        <v>167</v>
      </c>
      <c r="H436" s="1179">
        <f>VLOOKUP($A427,'Class-6'!$B$9:$EI$108,9,0)</f>
        <v>0</v>
      </c>
      <c r="I436" s="1179"/>
      <c r="J436" s="1179"/>
      <c r="K436" s="1179"/>
      <c r="L436" s="1179"/>
      <c r="M436" s="1180"/>
    </row>
    <row r="437" spans="1:13" ht="20.25" customHeight="1">
      <c r="A437" s="1187"/>
      <c r="B437" s="40" t="s">
        <v>81</v>
      </c>
      <c r="C437" s="1181" t="s">
        <v>57</v>
      </c>
      <c r="D437" s="1182"/>
      <c r="E437" s="1182"/>
      <c r="F437" s="1183"/>
      <c r="G437" s="33" t="s">
        <v>167</v>
      </c>
      <c r="H437" s="1184" t="str">
        <f>CONCATENATE('Class-6'!$G$4,'Class-6'!$J$4)</f>
        <v>6(A)</v>
      </c>
      <c r="I437" s="1179"/>
      <c r="J437" s="1179"/>
      <c r="K437" s="1179"/>
      <c r="L437" s="1179"/>
      <c r="M437" s="1180"/>
    </row>
    <row r="438" spans="1:13" ht="20.25" customHeight="1" thickBot="1">
      <c r="A438" s="1187"/>
      <c r="B438" s="40" t="s">
        <v>81</v>
      </c>
      <c r="C438" s="1154" t="s">
        <v>27</v>
      </c>
      <c r="D438" s="1155"/>
      <c r="E438" s="1155"/>
      <c r="F438" s="1156"/>
      <c r="G438" s="98" t="s">
        <v>167</v>
      </c>
      <c r="H438" s="1157">
        <f>VLOOKUP($A427,'Class-6'!$B$9:$EI$108,10,0)</f>
        <v>0</v>
      </c>
      <c r="I438" s="1157"/>
      <c r="J438" s="1157"/>
      <c r="K438" s="1157"/>
      <c r="L438" s="1157"/>
      <c r="M438" s="1158"/>
    </row>
    <row r="439" spans="1:13" ht="20.25" customHeight="1">
      <c r="A439" s="1187"/>
      <c r="B439" s="49" t="s">
        <v>81</v>
      </c>
      <c r="C439" s="1159" t="s">
        <v>58</v>
      </c>
      <c r="D439" s="1160"/>
      <c r="E439" s="413" t="s">
        <v>85</v>
      </c>
      <c r="F439" s="413" t="s">
        <v>86</v>
      </c>
      <c r="G439" s="410" t="s">
        <v>33</v>
      </c>
      <c r="H439" s="1161" t="s">
        <v>59</v>
      </c>
      <c r="I439" s="1161"/>
      <c r="J439" s="1162" t="s">
        <v>97</v>
      </c>
      <c r="K439" s="1163"/>
      <c r="L439" s="414" t="s">
        <v>89</v>
      </c>
      <c r="M439" s="1164" t="s">
        <v>104</v>
      </c>
    </row>
    <row r="440" spans="1:13" ht="25.5" customHeight="1" thickBot="1">
      <c r="A440" s="1187"/>
      <c r="B440" s="49" t="s">
        <v>81</v>
      </c>
      <c r="C440" s="1166" t="s">
        <v>60</v>
      </c>
      <c r="D440" s="1167"/>
      <c r="E440" s="267">
        <f>'Class-6'!$L$7</f>
        <v>20</v>
      </c>
      <c r="F440" s="267">
        <f>'Class-6'!$M$7</f>
        <v>20</v>
      </c>
      <c r="G440" s="268">
        <f>SUM(E440:F440)</f>
        <v>40</v>
      </c>
      <c r="H440" s="1168">
        <f>'Class-6'!$R$7</f>
        <v>60</v>
      </c>
      <c r="I440" s="1169"/>
      <c r="J440" s="1170">
        <f>'Class-6'!$V$7</f>
        <v>100</v>
      </c>
      <c r="K440" s="1171"/>
      <c r="L440" s="150">
        <f>G440+H440+J440</f>
        <v>200</v>
      </c>
      <c r="M440" s="1165"/>
    </row>
    <row r="441" spans="1:13" ht="22.5" customHeight="1">
      <c r="A441" s="1187"/>
      <c r="B441" s="49" t="s">
        <v>81</v>
      </c>
      <c r="C441" s="1148" t="str">
        <f>'Class-6'!$L$3</f>
        <v>HINDI</v>
      </c>
      <c r="D441" s="1149"/>
      <c r="E441" s="99">
        <f>IF($J430="TC",0,IF($J430="Nso",0,VLOOKUP($A427,'Class-6'!$B$9:$EI$108,11,0)))</f>
        <v>0</v>
      </c>
      <c r="F441" s="99">
        <f>IF($J430="TC",0,IF($J430="Nso",0,VLOOKUP($A427,'Class-6'!$B$9:$EI$108,12,0)))</f>
        <v>0</v>
      </c>
      <c r="G441" s="269">
        <f>SUM(E441,F441)</f>
        <v>0</v>
      </c>
      <c r="H441" s="1150">
        <f>IF($J430="TC",0,IF($J430="Nso",0,VLOOKUP($A427,'Class-6'!$B$9:$EI$108,17,0)))</f>
        <v>0</v>
      </c>
      <c r="I441" s="1151"/>
      <c r="J441" s="1152">
        <f>IF($J430="TC",0,IF($J430="Nso",0,VLOOKUP($A427,'Class-6'!$B$9:$EI$108,21,0)))</f>
        <v>0</v>
      </c>
      <c r="K441" s="1153"/>
      <c r="L441" s="99">
        <f>SUM(G441,H441,J441)</f>
        <v>0</v>
      </c>
      <c r="M441" s="100">
        <f>IF($J430="TC",0,IF($J430="Nso",0,VLOOKUP($A427,'Class-6'!$B$9:$EI$108,25,0)))</f>
        <v>0</v>
      </c>
    </row>
    <row r="442" spans="1:13" ht="22.5" customHeight="1">
      <c r="A442" s="1187"/>
      <c r="B442" s="49" t="s">
        <v>81</v>
      </c>
      <c r="C442" s="1136" t="str">
        <f>'Class-6'!$AA$3</f>
        <v>ENGLISH</v>
      </c>
      <c r="D442" s="1137"/>
      <c r="E442" s="99">
        <f>IF($J430="TC",0,IF($J430="Nso",0,VLOOKUP($A427,'Class-6'!$B$9:$EI$108,26,0)))</f>
        <v>0</v>
      </c>
      <c r="F442" s="99">
        <f>IF($J430="TC",0,IF($J430="Nso",0,VLOOKUP($A427,'Class-6'!$B$9:$EI$108,27,0)))</f>
        <v>0</v>
      </c>
      <c r="G442" s="270">
        <f t="shared" ref="G442:G446" si="24">SUM(E442,F442)</f>
        <v>0</v>
      </c>
      <c r="H442" s="1138">
        <f>IF($J430="TC",0,IF($J430="Nso",0,VLOOKUP($A427,'Class-6'!$B$9:$EI$108,32,0)))</f>
        <v>0</v>
      </c>
      <c r="I442" s="1139"/>
      <c r="J442" s="1140">
        <f>IF($J430="TC",0,IF($J430="Nso",0,VLOOKUP($A427,'Class-6'!$B$9:$EI$108,36,0)))</f>
        <v>0</v>
      </c>
      <c r="K442" s="1141"/>
      <c r="L442" s="99">
        <f t="shared" ref="L442:L446" si="25">SUM(G442,H442,J442)</f>
        <v>0</v>
      </c>
      <c r="M442" s="100">
        <f>IF($J430="TC",0,IF($J430="Nso",0,VLOOKUP($A427,'Class-6'!$B$9:$EI$108,40,0)))</f>
        <v>0</v>
      </c>
    </row>
    <row r="443" spans="1:13" ht="22.5" customHeight="1">
      <c r="A443" s="1187"/>
      <c r="B443" s="49" t="s">
        <v>81</v>
      </c>
      <c r="C443" s="1136" t="str">
        <f>'Class-6'!$AP$3</f>
        <v>SANSKRIT</v>
      </c>
      <c r="D443" s="1137"/>
      <c r="E443" s="99">
        <f>IF($J430="TC",0,IF($J430="Nso",0,VLOOKUP($A427,'Class-6'!$B$9:$EI$108,41,0)))</f>
        <v>0</v>
      </c>
      <c r="F443" s="99">
        <f>IF($J430="TC",0,IF($J430="TC",0,IF($J430="Nso",0,VLOOKUP($A427,'Class-6'!$B$9:$EI$108,42,0))))</f>
        <v>0</v>
      </c>
      <c r="G443" s="270">
        <f t="shared" si="24"/>
        <v>0</v>
      </c>
      <c r="H443" s="1138">
        <f>IF($J430="TC",0,IF($J430="Nso",0,VLOOKUP($A427,'Class-6'!$B$9:$EI$108,47,0)))</f>
        <v>0</v>
      </c>
      <c r="I443" s="1139"/>
      <c r="J443" s="1140">
        <f>IF($J430="TC",0,IF($J430="Nso",0,VLOOKUP($A427,'Class-6'!$B$9:$EI$108,51,0)))</f>
        <v>0</v>
      </c>
      <c r="K443" s="1141"/>
      <c r="L443" s="99">
        <f t="shared" si="25"/>
        <v>0</v>
      </c>
      <c r="M443" s="100">
        <f>IF($J430="TC",0,IF($J430="Nso",0,VLOOKUP($A427,'Class-6'!$B$9:$EI$108,55,0)))</f>
        <v>0</v>
      </c>
    </row>
    <row r="444" spans="1:13" ht="22.5" customHeight="1">
      <c r="A444" s="1187"/>
      <c r="B444" s="49" t="s">
        <v>81</v>
      </c>
      <c r="C444" s="1136" t="str">
        <f>'Class-6'!$BE$3</f>
        <v>SCIENCE</v>
      </c>
      <c r="D444" s="1137"/>
      <c r="E444" s="99">
        <f>IF($J430="TC",0,IF($J430="Nso",0,VLOOKUP($A427,'Class-6'!$B$9:$EI$108,56,0)))</f>
        <v>0</v>
      </c>
      <c r="F444" s="99">
        <f>IF($J430="TC",0,IF($J430="Nso",0,VLOOKUP($A427,'Class-6'!$B$9:$EI$108,57,0)))</f>
        <v>0</v>
      </c>
      <c r="G444" s="270">
        <f t="shared" si="24"/>
        <v>0</v>
      </c>
      <c r="H444" s="1138">
        <f>IF($J430="TC",0,IF($J430="Nso",0,VLOOKUP($A427,'Class-6'!$B$9:$EI$108,62,0)))</f>
        <v>0</v>
      </c>
      <c r="I444" s="1139"/>
      <c r="J444" s="1140">
        <f>IF($J430="TC",0,IF($J430="Nso",0,VLOOKUP($A427,'Class-6'!$B$9:$EI$108,66,0)))</f>
        <v>0</v>
      </c>
      <c r="K444" s="1141"/>
      <c r="L444" s="99">
        <f t="shared" si="25"/>
        <v>0</v>
      </c>
      <c r="M444" s="100">
        <f>IF($J430="TC",0,IF($J430="Nso",0,VLOOKUP($A427,'Class-6'!$B$9:$EI$108,70,0)))</f>
        <v>0</v>
      </c>
    </row>
    <row r="445" spans="1:13" ht="22.5" customHeight="1">
      <c r="A445" s="1187"/>
      <c r="B445" s="49" t="s">
        <v>81</v>
      </c>
      <c r="C445" s="1136" t="str">
        <f>'Class-6'!$BT$3</f>
        <v>MATHEMATICS</v>
      </c>
      <c r="D445" s="1137"/>
      <c r="E445" s="99">
        <f>IF($J430="TC",0,IF($J430="Nso",0,VLOOKUP($A427,'Class-6'!$B$9:$EI$108,71,0)))</f>
        <v>0</v>
      </c>
      <c r="F445" s="99">
        <f>IF($J430="TC",0,IF($J430="Nso",0,VLOOKUP($A427,'Class-6'!$B$9:$EI$108,72,0)))</f>
        <v>0</v>
      </c>
      <c r="G445" s="270">
        <f t="shared" si="24"/>
        <v>0</v>
      </c>
      <c r="H445" s="1138">
        <f>IF($J430="TC",0,IF($J430="Nso",0,VLOOKUP($A427,'Class-6'!$B$9:$EI$108,77,0)))</f>
        <v>0</v>
      </c>
      <c r="I445" s="1139"/>
      <c r="J445" s="1140">
        <f>IF($J430="TC",0,IF($J430="Nso",0,VLOOKUP($A427,'Class-6'!$B$9:$EI$108,81,0)))</f>
        <v>0</v>
      </c>
      <c r="K445" s="1141"/>
      <c r="L445" s="99">
        <f t="shared" si="25"/>
        <v>0</v>
      </c>
      <c r="M445" s="100">
        <f>IF($J430="TC",0,IF($J430="Nso",0,VLOOKUP($A427,'Class-6'!$B$9:$EI$108,85,0)))</f>
        <v>0</v>
      </c>
    </row>
    <row r="446" spans="1:13" ht="22.5" customHeight="1" thickBot="1">
      <c r="A446" s="1187"/>
      <c r="B446" s="49" t="s">
        <v>81</v>
      </c>
      <c r="C446" s="1142" t="str">
        <f>'Class-6'!$CI$3</f>
        <v>SOCIAL SCIENCE</v>
      </c>
      <c r="D446" s="1143"/>
      <c r="E446" s="99">
        <f>IF($J430="TC",0,IF($J430="Nso",0,VLOOKUP($A427,'Class-6'!$B$9:$EI$108,86,0)))</f>
        <v>0</v>
      </c>
      <c r="F446" s="99">
        <f>IF($J430="TC",0,IF($J430="Nso",0,VLOOKUP($A427,'Class-6'!$B$9:$EI$108,87,0)))</f>
        <v>0</v>
      </c>
      <c r="G446" s="271">
        <f t="shared" si="24"/>
        <v>0</v>
      </c>
      <c r="H446" s="1144">
        <f>IF($J430="TC",0,IF($J430="Nso",0,VLOOKUP($A427,'Class-6'!$B$9:$EI$108,92,0)))</f>
        <v>0</v>
      </c>
      <c r="I446" s="1145"/>
      <c r="J446" s="1146">
        <f>IF($J430="TC",0,IF($J430="Nso",0,VLOOKUP($A427,'Class-6'!$B$9:$EI$108,96,0)))</f>
        <v>0</v>
      </c>
      <c r="K446" s="1147"/>
      <c r="L446" s="99">
        <f t="shared" si="25"/>
        <v>0</v>
      </c>
      <c r="M446" s="100">
        <f>IF($J430="TC",0,IF($J430="Nso",0,VLOOKUP($A427,'Class-6'!$B$9:$EI$108,100,0)))</f>
        <v>0</v>
      </c>
    </row>
    <row r="447" spans="1:13" ht="20.25" customHeight="1">
      <c r="A447" s="1187"/>
      <c r="B447" s="49" t="s">
        <v>81</v>
      </c>
      <c r="C447" s="1124" t="s">
        <v>90</v>
      </c>
      <c r="D447" s="1125"/>
      <c r="E447" s="1126"/>
      <c r="F447" s="1130" t="s">
        <v>91</v>
      </c>
      <c r="G447" s="1131"/>
      <c r="H447" s="1132" t="s">
        <v>92</v>
      </c>
      <c r="I447" s="1133"/>
      <c r="J447" s="481" t="s">
        <v>45</v>
      </c>
      <c r="K447" s="481" t="s">
        <v>98</v>
      </c>
      <c r="L447" s="411" t="s">
        <v>43</v>
      </c>
      <c r="M447" s="50" t="s">
        <v>47</v>
      </c>
    </row>
    <row r="448" spans="1:13" ht="20.25" customHeight="1" thickBot="1">
      <c r="A448" s="1187"/>
      <c r="B448" s="49" t="s">
        <v>81</v>
      </c>
      <c r="C448" s="1127"/>
      <c r="D448" s="1128"/>
      <c r="E448" s="1129"/>
      <c r="F448" s="1134">
        <f>IF($J430="TC",0,IF($J430="Nso",0,VLOOKUP($A427,'Class-6'!$B$9:$EI$108,131,0)))</f>
        <v>0</v>
      </c>
      <c r="G448" s="1135"/>
      <c r="H448" s="1134">
        <f>IF($J430="TC",0,IF($J430="Nso",0,VLOOKUP($A427,'Class-6'!$B$9:$EI$108,132,0)))</f>
        <v>0</v>
      </c>
      <c r="I448" s="1135"/>
      <c r="J448" s="483">
        <f>IF($J430="TC",0,IF($J430="Nso",0,VLOOKUP($A427,'Class-6'!$B$9:$EI$108,133,0)))</f>
        <v>0</v>
      </c>
      <c r="K448" s="482" t="str">
        <f>IF($J430="TC",0,IF($J430="Nso",0,VLOOKUP($A427,'Class-6'!$B$9:$EI$108,134,0)))</f>
        <v/>
      </c>
      <c r="L448" s="412" t="str">
        <f>IF($J430="TC","TC",IF($J430="Nso","NSO",VLOOKUP($A427,'Class-6'!$B$9:$EI$108,135,0)))</f>
        <v/>
      </c>
      <c r="M448" s="97" t="str">
        <f>IF($J430="Nso",0,VLOOKUP($A427,'Class-6'!$B$9:$EI$108,137,0))</f>
        <v/>
      </c>
    </row>
    <row r="449" spans="1:13" ht="20.25" customHeight="1">
      <c r="A449" s="1187"/>
      <c r="B449" s="49" t="s">
        <v>81</v>
      </c>
      <c r="C449" s="1172" t="s">
        <v>63</v>
      </c>
      <c r="D449" s="1173"/>
      <c r="E449" s="1173"/>
      <c r="F449" s="1173"/>
      <c r="G449" s="1173"/>
      <c r="H449" s="1174"/>
      <c r="I449" s="1175" t="s">
        <v>64</v>
      </c>
      <c r="J449" s="1176"/>
      <c r="K449" s="484">
        <f>IF($J430="TC",0,IF($J430="Nso",0,VLOOKUP($A427,'Class-6'!$B$9:$EI$108,128,0)))</f>
        <v>0</v>
      </c>
      <c r="L449" s="1177" t="s">
        <v>107</v>
      </c>
      <c r="M449" s="1178"/>
    </row>
    <row r="450" spans="1:13" ht="20.25" customHeight="1" thickBot="1">
      <c r="A450" s="1187"/>
      <c r="B450" s="49" t="s">
        <v>81</v>
      </c>
      <c r="C450" s="1113" t="s">
        <v>58</v>
      </c>
      <c r="D450" s="1114"/>
      <c r="E450" s="1114"/>
      <c r="F450" s="1115" t="s">
        <v>176</v>
      </c>
      <c r="G450" s="1115"/>
      <c r="H450" s="272" t="s">
        <v>51</v>
      </c>
      <c r="I450" s="1116" t="s">
        <v>65</v>
      </c>
      <c r="J450" s="1117"/>
      <c r="K450" s="485">
        <f>IF($J430="TC",0,IF($J430="Nso",0,VLOOKUP($A427,'Class-6'!$B$9:$EI$108,129,0)))</f>
        <v>0</v>
      </c>
      <c r="L450" s="1118" t="str">
        <f>IF($J430="TC",0,IF($J430="Nso",0,VLOOKUP($A427,'Class-6'!$B$9:$EI$108,130,0)))</f>
        <v/>
      </c>
      <c r="M450" s="1119"/>
    </row>
    <row r="451" spans="1:13" ht="20.25" customHeight="1">
      <c r="A451" s="1187"/>
      <c r="B451" s="49" t="s">
        <v>81</v>
      </c>
      <c r="C451" s="1113"/>
      <c r="D451" s="1114"/>
      <c r="E451" s="1114"/>
      <c r="F451" s="1115"/>
      <c r="G451" s="1115"/>
      <c r="H451" s="273" t="s">
        <v>105</v>
      </c>
      <c r="I451" s="1120" t="s">
        <v>66</v>
      </c>
      <c r="J451" s="1121"/>
      <c r="K451" s="1122">
        <f>IF($J430="TC",0,IF($J430="Nso",0,VLOOKUP($A427,'Class-6'!$B$9:$EI$108,138,0)))</f>
        <v>0</v>
      </c>
      <c r="L451" s="1122"/>
      <c r="M451" s="1123"/>
    </row>
    <row r="452" spans="1:13" ht="20.25" customHeight="1">
      <c r="A452" s="1187"/>
      <c r="B452" s="49" t="s">
        <v>81</v>
      </c>
      <c r="C452" s="1101" t="str">
        <f>'Class-6'!$CX$3</f>
        <v>WORK EXP.</v>
      </c>
      <c r="D452" s="1102"/>
      <c r="E452" s="1103"/>
      <c r="F452" s="1104" t="str">
        <f>IF($J430="TC",0,IF($J430="Nso",0,VLOOKUP($A427,'Class-6'!$B$9:$FH$108,155,0)))</f>
        <v>0/100</v>
      </c>
      <c r="G452" s="1104"/>
      <c r="H452" s="95">
        <f>IF($J430="TC",0,IF($J430="Nso",0,VLOOKUP($A427,'Class-6'!$B$9:$FH$108,109,0)))</f>
        <v>0</v>
      </c>
      <c r="I452" s="1105" t="s">
        <v>83</v>
      </c>
      <c r="J452" s="1106"/>
      <c r="K452" s="1107">
        <f>'Class-6'!$V$2</f>
        <v>44676</v>
      </c>
      <c r="L452" s="1107"/>
      <c r="M452" s="1108"/>
    </row>
    <row r="453" spans="1:13" ht="20.25" customHeight="1">
      <c r="A453" s="1187"/>
      <c r="B453" s="49" t="s">
        <v>81</v>
      </c>
      <c r="C453" s="1109" t="str">
        <f>'Class-6'!$DG$3</f>
        <v>ART EDU.</v>
      </c>
      <c r="D453" s="1104"/>
      <c r="E453" s="1104"/>
      <c r="F453" s="1086" t="str">
        <f>IF($J430="TC",0,IF($J430="Nso",0,VLOOKUP($A427,'Class-6'!$B$9:$FH$108,159,0)))</f>
        <v>0/100</v>
      </c>
      <c r="G453" s="1087"/>
      <c r="H453" s="95">
        <f>IF($J430="TC",0,IF($J430="Nso",0,VLOOKUP($A427,'Class-6'!$B$9:$FH$108,118,0)))</f>
        <v>0</v>
      </c>
      <c r="I453" s="1110"/>
      <c r="J453" s="1111"/>
      <c r="K453" s="1111"/>
      <c r="L453" s="1111"/>
      <c r="M453" s="1112"/>
    </row>
    <row r="454" spans="1:13" ht="20.25" customHeight="1">
      <c r="A454" s="1187"/>
      <c r="B454" s="49" t="s">
        <v>81</v>
      </c>
      <c r="C454" s="1084" t="str">
        <f>'Class-6'!$DP$3</f>
        <v>HEALTH &amp; PHY. EDU.</v>
      </c>
      <c r="D454" s="1085"/>
      <c r="E454" s="1085"/>
      <c r="F454" s="1086" t="str">
        <f>IF($J430="TC",0,IF($J430="Nso",0,VLOOKUP($A427,'Class-6'!$B$9:$FH$108,163,0)))</f>
        <v>0/100</v>
      </c>
      <c r="G454" s="1087"/>
      <c r="H454" s="95">
        <f>IF($J430="TC",0,IF($J430="Nso",0,VLOOKUP($A427,'Class-6'!$B$9:$FH$108,127,0)))</f>
        <v>0</v>
      </c>
      <c r="I454" s="1088" t="s">
        <v>78</v>
      </c>
      <c r="J454" s="1089"/>
      <c r="K454" s="1092"/>
      <c r="L454" s="1093"/>
      <c r="M454" s="1094"/>
    </row>
    <row r="455" spans="1:13" ht="20.25" customHeight="1">
      <c r="A455" s="1187"/>
      <c r="B455" s="40" t="s">
        <v>81</v>
      </c>
      <c r="C455" s="1098" t="s">
        <v>67</v>
      </c>
      <c r="D455" s="1099"/>
      <c r="E455" s="1099"/>
      <c r="F455" s="1099"/>
      <c r="G455" s="1099"/>
      <c r="H455" s="1100"/>
      <c r="I455" s="1090"/>
      <c r="J455" s="1091"/>
      <c r="K455" s="1095"/>
      <c r="L455" s="1096"/>
      <c r="M455" s="1097"/>
    </row>
    <row r="456" spans="1:13" ht="20.25" customHeight="1" thickBot="1">
      <c r="A456" s="1187"/>
      <c r="B456" s="40" t="s">
        <v>81</v>
      </c>
      <c r="C456" s="96" t="s">
        <v>68</v>
      </c>
      <c r="D456" s="1060" t="s">
        <v>73</v>
      </c>
      <c r="E456" s="1227"/>
      <c r="F456" s="1060" t="s">
        <v>74</v>
      </c>
      <c r="G456" s="1061"/>
      <c r="H456" s="1062"/>
      <c r="I456" s="1063" t="s">
        <v>79</v>
      </c>
      <c r="J456" s="1064"/>
      <c r="K456" s="1064"/>
      <c r="L456" s="1064"/>
      <c r="M456" s="1065"/>
    </row>
    <row r="457" spans="1:13" ht="20.25" customHeight="1">
      <c r="A457" s="1187"/>
      <c r="B457" s="40" t="s">
        <v>81</v>
      </c>
      <c r="C457" s="511" t="s">
        <v>207</v>
      </c>
      <c r="D457" s="1228" t="s">
        <v>208</v>
      </c>
      <c r="E457" s="1229"/>
      <c r="F457" s="1069" t="s">
        <v>75</v>
      </c>
      <c r="G457" s="1070"/>
      <c r="H457" s="1071"/>
      <c r="I457" s="1066"/>
      <c r="J457" s="1067"/>
      <c r="K457" s="1067"/>
      <c r="L457" s="1067"/>
      <c r="M457" s="1068"/>
    </row>
    <row r="458" spans="1:13" ht="20.25" customHeight="1">
      <c r="A458" s="1187"/>
      <c r="B458" s="40" t="s">
        <v>81</v>
      </c>
      <c r="C458" s="512" t="s">
        <v>69</v>
      </c>
      <c r="D458" s="1230" t="s">
        <v>212</v>
      </c>
      <c r="E458" s="1231"/>
      <c r="F458" s="1072" t="s">
        <v>76</v>
      </c>
      <c r="G458" s="1073"/>
      <c r="H458" s="1074"/>
      <c r="I458" s="1066"/>
      <c r="J458" s="1067"/>
      <c r="K458" s="1067"/>
      <c r="L458" s="1067"/>
      <c r="M458" s="1068"/>
    </row>
    <row r="459" spans="1:13" ht="20.25" customHeight="1">
      <c r="A459" s="1187"/>
      <c r="B459" s="40" t="s">
        <v>81</v>
      </c>
      <c r="C459" s="512" t="s">
        <v>70</v>
      </c>
      <c r="D459" s="1230" t="s">
        <v>215</v>
      </c>
      <c r="E459" s="1231"/>
      <c r="F459" s="1072" t="s">
        <v>77</v>
      </c>
      <c r="G459" s="1073"/>
      <c r="H459" s="1074"/>
      <c r="I459" s="1075" t="s">
        <v>93</v>
      </c>
      <c r="J459" s="1076"/>
      <c r="K459" s="1076"/>
      <c r="L459" s="1076"/>
      <c r="M459" s="1077"/>
    </row>
    <row r="460" spans="1:13" ht="20.25" customHeight="1">
      <c r="A460" s="1187"/>
      <c r="B460" s="40"/>
      <c r="C460" s="512" t="s">
        <v>72</v>
      </c>
      <c r="D460" s="1230" t="s">
        <v>209</v>
      </c>
      <c r="E460" s="1231"/>
      <c r="F460" s="1072" t="s">
        <v>77</v>
      </c>
      <c r="G460" s="1073"/>
      <c r="H460" s="1074"/>
      <c r="I460" s="1075"/>
      <c r="J460" s="1076"/>
      <c r="K460" s="1076"/>
      <c r="L460" s="1076"/>
      <c r="M460" s="1077"/>
    </row>
    <row r="461" spans="1:13" ht="20.25" customHeight="1" thickBot="1">
      <c r="A461" s="1187"/>
      <c r="B461" s="51" t="s">
        <v>81</v>
      </c>
      <c r="C461" s="131" t="s">
        <v>71</v>
      </c>
      <c r="D461" s="1232" t="s">
        <v>210</v>
      </c>
      <c r="E461" s="1233"/>
      <c r="F461" s="1081" t="s">
        <v>106</v>
      </c>
      <c r="G461" s="1082"/>
      <c r="H461" s="1083"/>
      <c r="I461" s="1078"/>
      <c r="J461" s="1079"/>
      <c r="K461" s="1079"/>
      <c r="L461" s="1079"/>
      <c r="M461" s="1080"/>
    </row>
    <row r="462" spans="1:13" ht="12.75" customHeight="1" thickTop="1">
      <c r="A462" s="1185"/>
      <c r="B462" s="1185"/>
      <c r="C462" s="1185"/>
      <c r="D462" s="1185"/>
      <c r="E462" s="1185"/>
      <c r="F462" s="1185"/>
      <c r="G462" s="1185"/>
      <c r="H462" s="1185"/>
      <c r="I462" s="1185"/>
      <c r="J462" s="1185"/>
      <c r="K462" s="1185"/>
      <c r="L462" s="1185"/>
      <c r="M462" s="1185"/>
    </row>
    <row r="463" spans="1:13" ht="24.75" customHeight="1" thickBot="1">
      <c r="A463" s="488">
        <f>A427+1</f>
        <v>14</v>
      </c>
      <c r="B463" s="1186" t="s">
        <v>54</v>
      </c>
      <c r="C463" s="1186"/>
      <c r="D463" s="1186"/>
      <c r="E463" s="1186"/>
      <c r="F463" s="1186"/>
      <c r="G463" s="1186"/>
      <c r="H463" s="1186"/>
      <c r="I463" s="1186"/>
      <c r="J463" s="1186"/>
      <c r="K463" s="1186"/>
      <c r="L463" s="1186"/>
      <c r="M463" s="1186"/>
    </row>
    <row r="464" spans="1:13" ht="42.75" customHeight="1" thickTop="1">
      <c r="A464" s="1187"/>
      <c r="B464" s="1188"/>
      <c r="C464" s="1189"/>
      <c r="D464" s="1192" t="str">
        <f>Master!$E$8</f>
        <v>Govt. Sr. Secondary School Raimalwada</v>
      </c>
      <c r="E464" s="1193"/>
      <c r="F464" s="1193"/>
      <c r="G464" s="1193"/>
      <c r="H464" s="1193"/>
      <c r="I464" s="1193"/>
      <c r="J464" s="1193"/>
      <c r="K464" s="1193"/>
      <c r="L464" s="1193"/>
      <c r="M464" s="1194"/>
    </row>
    <row r="465" spans="1:13" ht="26.25" customHeight="1" thickBot="1">
      <c r="A465" s="1187"/>
      <c r="B465" s="1190"/>
      <c r="C465" s="1191"/>
      <c r="D465" s="1195" t="str">
        <f>Master!$E$11</f>
        <v>P.S.-Bapini (Jodhpur)</v>
      </c>
      <c r="E465" s="1196"/>
      <c r="F465" s="1196"/>
      <c r="G465" s="1196"/>
      <c r="H465" s="1196"/>
      <c r="I465" s="1196"/>
      <c r="J465" s="1196"/>
      <c r="K465" s="1196"/>
      <c r="L465" s="1196"/>
      <c r="M465" s="1197"/>
    </row>
    <row r="466" spans="1:13" ht="17.25" customHeight="1">
      <c r="A466" s="1187"/>
      <c r="B466" s="274"/>
      <c r="C466" s="1198" t="s">
        <v>169</v>
      </c>
      <c r="D466" s="1199"/>
      <c r="E466" s="1199"/>
      <c r="F466" s="1199"/>
      <c r="G466" s="1200"/>
      <c r="H466" s="1207" t="s">
        <v>129</v>
      </c>
      <c r="I466" s="1207"/>
      <c r="J466" s="1210">
        <f>VLOOKUP(A463,'Class-6'!$B$9:$G$108,6)</f>
        <v>0</v>
      </c>
      <c r="K466" s="1213" t="str">
        <f>CONCATENATE('Class-6'!$C$3,'Class-6'!$G$3)</f>
        <v>School U-Dise Code :-08151106901</v>
      </c>
      <c r="L466" s="1214"/>
      <c r="M466" s="1215"/>
    </row>
    <row r="467" spans="1:13" ht="17.25" customHeight="1">
      <c r="A467" s="1187"/>
      <c r="B467" s="38"/>
      <c r="C467" s="1201"/>
      <c r="D467" s="1202"/>
      <c r="E467" s="1202"/>
      <c r="F467" s="1202"/>
      <c r="G467" s="1203"/>
      <c r="H467" s="1208"/>
      <c r="I467" s="1208"/>
      <c r="J467" s="1211"/>
      <c r="K467" s="1216" t="str">
        <f>CONCATENATE('Class-6'!$I$3,'Class-6'!$J$3)</f>
        <v>Session :-2021-22</v>
      </c>
      <c r="L467" s="1217"/>
      <c r="M467" s="1218"/>
    </row>
    <row r="468" spans="1:13" ht="17.25" customHeight="1" thickBot="1">
      <c r="A468" s="1187"/>
      <c r="B468" s="38"/>
      <c r="C468" s="1204"/>
      <c r="D468" s="1205"/>
      <c r="E468" s="1205"/>
      <c r="F468" s="1205"/>
      <c r="G468" s="1206"/>
      <c r="H468" s="1209"/>
      <c r="I468" s="1209"/>
      <c r="J468" s="1212"/>
      <c r="K468" s="1219"/>
      <c r="L468" s="1220"/>
      <c r="M468" s="1221"/>
    </row>
    <row r="469" spans="1:13" ht="20.25" customHeight="1">
      <c r="A469" s="1187"/>
      <c r="B469" s="40" t="s">
        <v>81</v>
      </c>
      <c r="C469" s="1222" t="s">
        <v>22</v>
      </c>
      <c r="D469" s="1223"/>
      <c r="E469" s="1223"/>
      <c r="F469" s="1224"/>
      <c r="G469" s="17" t="s">
        <v>167</v>
      </c>
      <c r="H469" s="1225">
        <f>VLOOKUP($A463,'Class-6'!$B$9:$EI$108,4,0)</f>
        <v>0</v>
      </c>
      <c r="I469" s="1225"/>
      <c r="J469" s="1225"/>
      <c r="K469" s="1225"/>
      <c r="L469" s="1225"/>
      <c r="M469" s="1226"/>
    </row>
    <row r="470" spans="1:13" ht="20.25" customHeight="1">
      <c r="A470" s="1187"/>
      <c r="B470" s="40" t="s">
        <v>81</v>
      </c>
      <c r="C470" s="1181" t="s">
        <v>24</v>
      </c>
      <c r="D470" s="1182"/>
      <c r="E470" s="1182"/>
      <c r="F470" s="1183"/>
      <c r="G470" s="33" t="s">
        <v>167</v>
      </c>
      <c r="H470" s="1179">
        <f>VLOOKUP($A463,'Class-6'!$B$9:$EI$108,7,0)</f>
        <v>0</v>
      </c>
      <c r="I470" s="1179"/>
      <c r="J470" s="1179"/>
      <c r="K470" s="1179"/>
      <c r="L470" s="1179"/>
      <c r="M470" s="1180"/>
    </row>
    <row r="471" spans="1:13" ht="20.25" customHeight="1">
      <c r="A471" s="1187"/>
      <c r="B471" s="40" t="s">
        <v>81</v>
      </c>
      <c r="C471" s="1181" t="s">
        <v>25</v>
      </c>
      <c r="D471" s="1182"/>
      <c r="E471" s="1182"/>
      <c r="F471" s="1183"/>
      <c r="G471" s="33" t="s">
        <v>167</v>
      </c>
      <c r="H471" s="1179">
        <f>VLOOKUP($A463,'Class-6'!$B$9:$EI$108,8,0)</f>
        <v>0</v>
      </c>
      <c r="I471" s="1179"/>
      <c r="J471" s="1179"/>
      <c r="K471" s="1179"/>
      <c r="L471" s="1179"/>
      <c r="M471" s="1180"/>
    </row>
    <row r="472" spans="1:13" ht="20.25" customHeight="1">
      <c r="A472" s="1187"/>
      <c r="B472" s="40" t="s">
        <v>81</v>
      </c>
      <c r="C472" s="1181" t="s">
        <v>56</v>
      </c>
      <c r="D472" s="1182"/>
      <c r="E472" s="1182"/>
      <c r="F472" s="1183"/>
      <c r="G472" s="33" t="s">
        <v>167</v>
      </c>
      <c r="H472" s="1179">
        <f>VLOOKUP($A463,'Class-6'!$B$9:$EI$108,9,0)</f>
        <v>0</v>
      </c>
      <c r="I472" s="1179"/>
      <c r="J472" s="1179"/>
      <c r="K472" s="1179"/>
      <c r="L472" s="1179"/>
      <c r="M472" s="1180"/>
    </row>
    <row r="473" spans="1:13" ht="20.25" customHeight="1">
      <c r="A473" s="1187"/>
      <c r="B473" s="40" t="s">
        <v>81</v>
      </c>
      <c r="C473" s="1181" t="s">
        <v>57</v>
      </c>
      <c r="D473" s="1182"/>
      <c r="E473" s="1182"/>
      <c r="F473" s="1183"/>
      <c r="G473" s="33" t="s">
        <v>167</v>
      </c>
      <c r="H473" s="1184" t="str">
        <f>CONCATENATE('Class-6'!$G$4,'Class-6'!$J$4)</f>
        <v>6(A)</v>
      </c>
      <c r="I473" s="1179"/>
      <c r="J473" s="1179"/>
      <c r="K473" s="1179"/>
      <c r="L473" s="1179"/>
      <c r="M473" s="1180"/>
    </row>
    <row r="474" spans="1:13" ht="20.25" customHeight="1" thickBot="1">
      <c r="A474" s="1187"/>
      <c r="B474" s="40" t="s">
        <v>81</v>
      </c>
      <c r="C474" s="1154" t="s">
        <v>27</v>
      </c>
      <c r="D474" s="1155"/>
      <c r="E474" s="1155"/>
      <c r="F474" s="1156"/>
      <c r="G474" s="98" t="s">
        <v>167</v>
      </c>
      <c r="H474" s="1157">
        <f>VLOOKUP($A463,'Class-6'!$B$9:$EI$108,10,0)</f>
        <v>0</v>
      </c>
      <c r="I474" s="1157"/>
      <c r="J474" s="1157"/>
      <c r="K474" s="1157"/>
      <c r="L474" s="1157"/>
      <c r="M474" s="1158"/>
    </row>
    <row r="475" spans="1:13" ht="20.25" customHeight="1">
      <c r="A475" s="1187"/>
      <c r="B475" s="49" t="s">
        <v>81</v>
      </c>
      <c r="C475" s="1159" t="s">
        <v>58</v>
      </c>
      <c r="D475" s="1160"/>
      <c r="E475" s="413" t="s">
        <v>85</v>
      </c>
      <c r="F475" s="413" t="s">
        <v>86</v>
      </c>
      <c r="G475" s="410" t="s">
        <v>33</v>
      </c>
      <c r="H475" s="1161" t="s">
        <v>59</v>
      </c>
      <c r="I475" s="1161"/>
      <c r="J475" s="1162" t="s">
        <v>97</v>
      </c>
      <c r="K475" s="1163"/>
      <c r="L475" s="414" t="s">
        <v>89</v>
      </c>
      <c r="M475" s="1164" t="s">
        <v>104</v>
      </c>
    </row>
    <row r="476" spans="1:13" ht="25.5" customHeight="1" thickBot="1">
      <c r="A476" s="1187"/>
      <c r="B476" s="49" t="s">
        <v>81</v>
      </c>
      <c r="C476" s="1166" t="s">
        <v>60</v>
      </c>
      <c r="D476" s="1167"/>
      <c r="E476" s="267">
        <f>'Class-6'!$L$7</f>
        <v>20</v>
      </c>
      <c r="F476" s="267">
        <f>'Class-6'!$M$7</f>
        <v>20</v>
      </c>
      <c r="G476" s="268">
        <f>SUM(E476:F476)</f>
        <v>40</v>
      </c>
      <c r="H476" s="1168">
        <f>'Class-6'!$R$7</f>
        <v>60</v>
      </c>
      <c r="I476" s="1169"/>
      <c r="J476" s="1170">
        <f>'Class-6'!$V$7</f>
        <v>100</v>
      </c>
      <c r="K476" s="1171"/>
      <c r="L476" s="150">
        <f>G476+H476+J476</f>
        <v>200</v>
      </c>
      <c r="M476" s="1165"/>
    </row>
    <row r="477" spans="1:13" ht="22.5" customHeight="1">
      <c r="A477" s="1187"/>
      <c r="B477" s="49" t="s">
        <v>81</v>
      </c>
      <c r="C477" s="1148" t="str">
        <f>'Class-6'!$L$3</f>
        <v>HINDI</v>
      </c>
      <c r="D477" s="1149"/>
      <c r="E477" s="99">
        <f>IF($J466="TC",0,IF($J466="Nso",0,VLOOKUP($A463,'Class-6'!$B$9:$EI$108,11,0)))</f>
        <v>0</v>
      </c>
      <c r="F477" s="99">
        <f>IF($J466="TC",0,IF($J466="Nso",0,VLOOKUP($A463,'Class-6'!$B$9:$EI$108,12,0)))</f>
        <v>0</v>
      </c>
      <c r="G477" s="269">
        <f>SUM(E477,F477)</f>
        <v>0</v>
      </c>
      <c r="H477" s="1150">
        <f>IF($J466="TC",0,IF($J466="Nso",0,VLOOKUP($A463,'Class-6'!$B$9:$EI$108,17,0)))</f>
        <v>0</v>
      </c>
      <c r="I477" s="1151"/>
      <c r="J477" s="1152">
        <f>IF($J466="TC",0,IF($J466="Nso",0,VLOOKUP($A463,'Class-6'!$B$9:$EI$108,21,0)))</f>
        <v>0</v>
      </c>
      <c r="K477" s="1153"/>
      <c r="L477" s="99">
        <f>SUM(G477,H477,J477)</f>
        <v>0</v>
      </c>
      <c r="M477" s="100">
        <f>IF($J466="TC",0,IF($J466="Nso",0,VLOOKUP($A463,'Class-6'!$B$9:$EI$108,25,0)))</f>
        <v>0</v>
      </c>
    </row>
    <row r="478" spans="1:13" ht="22.5" customHeight="1">
      <c r="A478" s="1187"/>
      <c r="B478" s="49" t="s">
        <v>81</v>
      </c>
      <c r="C478" s="1136" t="str">
        <f>'Class-6'!$AA$3</f>
        <v>ENGLISH</v>
      </c>
      <c r="D478" s="1137"/>
      <c r="E478" s="99">
        <f>IF($J466="TC",0,IF($J466="Nso",0,VLOOKUP($A463,'Class-6'!$B$9:$EI$108,26,0)))</f>
        <v>0</v>
      </c>
      <c r="F478" s="99">
        <f>IF($J466="TC",0,IF($J466="Nso",0,VLOOKUP($A463,'Class-6'!$B$9:$EI$108,27,0)))</f>
        <v>0</v>
      </c>
      <c r="G478" s="270">
        <f t="shared" ref="G478:G482" si="26">SUM(E478,F478)</f>
        <v>0</v>
      </c>
      <c r="H478" s="1138">
        <f>IF($J466="TC",0,IF($J466="Nso",0,VLOOKUP($A463,'Class-6'!$B$9:$EI$108,32,0)))</f>
        <v>0</v>
      </c>
      <c r="I478" s="1139"/>
      <c r="J478" s="1140">
        <f>IF($J466="TC",0,IF($J466="Nso",0,VLOOKUP($A463,'Class-6'!$B$9:$EI$108,36,0)))</f>
        <v>0</v>
      </c>
      <c r="K478" s="1141"/>
      <c r="L478" s="99">
        <f t="shared" ref="L478:L482" si="27">SUM(G478,H478,J478)</f>
        <v>0</v>
      </c>
      <c r="M478" s="100">
        <f>IF($J466="TC",0,IF($J466="Nso",0,VLOOKUP($A463,'Class-6'!$B$9:$EI$108,40,0)))</f>
        <v>0</v>
      </c>
    </row>
    <row r="479" spans="1:13" ht="22.5" customHeight="1">
      <c r="A479" s="1187"/>
      <c r="B479" s="49" t="s">
        <v>81</v>
      </c>
      <c r="C479" s="1136" t="str">
        <f>'Class-6'!$AP$3</f>
        <v>SANSKRIT</v>
      </c>
      <c r="D479" s="1137"/>
      <c r="E479" s="99">
        <f>IF($J466="TC",0,IF($J466="Nso",0,VLOOKUP($A463,'Class-6'!$B$9:$EI$108,41,0)))</f>
        <v>0</v>
      </c>
      <c r="F479" s="99">
        <f>IF($J466="TC",0,IF($J466="TC",0,IF($J466="Nso",0,VLOOKUP($A463,'Class-6'!$B$9:$EI$108,42,0))))</f>
        <v>0</v>
      </c>
      <c r="G479" s="270">
        <f t="shared" si="26"/>
        <v>0</v>
      </c>
      <c r="H479" s="1138">
        <f>IF($J466="TC",0,IF($J466="Nso",0,VLOOKUP($A463,'Class-6'!$B$9:$EI$108,47,0)))</f>
        <v>0</v>
      </c>
      <c r="I479" s="1139"/>
      <c r="J479" s="1140">
        <f>IF($J466="TC",0,IF($J466="Nso",0,VLOOKUP($A463,'Class-6'!$B$9:$EI$108,51,0)))</f>
        <v>0</v>
      </c>
      <c r="K479" s="1141"/>
      <c r="L479" s="99">
        <f t="shared" si="27"/>
        <v>0</v>
      </c>
      <c r="M479" s="100">
        <f>IF($J466="TC",0,IF($J466="Nso",0,VLOOKUP($A463,'Class-6'!$B$9:$EI$108,55,0)))</f>
        <v>0</v>
      </c>
    </row>
    <row r="480" spans="1:13" ht="22.5" customHeight="1">
      <c r="A480" s="1187"/>
      <c r="B480" s="49" t="s">
        <v>81</v>
      </c>
      <c r="C480" s="1136" t="str">
        <f>'Class-6'!$BE$3</f>
        <v>SCIENCE</v>
      </c>
      <c r="D480" s="1137"/>
      <c r="E480" s="99">
        <f>IF($J466="TC",0,IF($J466="Nso",0,VLOOKUP($A463,'Class-6'!$B$9:$EI$108,56,0)))</f>
        <v>0</v>
      </c>
      <c r="F480" s="99">
        <f>IF($J466="TC",0,IF($J466="Nso",0,VLOOKUP($A463,'Class-6'!$B$9:$EI$108,57,0)))</f>
        <v>0</v>
      </c>
      <c r="G480" s="270">
        <f t="shared" si="26"/>
        <v>0</v>
      </c>
      <c r="H480" s="1138">
        <f>IF($J466="TC",0,IF($J466="Nso",0,VLOOKUP($A463,'Class-6'!$B$9:$EI$108,62,0)))</f>
        <v>0</v>
      </c>
      <c r="I480" s="1139"/>
      <c r="J480" s="1140">
        <f>IF($J466="TC",0,IF($J466="Nso",0,VLOOKUP($A463,'Class-6'!$B$9:$EI$108,66,0)))</f>
        <v>0</v>
      </c>
      <c r="K480" s="1141"/>
      <c r="L480" s="99">
        <f t="shared" si="27"/>
        <v>0</v>
      </c>
      <c r="M480" s="100">
        <f>IF($J466="TC",0,IF($J466="Nso",0,VLOOKUP($A463,'Class-6'!$B$9:$EI$108,70,0)))</f>
        <v>0</v>
      </c>
    </row>
    <row r="481" spans="1:13" ht="22.5" customHeight="1">
      <c r="A481" s="1187"/>
      <c r="B481" s="49" t="s">
        <v>81</v>
      </c>
      <c r="C481" s="1136" t="str">
        <f>'Class-6'!$BT$3</f>
        <v>MATHEMATICS</v>
      </c>
      <c r="D481" s="1137"/>
      <c r="E481" s="99">
        <f>IF($J466="TC",0,IF($J466="Nso",0,VLOOKUP($A463,'Class-6'!$B$9:$EI$108,71,0)))</f>
        <v>0</v>
      </c>
      <c r="F481" s="99">
        <f>IF($J466="TC",0,IF($J466="Nso",0,VLOOKUP($A463,'Class-6'!$B$9:$EI$108,72,0)))</f>
        <v>0</v>
      </c>
      <c r="G481" s="270">
        <f t="shared" si="26"/>
        <v>0</v>
      </c>
      <c r="H481" s="1138">
        <f>IF($J466="TC",0,IF($J466="Nso",0,VLOOKUP($A463,'Class-6'!$B$9:$EI$108,77,0)))</f>
        <v>0</v>
      </c>
      <c r="I481" s="1139"/>
      <c r="J481" s="1140">
        <f>IF($J466="TC",0,IF($J466="Nso",0,VLOOKUP($A463,'Class-6'!$B$9:$EI$108,81,0)))</f>
        <v>0</v>
      </c>
      <c r="K481" s="1141"/>
      <c r="L481" s="99">
        <f t="shared" si="27"/>
        <v>0</v>
      </c>
      <c r="M481" s="100">
        <f>IF($J466="TC",0,IF($J466="Nso",0,VLOOKUP($A463,'Class-6'!$B$9:$EI$108,85,0)))</f>
        <v>0</v>
      </c>
    </row>
    <row r="482" spans="1:13" ht="22.5" customHeight="1" thickBot="1">
      <c r="A482" s="1187"/>
      <c r="B482" s="49" t="s">
        <v>81</v>
      </c>
      <c r="C482" s="1142" t="str">
        <f>'Class-6'!$CI$3</f>
        <v>SOCIAL SCIENCE</v>
      </c>
      <c r="D482" s="1143"/>
      <c r="E482" s="99">
        <f>IF($J466="TC",0,IF($J466="Nso",0,VLOOKUP($A463,'Class-6'!$B$9:$EI$108,86,0)))</f>
        <v>0</v>
      </c>
      <c r="F482" s="99">
        <f>IF($J466="TC",0,IF($J466="Nso",0,VLOOKUP($A463,'Class-6'!$B$9:$EI$108,87,0)))</f>
        <v>0</v>
      </c>
      <c r="G482" s="271">
        <f t="shared" si="26"/>
        <v>0</v>
      </c>
      <c r="H482" s="1144">
        <f>IF($J466="TC",0,IF($J466="Nso",0,VLOOKUP($A463,'Class-6'!$B$9:$EI$108,92,0)))</f>
        <v>0</v>
      </c>
      <c r="I482" s="1145"/>
      <c r="J482" s="1146">
        <f>IF($J466="TC",0,IF($J466="Nso",0,VLOOKUP($A463,'Class-6'!$B$9:$EI$108,96,0)))</f>
        <v>0</v>
      </c>
      <c r="K482" s="1147"/>
      <c r="L482" s="99">
        <f t="shared" si="27"/>
        <v>0</v>
      </c>
      <c r="M482" s="100">
        <f>IF($J466="TC",0,IF($J466="Nso",0,VLOOKUP($A463,'Class-6'!$B$9:$EI$108,100,0)))</f>
        <v>0</v>
      </c>
    </row>
    <row r="483" spans="1:13" ht="20.25" customHeight="1">
      <c r="A483" s="1187"/>
      <c r="B483" s="49" t="s">
        <v>81</v>
      </c>
      <c r="C483" s="1124" t="s">
        <v>90</v>
      </c>
      <c r="D483" s="1125"/>
      <c r="E483" s="1126"/>
      <c r="F483" s="1130" t="s">
        <v>91</v>
      </c>
      <c r="G483" s="1131"/>
      <c r="H483" s="1132" t="s">
        <v>92</v>
      </c>
      <c r="I483" s="1133"/>
      <c r="J483" s="481" t="s">
        <v>45</v>
      </c>
      <c r="K483" s="481" t="s">
        <v>98</v>
      </c>
      <c r="L483" s="411" t="s">
        <v>43</v>
      </c>
      <c r="M483" s="513" t="s">
        <v>47</v>
      </c>
    </row>
    <row r="484" spans="1:13" ht="20.25" customHeight="1" thickBot="1">
      <c r="A484" s="1187"/>
      <c r="B484" s="49" t="s">
        <v>81</v>
      </c>
      <c r="C484" s="1127"/>
      <c r="D484" s="1128"/>
      <c r="E484" s="1129"/>
      <c r="F484" s="1134">
        <f>IF($J466="TC",0,IF($J466="Nso",0,VLOOKUP($A463,'Class-6'!$B$9:$EI$108,131,0)))</f>
        <v>0</v>
      </c>
      <c r="G484" s="1135"/>
      <c r="H484" s="1134">
        <f>IF($J466="TC",0,IF($J466="Nso",0,VLOOKUP($A463,'Class-6'!$B$9:$EI$108,132,0)))</f>
        <v>0</v>
      </c>
      <c r="I484" s="1135"/>
      <c r="J484" s="483">
        <f>IF($J466="TC",0,IF($J466="Nso",0,VLOOKUP($A463,'Class-6'!$B$9:$EI$108,133,0)))</f>
        <v>0</v>
      </c>
      <c r="K484" s="482" t="str">
        <f>IF($J466="TC",0,IF($J466="Nso",0,VLOOKUP($A463,'Class-6'!$B$9:$EI$108,134,0)))</f>
        <v/>
      </c>
      <c r="L484" s="412" t="str">
        <f>IF($J466="TC","TC",IF($J466="Nso","NSO",VLOOKUP($A463,'Class-6'!$B$9:$EI$108,135,0)))</f>
        <v/>
      </c>
      <c r="M484" s="97" t="str">
        <f>IF($J466="Nso",0,VLOOKUP($A463,'Class-6'!$B$9:$EI$108,137,0))</f>
        <v/>
      </c>
    </row>
    <row r="485" spans="1:13" ht="20.25" customHeight="1">
      <c r="A485" s="1187"/>
      <c r="B485" s="49" t="s">
        <v>81</v>
      </c>
      <c r="C485" s="1172" t="s">
        <v>63</v>
      </c>
      <c r="D485" s="1173"/>
      <c r="E485" s="1173"/>
      <c r="F485" s="1173"/>
      <c r="G485" s="1173"/>
      <c r="H485" s="1174"/>
      <c r="I485" s="1175" t="s">
        <v>64</v>
      </c>
      <c r="J485" s="1176"/>
      <c r="K485" s="484">
        <f>IF($J466="TC",0,IF($J466="Nso",0,VLOOKUP($A463,'Class-6'!$B$9:$EI$108,128,0)))</f>
        <v>0</v>
      </c>
      <c r="L485" s="1177" t="s">
        <v>107</v>
      </c>
      <c r="M485" s="1178"/>
    </row>
    <row r="486" spans="1:13" ht="20.25" customHeight="1" thickBot="1">
      <c r="A486" s="1187"/>
      <c r="B486" s="49" t="s">
        <v>81</v>
      </c>
      <c r="C486" s="1113" t="s">
        <v>58</v>
      </c>
      <c r="D486" s="1114"/>
      <c r="E486" s="1114"/>
      <c r="F486" s="1115" t="s">
        <v>176</v>
      </c>
      <c r="G486" s="1115"/>
      <c r="H486" s="272" t="s">
        <v>51</v>
      </c>
      <c r="I486" s="1116" t="s">
        <v>65</v>
      </c>
      <c r="J486" s="1117"/>
      <c r="K486" s="485">
        <f>IF($J466="TC",0,IF($J466="Nso",0,VLOOKUP($A463,'Class-6'!$B$9:$EI$108,129,0)))</f>
        <v>0</v>
      </c>
      <c r="L486" s="1118" t="str">
        <f>IF($J466="TC",0,IF($J466="Nso",0,VLOOKUP($A463,'Class-6'!$B$9:$EI$108,130,0)))</f>
        <v/>
      </c>
      <c r="M486" s="1119"/>
    </row>
    <row r="487" spans="1:13" ht="20.25" customHeight="1">
      <c r="A487" s="1187"/>
      <c r="B487" s="49" t="s">
        <v>81</v>
      </c>
      <c r="C487" s="1113"/>
      <c r="D487" s="1114"/>
      <c r="E487" s="1114"/>
      <c r="F487" s="1115"/>
      <c r="G487" s="1115"/>
      <c r="H487" s="273" t="s">
        <v>105</v>
      </c>
      <c r="I487" s="1120" t="s">
        <v>66</v>
      </c>
      <c r="J487" s="1121"/>
      <c r="K487" s="1122">
        <f>IF($J466="TC",0,IF($J466="Nso",0,VLOOKUP($A463,'Class-6'!$B$9:$EI$108,138,0)))</f>
        <v>0</v>
      </c>
      <c r="L487" s="1122"/>
      <c r="M487" s="1123"/>
    </row>
    <row r="488" spans="1:13" ht="20.25" customHeight="1">
      <c r="A488" s="1187"/>
      <c r="B488" s="49" t="s">
        <v>81</v>
      </c>
      <c r="C488" s="1101" t="str">
        <f>'Class-6'!$CX$3</f>
        <v>WORK EXP.</v>
      </c>
      <c r="D488" s="1102"/>
      <c r="E488" s="1103"/>
      <c r="F488" s="1104" t="str">
        <f>IF($J466="TC",0,IF($J466="Nso",0,VLOOKUP($A463,'Class-6'!$B$9:$FH$108,155,0)))</f>
        <v>0/100</v>
      </c>
      <c r="G488" s="1104"/>
      <c r="H488" s="95">
        <f>IF($J466="TC",0,IF($J466="Nso",0,VLOOKUP($A463,'Class-6'!$B$9:$FH$108,109,0)))</f>
        <v>0</v>
      </c>
      <c r="I488" s="1105" t="s">
        <v>83</v>
      </c>
      <c r="J488" s="1106"/>
      <c r="K488" s="1107">
        <f>'Class-6'!$V$2</f>
        <v>44676</v>
      </c>
      <c r="L488" s="1107"/>
      <c r="M488" s="1108"/>
    </row>
    <row r="489" spans="1:13" ht="20.25" customHeight="1">
      <c r="A489" s="1187"/>
      <c r="B489" s="49" t="s">
        <v>81</v>
      </c>
      <c r="C489" s="1109" t="str">
        <f>'Class-6'!$DG$3</f>
        <v>ART EDU.</v>
      </c>
      <c r="D489" s="1104"/>
      <c r="E489" s="1104"/>
      <c r="F489" s="1086" t="str">
        <f>IF($J466="TC",0,IF($J466="Nso",0,VLOOKUP($A463,'Class-6'!$B$9:$FH$108,159,0)))</f>
        <v>0/100</v>
      </c>
      <c r="G489" s="1087"/>
      <c r="H489" s="95">
        <f>IF($J466="TC",0,IF($J466="Nso",0,VLOOKUP($A463,'Class-6'!$B$9:$FH$108,118,0)))</f>
        <v>0</v>
      </c>
      <c r="I489" s="1110"/>
      <c r="J489" s="1111"/>
      <c r="K489" s="1111"/>
      <c r="L489" s="1111"/>
      <c r="M489" s="1112"/>
    </row>
    <row r="490" spans="1:13" ht="20.25" customHeight="1">
      <c r="A490" s="1187"/>
      <c r="B490" s="49" t="s">
        <v>81</v>
      </c>
      <c r="C490" s="1084" t="str">
        <f>'Class-6'!$DP$3</f>
        <v>HEALTH &amp; PHY. EDU.</v>
      </c>
      <c r="D490" s="1085"/>
      <c r="E490" s="1085"/>
      <c r="F490" s="1086" t="str">
        <f>IF($J466="TC",0,IF($J466="Nso",0,VLOOKUP($A463,'Class-6'!$B$9:$FH$108,163,0)))</f>
        <v>0/100</v>
      </c>
      <c r="G490" s="1087"/>
      <c r="H490" s="95">
        <f>IF($J466="TC",0,IF($J466="Nso",0,VLOOKUP($A463,'Class-6'!$B$9:$FH$108,127,0)))</f>
        <v>0</v>
      </c>
      <c r="I490" s="1088" t="s">
        <v>78</v>
      </c>
      <c r="J490" s="1089"/>
      <c r="K490" s="1092"/>
      <c r="L490" s="1093"/>
      <c r="M490" s="1094"/>
    </row>
    <row r="491" spans="1:13" ht="20.25" customHeight="1">
      <c r="A491" s="1187"/>
      <c r="B491" s="40" t="s">
        <v>81</v>
      </c>
      <c r="C491" s="1098" t="s">
        <v>67</v>
      </c>
      <c r="D491" s="1099"/>
      <c r="E491" s="1099"/>
      <c r="F491" s="1099"/>
      <c r="G491" s="1099"/>
      <c r="H491" s="1100"/>
      <c r="I491" s="1090"/>
      <c r="J491" s="1091"/>
      <c r="K491" s="1095"/>
      <c r="L491" s="1096"/>
      <c r="M491" s="1097"/>
    </row>
    <row r="492" spans="1:13" ht="20.25" customHeight="1" thickBot="1">
      <c r="A492" s="1187"/>
      <c r="B492" s="40" t="s">
        <v>81</v>
      </c>
      <c r="C492" s="96" t="s">
        <v>68</v>
      </c>
      <c r="D492" s="1060" t="s">
        <v>73</v>
      </c>
      <c r="E492" s="1227"/>
      <c r="F492" s="1060" t="s">
        <v>74</v>
      </c>
      <c r="G492" s="1061"/>
      <c r="H492" s="1062"/>
      <c r="I492" s="1063" t="s">
        <v>79</v>
      </c>
      <c r="J492" s="1064"/>
      <c r="K492" s="1064"/>
      <c r="L492" s="1064"/>
      <c r="M492" s="1065"/>
    </row>
    <row r="493" spans="1:13" ht="20.25" customHeight="1">
      <c r="A493" s="1187"/>
      <c r="B493" s="40" t="s">
        <v>81</v>
      </c>
      <c r="C493" s="511" t="s">
        <v>207</v>
      </c>
      <c r="D493" s="1228" t="s">
        <v>208</v>
      </c>
      <c r="E493" s="1229"/>
      <c r="F493" s="1069" t="s">
        <v>75</v>
      </c>
      <c r="G493" s="1070"/>
      <c r="H493" s="1071"/>
      <c r="I493" s="1066"/>
      <c r="J493" s="1067"/>
      <c r="K493" s="1067"/>
      <c r="L493" s="1067"/>
      <c r="M493" s="1068"/>
    </row>
    <row r="494" spans="1:13" ht="20.25" customHeight="1">
      <c r="A494" s="1187"/>
      <c r="B494" s="40" t="s">
        <v>81</v>
      </c>
      <c r="C494" s="512" t="s">
        <v>69</v>
      </c>
      <c r="D494" s="1230" t="s">
        <v>212</v>
      </c>
      <c r="E494" s="1231"/>
      <c r="F494" s="1072" t="s">
        <v>76</v>
      </c>
      <c r="G494" s="1073"/>
      <c r="H494" s="1074"/>
      <c r="I494" s="1066"/>
      <c r="J494" s="1067"/>
      <c r="K494" s="1067"/>
      <c r="L494" s="1067"/>
      <c r="M494" s="1068"/>
    </row>
    <row r="495" spans="1:13" ht="20.25" customHeight="1">
      <c r="A495" s="1187"/>
      <c r="B495" s="40" t="s">
        <v>81</v>
      </c>
      <c r="C495" s="512" t="s">
        <v>70</v>
      </c>
      <c r="D495" s="1230" t="s">
        <v>215</v>
      </c>
      <c r="E495" s="1231"/>
      <c r="F495" s="1072" t="s">
        <v>77</v>
      </c>
      <c r="G495" s="1073"/>
      <c r="H495" s="1074"/>
      <c r="I495" s="1075" t="s">
        <v>93</v>
      </c>
      <c r="J495" s="1076"/>
      <c r="K495" s="1076"/>
      <c r="L495" s="1076"/>
      <c r="M495" s="1077"/>
    </row>
    <row r="496" spans="1:13" ht="20.25" customHeight="1">
      <c r="A496" s="1187"/>
      <c r="B496" s="40"/>
      <c r="C496" s="512" t="s">
        <v>72</v>
      </c>
      <c r="D496" s="1230" t="s">
        <v>209</v>
      </c>
      <c r="E496" s="1231"/>
      <c r="F496" s="1072" t="s">
        <v>77</v>
      </c>
      <c r="G496" s="1073"/>
      <c r="H496" s="1074"/>
      <c r="I496" s="1075"/>
      <c r="J496" s="1076"/>
      <c r="K496" s="1076"/>
      <c r="L496" s="1076"/>
      <c r="M496" s="1077"/>
    </row>
    <row r="497" spans="1:13" ht="20.25" customHeight="1" thickBot="1">
      <c r="A497" s="1187"/>
      <c r="B497" s="51" t="s">
        <v>81</v>
      </c>
      <c r="C497" s="131" t="s">
        <v>71</v>
      </c>
      <c r="D497" s="1232" t="s">
        <v>210</v>
      </c>
      <c r="E497" s="1233"/>
      <c r="F497" s="1081" t="s">
        <v>106</v>
      </c>
      <c r="G497" s="1082"/>
      <c r="H497" s="1083"/>
      <c r="I497" s="1078"/>
      <c r="J497" s="1079"/>
      <c r="K497" s="1079"/>
      <c r="L497" s="1079"/>
      <c r="M497" s="1080"/>
    </row>
    <row r="498" spans="1:13" ht="24.75" customHeight="1" thickTop="1" thickBot="1">
      <c r="A498" s="488">
        <f>A463+1</f>
        <v>15</v>
      </c>
      <c r="B498" s="1186" t="s">
        <v>54</v>
      </c>
      <c r="C498" s="1186"/>
      <c r="D498" s="1186"/>
      <c r="E498" s="1186"/>
      <c r="F498" s="1186"/>
      <c r="G498" s="1186"/>
      <c r="H498" s="1186"/>
      <c r="I498" s="1186"/>
      <c r="J498" s="1186"/>
      <c r="K498" s="1186"/>
      <c r="L498" s="1186"/>
      <c r="M498" s="1186"/>
    </row>
    <row r="499" spans="1:13" ht="37.5" customHeight="1" thickTop="1">
      <c r="A499" s="1187"/>
      <c r="B499" s="1188"/>
      <c r="C499" s="1189"/>
      <c r="D499" s="1192" t="str">
        <f>Master!$E$8</f>
        <v>Govt. Sr. Secondary School Raimalwada</v>
      </c>
      <c r="E499" s="1193"/>
      <c r="F499" s="1193"/>
      <c r="G499" s="1193"/>
      <c r="H499" s="1193"/>
      <c r="I499" s="1193"/>
      <c r="J499" s="1193"/>
      <c r="K499" s="1193"/>
      <c r="L499" s="1193"/>
      <c r="M499" s="1194"/>
    </row>
    <row r="500" spans="1:13" ht="26.25" customHeight="1" thickBot="1">
      <c r="A500" s="1187"/>
      <c r="B500" s="1190"/>
      <c r="C500" s="1191"/>
      <c r="D500" s="1195" t="str">
        <f>Master!$E$11</f>
        <v>P.S.-Bapini (Jodhpur)</v>
      </c>
      <c r="E500" s="1196"/>
      <c r="F500" s="1196"/>
      <c r="G500" s="1196"/>
      <c r="H500" s="1196"/>
      <c r="I500" s="1196"/>
      <c r="J500" s="1196"/>
      <c r="K500" s="1196"/>
      <c r="L500" s="1196"/>
      <c r="M500" s="1197"/>
    </row>
    <row r="501" spans="1:13" ht="15" customHeight="1">
      <c r="A501" s="1187"/>
      <c r="B501" s="274"/>
      <c r="C501" s="1198" t="s">
        <v>169</v>
      </c>
      <c r="D501" s="1199"/>
      <c r="E501" s="1199"/>
      <c r="F501" s="1199"/>
      <c r="G501" s="1200"/>
      <c r="H501" s="1207" t="s">
        <v>129</v>
      </c>
      <c r="I501" s="1207"/>
      <c r="J501" s="1210">
        <f>VLOOKUP(A498,'Class-6'!$B$9:$G$108,6)</f>
        <v>0</v>
      </c>
      <c r="K501" s="1213" t="str">
        <f>CONCATENATE('Class-6'!$C$3,'Class-6'!$G$3)</f>
        <v>School U-Dise Code :-08151106901</v>
      </c>
      <c r="L501" s="1214"/>
      <c r="M501" s="1215"/>
    </row>
    <row r="502" spans="1:13" ht="15" customHeight="1">
      <c r="A502" s="1187"/>
      <c r="B502" s="38"/>
      <c r="C502" s="1201"/>
      <c r="D502" s="1202"/>
      <c r="E502" s="1202"/>
      <c r="F502" s="1202"/>
      <c r="G502" s="1203"/>
      <c r="H502" s="1208"/>
      <c r="I502" s="1208"/>
      <c r="J502" s="1211"/>
      <c r="K502" s="1216" t="str">
        <f>CONCATENATE('Class-6'!$I$3,'Class-6'!$J$3)</f>
        <v>Session :-2021-22</v>
      </c>
      <c r="L502" s="1217"/>
      <c r="M502" s="1218"/>
    </row>
    <row r="503" spans="1:13" ht="15" customHeight="1" thickBot="1">
      <c r="A503" s="1187"/>
      <c r="B503" s="38"/>
      <c r="C503" s="1204"/>
      <c r="D503" s="1205"/>
      <c r="E503" s="1205"/>
      <c r="F503" s="1205"/>
      <c r="G503" s="1206"/>
      <c r="H503" s="1209"/>
      <c r="I503" s="1209"/>
      <c r="J503" s="1212"/>
      <c r="K503" s="1219"/>
      <c r="L503" s="1220"/>
      <c r="M503" s="1221"/>
    </row>
    <row r="504" spans="1:13" ht="20.25" customHeight="1">
      <c r="A504" s="1187"/>
      <c r="B504" s="40" t="s">
        <v>81</v>
      </c>
      <c r="C504" s="1222" t="s">
        <v>22</v>
      </c>
      <c r="D504" s="1223"/>
      <c r="E504" s="1223"/>
      <c r="F504" s="1224"/>
      <c r="G504" s="17" t="s">
        <v>167</v>
      </c>
      <c r="H504" s="1225">
        <f>VLOOKUP($A498,'Class-6'!$B$9:$EI$108,4,0)</f>
        <v>0</v>
      </c>
      <c r="I504" s="1225"/>
      <c r="J504" s="1225"/>
      <c r="K504" s="1225"/>
      <c r="L504" s="1225"/>
      <c r="M504" s="1226"/>
    </row>
    <row r="505" spans="1:13" ht="20.25" customHeight="1">
      <c r="A505" s="1187"/>
      <c r="B505" s="40" t="s">
        <v>81</v>
      </c>
      <c r="C505" s="1181" t="s">
        <v>24</v>
      </c>
      <c r="D505" s="1182"/>
      <c r="E505" s="1182"/>
      <c r="F505" s="1183"/>
      <c r="G505" s="33" t="s">
        <v>167</v>
      </c>
      <c r="H505" s="1179">
        <f>VLOOKUP($A498,'Class-6'!$B$9:$EI$108,7,0)</f>
        <v>0</v>
      </c>
      <c r="I505" s="1179"/>
      <c r="J505" s="1179"/>
      <c r="K505" s="1179"/>
      <c r="L505" s="1179"/>
      <c r="M505" s="1180"/>
    </row>
    <row r="506" spans="1:13" ht="20.25" customHeight="1">
      <c r="A506" s="1187"/>
      <c r="B506" s="40" t="s">
        <v>81</v>
      </c>
      <c r="C506" s="1181" t="s">
        <v>25</v>
      </c>
      <c r="D506" s="1182"/>
      <c r="E506" s="1182"/>
      <c r="F506" s="1183"/>
      <c r="G506" s="33" t="s">
        <v>167</v>
      </c>
      <c r="H506" s="1179">
        <f>VLOOKUP($A498,'Class-6'!$B$9:$EI$108,8,0)</f>
        <v>0</v>
      </c>
      <c r="I506" s="1179"/>
      <c r="J506" s="1179"/>
      <c r="K506" s="1179"/>
      <c r="L506" s="1179"/>
      <c r="M506" s="1180"/>
    </row>
    <row r="507" spans="1:13" ht="20.25" customHeight="1">
      <c r="A507" s="1187"/>
      <c r="B507" s="40" t="s">
        <v>81</v>
      </c>
      <c r="C507" s="1181" t="s">
        <v>56</v>
      </c>
      <c r="D507" s="1182"/>
      <c r="E507" s="1182"/>
      <c r="F507" s="1183"/>
      <c r="G507" s="33" t="s">
        <v>167</v>
      </c>
      <c r="H507" s="1179">
        <f>VLOOKUP($A498,'Class-6'!$B$9:$EI$108,9,0)</f>
        <v>0</v>
      </c>
      <c r="I507" s="1179"/>
      <c r="J507" s="1179"/>
      <c r="K507" s="1179"/>
      <c r="L507" s="1179"/>
      <c r="M507" s="1180"/>
    </row>
    <row r="508" spans="1:13" ht="20.25" customHeight="1">
      <c r="A508" s="1187"/>
      <c r="B508" s="40" t="s">
        <v>81</v>
      </c>
      <c r="C508" s="1181" t="s">
        <v>57</v>
      </c>
      <c r="D508" s="1182"/>
      <c r="E508" s="1182"/>
      <c r="F508" s="1183"/>
      <c r="G508" s="33" t="s">
        <v>167</v>
      </c>
      <c r="H508" s="1184" t="str">
        <f>CONCATENATE('Class-6'!$G$4,'Class-6'!$J$4)</f>
        <v>6(A)</v>
      </c>
      <c r="I508" s="1179"/>
      <c r="J508" s="1179"/>
      <c r="K508" s="1179"/>
      <c r="L508" s="1179"/>
      <c r="M508" s="1180"/>
    </row>
    <row r="509" spans="1:13" ht="20.25" customHeight="1" thickBot="1">
      <c r="A509" s="1187"/>
      <c r="B509" s="40" t="s">
        <v>81</v>
      </c>
      <c r="C509" s="1154" t="s">
        <v>27</v>
      </c>
      <c r="D509" s="1155"/>
      <c r="E509" s="1155"/>
      <c r="F509" s="1156"/>
      <c r="G509" s="98" t="s">
        <v>167</v>
      </c>
      <c r="H509" s="1157">
        <f>VLOOKUP($A498,'Class-6'!$B$9:$EI$108,10,0)</f>
        <v>0</v>
      </c>
      <c r="I509" s="1157"/>
      <c r="J509" s="1157"/>
      <c r="K509" s="1157"/>
      <c r="L509" s="1157"/>
      <c r="M509" s="1158"/>
    </row>
    <row r="510" spans="1:13" ht="20.25" customHeight="1">
      <c r="A510" s="1187"/>
      <c r="B510" s="49" t="s">
        <v>81</v>
      </c>
      <c r="C510" s="1159" t="s">
        <v>58</v>
      </c>
      <c r="D510" s="1160"/>
      <c r="E510" s="413" t="s">
        <v>85</v>
      </c>
      <c r="F510" s="413" t="s">
        <v>86</v>
      </c>
      <c r="G510" s="410" t="s">
        <v>33</v>
      </c>
      <c r="H510" s="1161" t="s">
        <v>59</v>
      </c>
      <c r="I510" s="1161"/>
      <c r="J510" s="1162" t="s">
        <v>97</v>
      </c>
      <c r="K510" s="1163"/>
      <c r="L510" s="414" t="s">
        <v>89</v>
      </c>
      <c r="M510" s="1164" t="s">
        <v>104</v>
      </c>
    </row>
    <row r="511" spans="1:13" ht="25.5" customHeight="1" thickBot="1">
      <c r="A511" s="1187"/>
      <c r="B511" s="49" t="s">
        <v>81</v>
      </c>
      <c r="C511" s="1166" t="s">
        <v>60</v>
      </c>
      <c r="D511" s="1167"/>
      <c r="E511" s="267">
        <f>'Class-6'!$L$7</f>
        <v>20</v>
      </c>
      <c r="F511" s="267">
        <f>'Class-6'!$M$7</f>
        <v>20</v>
      </c>
      <c r="G511" s="268">
        <f>SUM(E511:F511)</f>
        <v>40</v>
      </c>
      <c r="H511" s="1168">
        <f>'Class-6'!$R$7</f>
        <v>60</v>
      </c>
      <c r="I511" s="1169"/>
      <c r="J511" s="1170">
        <f>'Class-6'!$V$7</f>
        <v>100</v>
      </c>
      <c r="K511" s="1171"/>
      <c r="L511" s="150">
        <f>G511+H511+J511</f>
        <v>200</v>
      </c>
      <c r="M511" s="1165"/>
    </row>
    <row r="512" spans="1:13" ht="22.5" customHeight="1">
      <c r="A512" s="1187"/>
      <c r="B512" s="49" t="s">
        <v>81</v>
      </c>
      <c r="C512" s="1148" t="str">
        <f>'Class-6'!$L$3</f>
        <v>HINDI</v>
      </c>
      <c r="D512" s="1149"/>
      <c r="E512" s="99">
        <f>IF($J501="TC",0,IF($J501="Nso",0,VLOOKUP($A498,'Class-6'!$B$9:$EI$108,11,0)))</f>
        <v>0</v>
      </c>
      <c r="F512" s="99">
        <f>IF($J501="TC",0,IF($J501="Nso",0,VLOOKUP($A498,'Class-6'!$B$9:$EI$108,12,0)))</f>
        <v>0</v>
      </c>
      <c r="G512" s="269">
        <f>SUM(E512,F512)</f>
        <v>0</v>
      </c>
      <c r="H512" s="1150">
        <f>IF($J501="TC",0,IF($J501="Nso",0,VLOOKUP($A498,'Class-6'!$B$9:$EI$108,17,0)))</f>
        <v>0</v>
      </c>
      <c r="I512" s="1151"/>
      <c r="J512" s="1152">
        <f>IF($J501="TC",0,IF($J501="Nso",0,VLOOKUP($A498,'Class-6'!$B$9:$EI$108,21,0)))</f>
        <v>0</v>
      </c>
      <c r="K512" s="1153"/>
      <c r="L512" s="99">
        <f>SUM(G512,H512,J512)</f>
        <v>0</v>
      </c>
      <c r="M512" s="100">
        <f>IF($J501="TC",0,IF($J501="Nso",0,VLOOKUP($A498,'Class-6'!$B$9:$EI$108,25,0)))</f>
        <v>0</v>
      </c>
    </row>
    <row r="513" spans="1:13" ht="22.5" customHeight="1">
      <c r="A513" s="1187"/>
      <c r="B513" s="49" t="s">
        <v>81</v>
      </c>
      <c r="C513" s="1136" t="str">
        <f>'Class-6'!$AA$3</f>
        <v>ENGLISH</v>
      </c>
      <c r="D513" s="1137"/>
      <c r="E513" s="99">
        <f>IF($J501="TC",0,IF($J501="Nso",0,VLOOKUP($A498,'Class-6'!$B$9:$EI$108,26,0)))</f>
        <v>0</v>
      </c>
      <c r="F513" s="99">
        <f>IF($J501="TC",0,IF($J501="Nso",0,VLOOKUP($A498,'Class-6'!$B$9:$EI$108,27,0)))</f>
        <v>0</v>
      </c>
      <c r="G513" s="270">
        <f t="shared" ref="G513:G517" si="28">SUM(E513,F513)</f>
        <v>0</v>
      </c>
      <c r="H513" s="1138">
        <f>IF($J501="TC",0,IF($J501="Nso",0,VLOOKUP($A498,'Class-6'!$B$9:$EI$108,32,0)))</f>
        <v>0</v>
      </c>
      <c r="I513" s="1139"/>
      <c r="J513" s="1140">
        <f>IF($J501="TC",0,IF($J501="Nso",0,VLOOKUP($A498,'Class-6'!$B$9:$EI$108,36,0)))</f>
        <v>0</v>
      </c>
      <c r="K513" s="1141"/>
      <c r="L513" s="99">
        <f t="shared" ref="L513:L517" si="29">SUM(G513,H513,J513)</f>
        <v>0</v>
      </c>
      <c r="M513" s="100">
        <f>IF($J501="TC",0,IF($J501="Nso",0,VLOOKUP($A498,'Class-6'!$B$9:$EI$108,40,0)))</f>
        <v>0</v>
      </c>
    </row>
    <row r="514" spans="1:13" ht="22.5" customHeight="1">
      <c r="A514" s="1187"/>
      <c r="B514" s="49" t="s">
        <v>81</v>
      </c>
      <c r="C514" s="1136" t="str">
        <f>'Class-6'!$AP$3</f>
        <v>SANSKRIT</v>
      </c>
      <c r="D514" s="1137"/>
      <c r="E514" s="99">
        <f>IF($J501="TC",0,IF($J501="Nso",0,VLOOKUP($A498,'Class-6'!$B$9:$EI$108,41,0)))</f>
        <v>0</v>
      </c>
      <c r="F514" s="99">
        <f>IF($J501="TC",0,IF($J501="TC",0,IF($J501="Nso",0,VLOOKUP($A498,'Class-6'!$B$9:$EI$108,42,0))))</f>
        <v>0</v>
      </c>
      <c r="G514" s="270">
        <f t="shared" si="28"/>
        <v>0</v>
      </c>
      <c r="H514" s="1138">
        <f>IF($J501="TC",0,IF($J501="Nso",0,VLOOKUP($A498,'Class-6'!$B$9:$EI$108,47,0)))</f>
        <v>0</v>
      </c>
      <c r="I514" s="1139"/>
      <c r="J514" s="1140">
        <f>IF($J501="TC",0,IF($J501="Nso",0,VLOOKUP($A498,'Class-6'!$B$9:$EI$108,51,0)))</f>
        <v>0</v>
      </c>
      <c r="K514" s="1141"/>
      <c r="L514" s="99">
        <f t="shared" si="29"/>
        <v>0</v>
      </c>
      <c r="M514" s="100">
        <f>IF($J501="TC",0,IF($J501="Nso",0,VLOOKUP($A498,'Class-6'!$B$9:$EI$108,55,0)))</f>
        <v>0</v>
      </c>
    </row>
    <row r="515" spans="1:13" ht="22.5" customHeight="1">
      <c r="A515" s="1187"/>
      <c r="B515" s="49" t="s">
        <v>81</v>
      </c>
      <c r="C515" s="1136" t="str">
        <f>'Class-6'!$BE$3</f>
        <v>SCIENCE</v>
      </c>
      <c r="D515" s="1137"/>
      <c r="E515" s="99">
        <f>IF($J501="TC",0,IF($J501="Nso",0,VLOOKUP($A498,'Class-6'!$B$9:$EI$108,56,0)))</f>
        <v>0</v>
      </c>
      <c r="F515" s="99">
        <f>IF($J501="TC",0,IF($J501="Nso",0,VLOOKUP($A498,'Class-6'!$B$9:$EI$108,57,0)))</f>
        <v>0</v>
      </c>
      <c r="G515" s="270">
        <f t="shared" si="28"/>
        <v>0</v>
      </c>
      <c r="H515" s="1138">
        <f>IF($J501="TC",0,IF($J501="Nso",0,VLOOKUP($A498,'Class-6'!$B$9:$EI$108,62,0)))</f>
        <v>0</v>
      </c>
      <c r="I515" s="1139"/>
      <c r="J515" s="1140">
        <f>IF($J501="TC",0,IF($J501="Nso",0,VLOOKUP($A498,'Class-6'!$B$9:$EI$108,66,0)))</f>
        <v>0</v>
      </c>
      <c r="K515" s="1141"/>
      <c r="L515" s="99">
        <f t="shared" si="29"/>
        <v>0</v>
      </c>
      <c r="M515" s="100">
        <f>IF($J501="TC",0,IF($J501="Nso",0,VLOOKUP($A498,'Class-6'!$B$9:$EI$108,70,0)))</f>
        <v>0</v>
      </c>
    </row>
    <row r="516" spans="1:13" ht="22.5" customHeight="1">
      <c r="A516" s="1187"/>
      <c r="B516" s="49" t="s">
        <v>81</v>
      </c>
      <c r="C516" s="1136" t="str">
        <f>'Class-6'!$BT$3</f>
        <v>MATHEMATICS</v>
      </c>
      <c r="D516" s="1137"/>
      <c r="E516" s="99">
        <f>IF($J501="TC",0,IF($J501="Nso",0,VLOOKUP($A498,'Class-6'!$B$9:$EI$108,71,0)))</f>
        <v>0</v>
      </c>
      <c r="F516" s="99">
        <f>IF($J501="TC",0,IF($J501="Nso",0,VLOOKUP($A498,'Class-6'!$B$9:$EI$108,72,0)))</f>
        <v>0</v>
      </c>
      <c r="G516" s="270">
        <f t="shared" si="28"/>
        <v>0</v>
      </c>
      <c r="H516" s="1138">
        <f>IF($J501="TC",0,IF($J501="Nso",0,VLOOKUP($A498,'Class-6'!$B$9:$EI$108,77,0)))</f>
        <v>0</v>
      </c>
      <c r="I516" s="1139"/>
      <c r="J516" s="1140">
        <f>IF($J501="TC",0,IF($J501="Nso",0,VLOOKUP($A498,'Class-6'!$B$9:$EI$108,81,0)))</f>
        <v>0</v>
      </c>
      <c r="K516" s="1141"/>
      <c r="L516" s="99">
        <f t="shared" si="29"/>
        <v>0</v>
      </c>
      <c r="M516" s="100">
        <f>IF($J501="TC",0,IF($J501="Nso",0,VLOOKUP($A498,'Class-6'!$B$9:$EI$108,85,0)))</f>
        <v>0</v>
      </c>
    </row>
    <row r="517" spans="1:13" ht="22.5" customHeight="1" thickBot="1">
      <c r="A517" s="1187"/>
      <c r="B517" s="49" t="s">
        <v>81</v>
      </c>
      <c r="C517" s="1142" t="str">
        <f>'Class-6'!$CI$3</f>
        <v>SOCIAL SCIENCE</v>
      </c>
      <c r="D517" s="1143"/>
      <c r="E517" s="99">
        <f>IF($J501="TC",0,IF($J501="Nso",0,VLOOKUP($A498,'Class-6'!$B$9:$EI$108,86,0)))</f>
        <v>0</v>
      </c>
      <c r="F517" s="99">
        <f>IF($J501="TC",0,IF($J501="Nso",0,VLOOKUP($A498,'Class-6'!$B$9:$EI$108,87,0)))</f>
        <v>0</v>
      </c>
      <c r="G517" s="271">
        <f t="shared" si="28"/>
        <v>0</v>
      </c>
      <c r="H517" s="1144">
        <f>IF($J501="TC",0,IF($J501="Nso",0,VLOOKUP($A498,'Class-6'!$B$9:$EI$108,92,0)))</f>
        <v>0</v>
      </c>
      <c r="I517" s="1145"/>
      <c r="J517" s="1146">
        <f>IF($J501="TC",0,IF($J501="Nso",0,VLOOKUP($A498,'Class-6'!$B$9:$EI$108,96,0)))</f>
        <v>0</v>
      </c>
      <c r="K517" s="1147"/>
      <c r="L517" s="99">
        <f t="shared" si="29"/>
        <v>0</v>
      </c>
      <c r="M517" s="100">
        <f>IF($J501="TC",0,IF($J501="Nso",0,VLOOKUP($A498,'Class-6'!$B$9:$EI$108,100,0)))</f>
        <v>0</v>
      </c>
    </row>
    <row r="518" spans="1:13" ht="20.25" customHeight="1">
      <c r="A518" s="1187"/>
      <c r="B518" s="49" t="s">
        <v>81</v>
      </c>
      <c r="C518" s="1124" t="s">
        <v>90</v>
      </c>
      <c r="D518" s="1125"/>
      <c r="E518" s="1126"/>
      <c r="F518" s="1130" t="s">
        <v>91</v>
      </c>
      <c r="G518" s="1131"/>
      <c r="H518" s="1132" t="s">
        <v>92</v>
      </c>
      <c r="I518" s="1133"/>
      <c r="J518" s="481" t="s">
        <v>45</v>
      </c>
      <c r="K518" s="481" t="s">
        <v>98</v>
      </c>
      <c r="L518" s="411" t="s">
        <v>43</v>
      </c>
      <c r="M518" s="50" t="s">
        <v>47</v>
      </c>
    </row>
    <row r="519" spans="1:13" ht="20.25" customHeight="1" thickBot="1">
      <c r="A519" s="1187"/>
      <c r="B519" s="49" t="s">
        <v>81</v>
      </c>
      <c r="C519" s="1127"/>
      <c r="D519" s="1128"/>
      <c r="E519" s="1129"/>
      <c r="F519" s="1134">
        <f>IF($J501="TC",0,IF($J501="Nso",0,VLOOKUP($A498,'Class-6'!$B$9:$EI$108,131,0)))</f>
        <v>0</v>
      </c>
      <c r="G519" s="1135"/>
      <c r="H519" s="1134">
        <f>IF($J501="TC",0,IF($J501="Nso",0,VLOOKUP($A498,'Class-6'!$B$9:$EI$108,132,0)))</f>
        <v>0</v>
      </c>
      <c r="I519" s="1135"/>
      <c r="J519" s="483">
        <f>IF($J501="TC",0,IF($J501="Nso",0,VLOOKUP($A498,'Class-6'!$B$9:$EI$108,133,0)))</f>
        <v>0</v>
      </c>
      <c r="K519" s="482" t="str">
        <f>IF($J501="TC",0,IF($J501="Nso",0,VLOOKUP($A498,'Class-6'!$B$9:$EI$108,134,0)))</f>
        <v/>
      </c>
      <c r="L519" s="412" t="str">
        <f>IF($J501="TC","TC",IF($J501="Nso","NSO",VLOOKUP($A498,'Class-6'!$B$9:$EI$108,135,0)))</f>
        <v/>
      </c>
      <c r="M519" s="97" t="str">
        <f>IF($J501="Nso",0,VLOOKUP($A498,'Class-6'!$B$9:$EI$108,137,0))</f>
        <v/>
      </c>
    </row>
    <row r="520" spans="1:13" ht="20.25" customHeight="1">
      <c r="A520" s="1187"/>
      <c r="B520" s="49" t="s">
        <v>81</v>
      </c>
      <c r="C520" s="1172" t="s">
        <v>63</v>
      </c>
      <c r="D520" s="1173"/>
      <c r="E520" s="1173"/>
      <c r="F520" s="1173"/>
      <c r="G520" s="1173"/>
      <c r="H520" s="1174"/>
      <c r="I520" s="1175" t="s">
        <v>64</v>
      </c>
      <c r="J520" s="1176"/>
      <c r="K520" s="484">
        <f>IF($J501="TC",0,IF($J501="Nso",0,VLOOKUP($A498,'Class-6'!$B$9:$EI$108,128,0)))</f>
        <v>0</v>
      </c>
      <c r="L520" s="1177" t="s">
        <v>107</v>
      </c>
      <c r="M520" s="1178"/>
    </row>
    <row r="521" spans="1:13" ht="20.25" customHeight="1" thickBot="1">
      <c r="A521" s="1187"/>
      <c r="B521" s="49" t="s">
        <v>81</v>
      </c>
      <c r="C521" s="1113" t="s">
        <v>58</v>
      </c>
      <c r="D521" s="1114"/>
      <c r="E521" s="1114"/>
      <c r="F521" s="1115" t="s">
        <v>176</v>
      </c>
      <c r="G521" s="1115"/>
      <c r="H521" s="272" t="s">
        <v>51</v>
      </c>
      <c r="I521" s="1116" t="s">
        <v>65</v>
      </c>
      <c r="J521" s="1117"/>
      <c r="K521" s="485">
        <f>IF($J501="TC",0,IF($J501="Nso",0,VLOOKUP($A498,'Class-6'!$B$9:$EI$108,129,0)))</f>
        <v>0</v>
      </c>
      <c r="L521" s="1118" t="str">
        <f>IF($J501="TC",0,IF($J501="Nso",0,VLOOKUP($A498,'Class-6'!$B$9:$EI$108,130,0)))</f>
        <v/>
      </c>
      <c r="M521" s="1119"/>
    </row>
    <row r="522" spans="1:13" ht="20.25" customHeight="1">
      <c r="A522" s="1187"/>
      <c r="B522" s="49" t="s">
        <v>81</v>
      </c>
      <c r="C522" s="1113"/>
      <c r="D522" s="1114"/>
      <c r="E522" s="1114"/>
      <c r="F522" s="1115"/>
      <c r="G522" s="1115"/>
      <c r="H522" s="273" t="s">
        <v>105</v>
      </c>
      <c r="I522" s="1120" t="s">
        <v>66</v>
      </c>
      <c r="J522" s="1121"/>
      <c r="K522" s="1122">
        <f>IF($J501="TC",0,IF($J501="Nso",0,VLOOKUP($A498,'Class-6'!$B$9:$EI$108,138,0)))</f>
        <v>0</v>
      </c>
      <c r="L522" s="1122"/>
      <c r="M522" s="1123"/>
    </row>
    <row r="523" spans="1:13" ht="20.25" customHeight="1">
      <c r="A523" s="1187"/>
      <c r="B523" s="49" t="s">
        <v>81</v>
      </c>
      <c r="C523" s="1101" t="str">
        <f>'Class-6'!$CX$3</f>
        <v>WORK EXP.</v>
      </c>
      <c r="D523" s="1102"/>
      <c r="E523" s="1103"/>
      <c r="F523" s="1104" t="str">
        <f>IF($J501="TC",0,IF($J501="Nso",0,VLOOKUP($A498,'Class-6'!$B$9:$FH$108,155,0)))</f>
        <v>0/100</v>
      </c>
      <c r="G523" s="1104"/>
      <c r="H523" s="95">
        <f>IF($J501="TC",0,IF($J501="Nso",0,VLOOKUP($A498,'Class-6'!$B$9:$FH$108,109,0)))</f>
        <v>0</v>
      </c>
      <c r="I523" s="1105" t="s">
        <v>83</v>
      </c>
      <c r="J523" s="1106"/>
      <c r="K523" s="1107">
        <f>'Class-6'!$V$2</f>
        <v>44676</v>
      </c>
      <c r="L523" s="1107"/>
      <c r="M523" s="1108"/>
    </row>
    <row r="524" spans="1:13" ht="20.25" customHeight="1">
      <c r="A524" s="1187"/>
      <c r="B524" s="49" t="s">
        <v>81</v>
      </c>
      <c r="C524" s="1109" t="str">
        <f>'Class-6'!$DG$3</f>
        <v>ART EDU.</v>
      </c>
      <c r="D524" s="1104"/>
      <c r="E524" s="1104"/>
      <c r="F524" s="1086" t="str">
        <f>IF($J501="TC",0,IF($J501="Nso",0,VLOOKUP($A498,'Class-6'!$B$9:$FH$108,159,0)))</f>
        <v>0/100</v>
      </c>
      <c r="G524" s="1087"/>
      <c r="H524" s="95">
        <f>IF($J501="TC",0,IF($J501="Nso",0,VLOOKUP($A498,'Class-6'!$B$9:$FH$108,118,0)))</f>
        <v>0</v>
      </c>
      <c r="I524" s="1110"/>
      <c r="J524" s="1111"/>
      <c r="K524" s="1111"/>
      <c r="L524" s="1111"/>
      <c r="M524" s="1112"/>
    </row>
    <row r="525" spans="1:13" ht="20.25" customHeight="1">
      <c r="A525" s="1187"/>
      <c r="B525" s="49" t="s">
        <v>81</v>
      </c>
      <c r="C525" s="1084" t="str">
        <f>'Class-6'!$DP$3</f>
        <v>HEALTH &amp; PHY. EDU.</v>
      </c>
      <c r="D525" s="1085"/>
      <c r="E525" s="1085"/>
      <c r="F525" s="1086" t="str">
        <f>IF($J501="TC",0,IF($J501="Nso",0,VLOOKUP($A498,'Class-6'!$B$9:$FH$108,163,0)))</f>
        <v>0/100</v>
      </c>
      <c r="G525" s="1087"/>
      <c r="H525" s="95">
        <f>IF($J501="TC",0,IF($J501="Nso",0,VLOOKUP($A498,'Class-6'!$B$9:$FH$108,127,0)))</f>
        <v>0</v>
      </c>
      <c r="I525" s="1088" t="s">
        <v>78</v>
      </c>
      <c r="J525" s="1089"/>
      <c r="K525" s="1092"/>
      <c r="L525" s="1093"/>
      <c r="M525" s="1094"/>
    </row>
    <row r="526" spans="1:13" ht="20.25" customHeight="1">
      <c r="A526" s="1187"/>
      <c r="B526" s="40" t="s">
        <v>81</v>
      </c>
      <c r="C526" s="1098" t="s">
        <v>67</v>
      </c>
      <c r="D526" s="1099"/>
      <c r="E526" s="1099"/>
      <c r="F526" s="1099"/>
      <c r="G526" s="1099"/>
      <c r="H526" s="1100"/>
      <c r="I526" s="1090"/>
      <c r="J526" s="1091"/>
      <c r="K526" s="1095"/>
      <c r="L526" s="1096"/>
      <c r="M526" s="1097"/>
    </row>
    <row r="527" spans="1:13" ht="20.25" customHeight="1" thickBot="1">
      <c r="A527" s="1187"/>
      <c r="B527" s="40" t="s">
        <v>81</v>
      </c>
      <c r="C527" s="96" t="s">
        <v>68</v>
      </c>
      <c r="D527" s="1060" t="s">
        <v>73</v>
      </c>
      <c r="E527" s="1227"/>
      <c r="F527" s="1060" t="s">
        <v>74</v>
      </c>
      <c r="G527" s="1061"/>
      <c r="H527" s="1062"/>
      <c r="I527" s="1063" t="s">
        <v>79</v>
      </c>
      <c r="J527" s="1064"/>
      <c r="K527" s="1064"/>
      <c r="L527" s="1064"/>
      <c r="M527" s="1065"/>
    </row>
    <row r="528" spans="1:13" ht="20.25" customHeight="1">
      <c r="A528" s="1187"/>
      <c r="B528" s="40" t="s">
        <v>81</v>
      </c>
      <c r="C528" s="511" t="s">
        <v>207</v>
      </c>
      <c r="D528" s="1228" t="s">
        <v>208</v>
      </c>
      <c r="E528" s="1229"/>
      <c r="F528" s="1069" t="s">
        <v>75</v>
      </c>
      <c r="G528" s="1070"/>
      <c r="H528" s="1071"/>
      <c r="I528" s="1066"/>
      <c r="J528" s="1067"/>
      <c r="K528" s="1067"/>
      <c r="L528" s="1067"/>
      <c r="M528" s="1068"/>
    </row>
    <row r="529" spans="1:13" ht="20.25" customHeight="1">
      <c r="A529" s="1187"/>
      <c r="B529" s="40" t="s">
        <v>81</v>
      </c>
      <c r="C529" s="512" t="s">
        <v>69</v>
      </c>
      <c r="D529" s="1230" t="s">
        <v>212</v>
      </c>
      <c r="E529" s="1231"/>
      <c r="F529" s="1072" t="s">
        <v>76</v>
      </c>
      <c r="G529" s="1073"/>
      <c r="H529" s="1074"/>
      <c r="I529" s="1066"/>
      <c r="J529" s="1067"/>
      <c r="K529" s="1067"/>
      <c r="L529" s="1067"/>
      <c r="M529" s="1068"/>
    </row>
    <row r="530" spans="1:13" ht="20.25" customHeight="1">
      <c r="A530" s="1187"/>
      <c r="B530" s="40" t="s">
        <v>81</v>
      </c>
      <c r="C530" s="512" t="s">
        <v>70</v>
      </c>
      <c r="D530" s="1230" t="s">
        <v>215</v>
      </c>
      <c r="E530" s="1231"/>
      <c r="F530" s="1072" t="s">
        <v>77</v>
      </c>
      <c r="G530" s="1073"/>
      <c r="H530" s="1074"/>
      <c r="I530" s="1075" t="s">
        <v>93</v>
      </c>
      <c r="J530" s="1076"/>
      <c r="K530" s="1076"/>
      <c r="L530" s="1076"/>
      <c r="M530" s="1077"/>
    </row>
    <row r="531" spans="1:13" ht="20.25" customHeight="1">
      <c r="A531" s="1187"/>
      <c r="B531" s="40"/>
      <c r="C531" s="512" t="s">
        <v>72</v>
      </c>
      <c r="D531" s="1230" t="s">
        <v>209</v>
      </c>
      <c r="E531" s="1231"/>
      <c r="F531" s="1072" t="s">
        <v>77</v>
      </c>
      <c r="G531" s="1073"/>
      <c r="H531" s="1074"/>
      <c r="I531" s="1075"/>
      <c r="J531" s="1076"/>
      <c r="K531" s="1076"/>
      <c r="L531" s="1076"/>
      <c r="M531" s="1077"/>
    </row>
    <row r="532" spans="1:13" ht="20.25" customHeight="1" thickBot="1">
      <c r="A532" s="1187"/>
      <c r="B532" s="51" t="s">
        <v>81</v>
      </c>
      <c r="C532" s="131" t="s">
        <v>71</v>
      </c>
      <c r="D532" s="1232" t="s">
        <v>210</v>
      </c>
      <c r="E532" s="1233"/>
      <c r="F532" s="1081" t="s">
        <v>106</v>
      </c>
      <c r="G532" s="1082"/>
      <c r="H532" s="1083"/>
      <c r="I532" s="1078"/>
      <c r="J532" s="1079"/>
      <c r="K532" s="1079"/>
      <c r="L532" s="1079"/>
      <c r="M532" s="1080"/>
    </row>
    <row r="533" spans="1:13" ht="12.75" customHeight="1" thickTop="1">
      <c r="A533" s="1185"/>
      <c r="B533" s="1185"/>
      <c r="C533" s="1185"/>
      <c r="D533" s="1185"/>
      <c r="E533" s="1185"/>
      <c r="F533" s="1185"/>
      <c r="G533" s="1185"/>
      <c r="H533" s="1185"/>
      <c r="I533" s="1185"/>
      <c r="J533" s="1185"/>
      <c r="K533" s="1185"/>
      <c r="L533" s="1185"/>
      <c r="M533" s="1185"/>
    </row>
    <row r="534" spans="1:13" ht="24.75" customHeight="1" thickBot="1">
      <c r="A534" s="488">
        <f>A498+1</f>
        <v>16</v>
      </c>
      <c r="B534" s="1186" t="s">
        <v>54</v>
      </c>
      <c r="C534" s="1186"/>
      <c r="D534" s="1186"/>
      <c r="E534" s="1186"/>
      <c r="F534" s="1186"/>
      <c r="G534" s="1186"/>
      <c r="H534" s="1186"/>
      <c r="I534" s="1186"/>
      <c r="J534" s="1186"/>
      <c r="K534" s="1186"/>
      <c r="L534" s="1186"/>
      <c r="M534" s="1186"/>
    </row>
    <row r="535" spans="1:13" ht="42.75" customHeight="1" thickTop="1">
      <c r="A535" s="1187"/>
      <c r="B535" s="1188"/>
      <c r="C535" s="1189"/>
      <c r="D535" s="1192" t="str">
        <f>Master!$E$8</f>
        <v>Govt. Sr. Secondary School Raimalwada</v>
      </c>
      <c r="E535" s="1193"/>
      <c r="F535" s="1193"/>
      <c r="G535" s="1193"/>
      <c r="H535" s="1193"/>
      <c r="I535" s="1193"/>
      <c r="J535" s="1193"/>
      <c r="K535" s="1193"/>
      <c r="L535" s="1193"/>
      <c r="M535" s="1194"/>
    </row>
    <row r="536" spans="1:13" ht="26.25" customHeight="1" thickBot="1">
      <c r="A536" s="1187"/>
      <c r="B536" s="1190"/>
      <c r="C536" s="1191"/>
      <c r="D536" s="1195" t="str">
        <f>Master!$E$11</f>
        <v>P.S.-Bapini (Jodhpur)</v>
      </c>
      <c r="E536" s="1196"/>
      <c r="F536" s="1196"/>
      <c r="G536" s="1196"/>
      <c r="H536" s="1196"/>
      <c r="I536" s="1196"/>
      <c r="J536" s="1196"/>
      <c r="K536" s="1196"/>
      <c r="L536" s="1196"/>
      <c r="M536" s="1197"/>
    </row>
    <row r="537" spans="1:13" ht="17.25" customHeight="1">
      <c r="A537" s="1187"/>
      <c r="B537" s="274"/>
      <c r="C537" s="1198" t="s">
        <v>169</v>
      </c>
      <c r="D537" s="1199"/>
      <c r="E537" s="1199"/>
      <c r="F537" s="1199"/>
      <c r="G537" s="1200"/>
      <c r="H537" s="1207" t="s">
        <v>129</v>
      </c>
      <c r="I537" s="1207"/>
      <c r="J537" s="1210">
        <f>VLOOKUP(A534,'Class-6'!$B$9:$G$108,6)</f>
        <v>0</v>
      </c>
      <c r="K537" s="1213" t="str">
        <f>CONCATENATE('Class-6'!$C$3,'Class-6'!$G$3)</f>
        <v>School U-Dise Code :-08151106901</v>
      </c>
      <c r="L537" s="1214"/>
      <c r="M537" s="1215"/>
    </row>
    <row r="538" spans="1:13" ht="17.25" customHeight="1">
      <c r="A538" s="1187"/>
      <c r="B538" s="38"/>
      <c r="C538" s="1201"/>
      <c r="D538" s="1202"/>
      <c r="E538" s="1202"/>
      <c r="F538" s="1202"/>
      <c r="G538" s="1203"/>
      <c r="H538" s="1208"/>
      <c r="I538" s="1208"/>
      <c r="J538" s="1211"/>
      <c r="K538" s="1216" t="str">
        <f>CONCATENATE('Class-6'!$I$3,'Class-6'!$J$3)</f>
        <v>Session :-2021-22</v>
      </c>
      <c r="L538" s="1217"/>
      <c r="M538" s="1218"/>
    </row>
    <row r="539" spans="1:13" ht="17.25" customHeight="1" thickBot="1">
      <c r="A539" s="1187"/>
      <c r="B539" s="38"/>
      <c r="C539" s="1204"/>
      <c r="D539" s="1205"/>
      <c r="E539" s="1205"/>
      <c r="F539" s="1205"/>
      <c r="G539" s="1206"/>
      <c r="H539" s="1209"/>
      <c r="I539" s="1209"/>
      <c r="J539" s="1212"/>
      <c r="K539" s="1219"/>
      <c r="L539" s="1220"/>
      <c r="M539" s="1221"/>
    </row>
    <row r="540" spans="1:13" ht="20.25" customHeight="1">
      <c r="A540" s="1187"/>
      <c r="B540" s="40" t="s">
        <v>81</v>
      </c>
      <c r="C540" s="1222" t="s">
        <v>22</v>
      </c>
      <c r="D540" s="1223"/>
      <c r="E540" s="1223"/>
      <c r="F540" s="1224"/>
      <c r="G540" s="17" t="s">
        <v>167</v>
      </c>
      <c r="H540" s="1225">
        <f>VLOOKUP($A534,'Class-6'!$B$9:$EI$108,4,0)</f>
        <v>0</v>
      </c>
      <c r="I540" s="1225"/>
      <c r="J540" s="1225"/>
      <c r="K540" s="1225"/>
      <c r="L540" s="1225"/>
      <c r="M540" s="1226"/>
    </row>
    <row r="541" spans="1:13" ht="20.25" customHeight="1">
      <c r="A541" s="1187"/>
      <c r="B541" s="40" t="s">
        <v>81</v>
      </c>
      <c r="C541" s="1181" t="s">
        <v>24</v>
      </c>
      <c r="D541" s="1182"/>
      <c r="E541" s="1182"/>
      <c r="F541" s="1183"/>
      <c r="G541" s="33" t="s">
        <v>167</v>
      </c>
      <c r="H541" s="1179">
        <f>VLOOKUP($A534,'Class-6'!$B$9:$EI$108,7,0)</f>
        <v>0</v>
      </c>
      <c r="I541" s="1179"/>
      <c r="J541" s="1179"/>
      <c r="K541" s="1179"/>
      <c r="L541" s="1179"/>
      <c r="M541" s="1180"/>
    </row>
    <row r="542" spans="1:13" ht="20.25" customHeight="1">
      <c r="A542" s="1187"/>
      <c r="B542" s="40" t="s">
        <v>81</v>
      </c>
      <c r="C542" s="1181" t="s">
        <v>25</v>
      </c>
      <c r="D542" s="1182"/>
      <c r="E542" s="1182"/>
      <c r="F542" s="1183"/>
      <c r="G542" s="33" t="s">
        <v>167</v>
      </c>
      <c r="H542" s="1179">
        <f>VLOOKUP($A534,'Class-6'!$B$9:$EI$108,8,0)</f>
        <v>0</v>
      </c>
      <c r="I542" s="1179"/>
      <c r="J542" s="1179"/>
      <c r="K542" s="1179"/>
      <c r="L542" s="1179"/>
      <c r="M542" s="1180"/>
    </row>
    <row r="543" spans="1:13" ht="20.25" customHeight="1">
      <c r="A543" s="1187"/>
      <c r="B543" s="40" t="s">
        <v>81</v>
      </c>
      <c r="C543" s="1181" t="s">
        <v>56</v>
      </c>
      <c r="D543" s="1182"/>
      <c r="E543" s="1182"/>
      <c r="F543" s="1183"/>
      <c r="G543" s="33" t="s">
        <v>167</v>
      </c>
      <c r="H543" s="1179">
        <f>VLOOKUP($A534,'Class-6'!$B$9:$EI$108,9,0)</f>
        <v>0</v>
      </c>
      <c r="I543" s="1179"/>
      <c r="J543" s="1179"/>
      <c r="K543" s="1179"/>
      <c r="L543" s="1179"/>
      <c r="M543" s="1180"/>
    </row>
    <row r="544" spans="1:13" ht="20.25" customHeight="1">
      <c r="A544" s="1187"/>
      <c r="B544" s="40" t="s">
        <v>81</v>
      </c>
      <c r="C544" s="1181" t="s">
        <v>57</v>
      </c>
      <c r="D544" s="1182"/>
      <c r="E544" s="1182"/>
      <c r="F544" s="1183"/>
      <c r="G544" s="33" t="s">
        <v>167</v>
      </c>
      <c r="H544" s="1184" t="str">
        <f>CONCATENATE('Class-6'!$G$4,'Class-6'!$J$4)</f>
        <v>6(A)</v>
      </c>
      <c r="I544" s="1179"/>
      <c r="J544" s="1179"/>
      <c r="K544" s="1179"/>
      <c r="L544" s="1179"/>
      <c r="M544" s="1180"/>
    </row>
    <row r="545" spans="1:13" ht="20.25" customHeight="1" thickBot="1">
      <c r="A545" s="1187"/>
      <c r="B545" s="40" t="s">
        <v>81</v>
      </c>
      <c r="C545" s="1154" t="s">
        <v>27</v>
      </c>
      <c r="D545" s="1155"/>
      <c r="E545" s="1155"/>
      <c r="F545" s="1156"/>
      <c r="G545" s="98" t="s">
        <v>167</v>
      </c>
      <c r="H545" s="1157">
        <f>VLOOKUP($A534,'Class-6'!$B$9:$EI$108,10,0)</f>
        <v>0</v>
      </c>
      <c r="I545" s="1157"/>
      <c r="J545" s="1157"/>
      <c r="K545" s="1157"/>
      <c r="L545" s="1157"/>
      <c r="M545" s="1158"/>
    </row>
    <row r="546" spans="1:13" ht="20.25" customHeight="1">
      <c r="A546" s="1187"/>
      <c r="B546" s="49" t="s">
        <v>81</v>
      </c>
      <c r="C546" s="1159" t="s">
        <v>58</v>
      </c>
      <c r="D546" s="1160"/>
      <c r="E546" s="413" t="s">
        <v>85</v>
      </c>
      <c r="F546" s="413" t="s">
        <v>86</v>
      </c>
      <c r="G546" s="410" t="s">
        <v>33</v>
      </c>
      <c r="H546" s="1161" t="s">
        <v>59</v>
      </c>
      <c r="I546" s="1161"/>
      <c r="J546" s="1162" t="s">
        <v>97</v>
      </c>
      <c r="K546" s="1163"/>
      <c r="L546" s="414" t="s">
        <v>89</v>
      </c>
      <c r="M546" s="1164" t="s">
        <v>104</v>
      </c>
    </row>
    <row r="547" spans="1:13" ht="25.5" customHeight="1" thickBot="1">
      <c r="A547" s="1187"/>
      <c r="B547" s="49" t="s">
        <v>81</v>
      </c>
      <c r="C547" s="1166" t="s">
        <v>60</v>
      </c>
      <c r="D547" s="1167"/>
      <c r="E547" s="267">
        <f>'Class-6'!$L$7</f>
        <v>20</v>
      </c>
      <c r="F547" s="267">
        <f>'Class-6'!$M$7</f>
        <v>20</v>
      </c>
      <c r="G547" s="268">
        <f>SUM(E547:F547)</f>
        <v>40</v>
      </c>
      <c r="H547" s="1168">
        <f>'Class-6'!$R$7</f>
        <v>60</v>
      </c>
      <c r="I547" s="1169"/>
      <c r="J547" s="1170">
        <f>'Class-6'!$V$7</f>
        <v>100</v>
      </c>
      <c r="K547" s="1171"/>
      <c r="L547" s="150">
        <f>G547+H547+J547</f>
        <v>200</v>
      </c>
      <c r="M547" s="1165"/>
    </row>
    <row r="548" spans="1:13" ht="22.5" customHeight="1">
      <c r="A548" s="1187"/>
      <c r="B548" s="49" t="s">
        <v>81</v>
      </c>
      <c r="C548" s="1148" t="str">
        <f>'Class-6'!$L$3</f>
        <v>HINDI</v>
      </c>
      <c r="D548" s="1149"/>
      <c r="E548" s="99">
        <f>IF($J537="TC",0,IF($J537="Nso",0,VLOOKUP($A534,'Class-6'!$B$9:$EI$108,11,0)))</f>
        <v>0</v>
      </c>
      <c r="F548" s="99">
        <f>IF($J537="TC",0,IF($J537="Nso",0,VLOOKUP($A534,'Class-6'!$B$9:$EI$108,12,0)))</f>
        <v>0</v>
      </c>
      <c r="G548" s="269">
        <f>SUM(E548,F548)</f>
        <v>0</v>
      </c>
      <c r="H548" s="1150">
        <f>IF($J537="TC",0,IF($J537="Nso",0,VLOOKUP($A534,'Class-6'!$B$9:$EI$108,17,0)))</f>
        <v>0</v>
      </c>
      <c r="I548" s="1151"/>
      <c r="J548" s="1152">
        <f>IF($J537="TC",0,IF($J537="Nso",0,VLOOKUP($A534,'Class-6'!$B$9:$EI$108,21,0)))</f>
        <v>0</v>
      </c>
      <c r="K548" s="1153"/>
      <c r="L548" s="99">
        <f>SUM(G548,H548,J548)</f>
        <v>0</v>
      </c>
      <c r="M548" s="100">
        <f>IF($J537="TC",0,IF($J537="Nso",0,VLOOKUP($A534,'Class-6'!$B$9:$EI$108,25,0)))</f>
        <v>0</v>
      </c>
    </row>
    <row r="549" spans="1:13" ht="22.5" customHeight="1">
      <c r="A549" s="1187"/>
      <c r="B549" s="49" t="s">
        <v>81</v>
      </c>
      <c r="C549" s="1136" t="str">
        <f>'Class-6'!$AA$3</f>
        <v>ENGLISH</v>
      </c>
      <c r="D549" s="1137"/>
      <c r="E549" s="99">
        <f>IF($J537="TC",0,IF($J537="Nso",0,VLOOKUP($A534,'Class-6'!$B$9:$EI$108,26,0)))</f>
        <v>0</v>
      </c>
      <c r="F549" s="99">
        <f>IF($J537="TC",0,IF($J537="Nso",0,VLOOKUP($A534,'Class-6'!$B$9:$EI$108,27,0)))</f>
        <v>0</v>
      </c>
      <c r="G549" s="270">
        <f t="shared" ref="G549:G553" si="30">SUM(E549,F549)</f>
        <v>0</v>
      </c>
      <c r="H549" s="1138">
        <f>IF($J537="TC",0,IF($J537="Nso",0,VLOOKUP($A534,'Class-6'!$B$9:$EI$108,32,0)))</f>
        <v>0</v>
      </c>
      <c r="I549" s="1139"/>
      <c r="J549" s="1140">
        <f>IF($J537="TC",0,IF($J537="Nso",0,VLOOKUP($A534,'Class-6'!$B$9:$EI$108,36,0)))</f>
        <v>0</v>
      </c>
      <c r="K549" s="1141"/>
      <c r="L549" s="99">
        <f t="shared" ref="L549:L553" si="31">SUM(G549,H549,J549)</f>
        <v>0</v>
      </c>
      <c r="M549" s="100">
        <f>IF($J537="TC",0,IF($J537="Nso",0,VLOOKUP($A534,'Class-6'!$B$9:$EI$108,40,0)))</f>
        <v>0</v>
      </c>
    </row>
    <row r="550" spans="1:13" ht="22.5" customHeight="1">
      <c r="A550" s="1187"/>
      <c r="B550" s="49" t="s">
        <v>81</v>
      </c>
      <c r="C550" s="1136" t="str">
        <f>'Class-6'!$AP$3</f>
        <v>SANSKRIT</v>
      </c>
      <c r="D550" s="1137"/>
      <c r="E550" s="99">
        <f>IF($J537="TC",0,IF($J537="Nso",0,VLOOKUP($A534,'Class-6'!$B$9:$EI$108,41,0)))</f>
        <v>0</v>
      </c>
      <c r="F550" s="99">
        <f>IF($J537="TC",0,IF($J537="TC",0,IF($J537="Nso",0,VLOOKUP($A534,'Class-6'!$B$9:$EI$108,42,0))))</f>
        <v>0</v>
      </c>
      <c r="G550" s="270">
        <f t="shared" si="30"/>
        <v>0</v>
      </c>
      <c r="H550" s="1138">
        <f>IF($J537="TC",0,IF($J537="Nso",0,VLOOKUP($A534,'Class-6'!$B$9:$EI$108,47,0)))</f>
        <v>0</v>
      </c>
      <c r="I550" s="1139"/>
      <c r="J550" s="1140">
        <f>IF($J537="TC",0,IF($J537="Nso",0,VLOOKUP($A534,'Class-6'!$B$9:$EI$108,51,0)))</f>
        <v>0</v>
      </c>
      <c r="K550" s="1141"/>
      <c r="L550" s="99">
        <f t="shared" si="31"/>
        <v>0</v>
      </c>
      <c r="M550" s="100">
        <f>IF($J537="TC",0,IF($J537="Nso",0,VLOOKUP($A534,'Class-6'!$B$9:$EI$108,55,0)))</f>
        <v>0</v>
      </c>
    </row>
    <row r="551" spans="1:13" ht="22.5" customHeight="1">
      <c r="A551" s="1187"/>
      <c r="B551" s="49" t="s">
        <v>81</v>
      </c>
      <c r="C551" s="1136" t="str">
        <f>'Class-6'!$BE$3</f>
        <v>SCIENCE</v>
      </c>
      <c r="D551" s="1137"/>
      <c r="E551" s="99">
        <f>IF($J537="TC",0,IF($J537="Nso",0,VLOOKUP($A534,'Class-6'!$B$9:$EI$108,56,0)))</f>
        <v>0</v>
      </c>
      <c r="F551" s="99">
        <f>IF($J537="TC",0,IF($J537="Nso",0,VLOOKUP($A534,'Class-6'!$B$9:$EI$108,57,0)))</f>
        <v>0</v>
      </c>
      <c r="G551" s="270">
        <f t="shared" si="30"/>
        <v>0</v>
      </c>
      <c r="H551" s="1138">
        <f>IF($J537="TC",0,IF($J537="Nso",0,VLOOKUP($A534,'Class-6'!$B$9:$EI$108,62,0)))</f>
        <v>0</v>
      </c>
      <c r="I551" s="1139"/>
      <c r="J551" s="1140">
        <f>IF($J537="TC",0,IF($J537="Nso",0,VLOOKUP($A534,'Class-6'!$B$9:$EI$108,66,0)))</f>
        <v>0</v>
      </c>
      <c r="K551" s="1141"/>
      <c r="L551" s="99">
        <f t="shared" si="31"/>
        <v>0</v>
      </c>
      <c r="M551" s="100">
        <f>IF($J537="TC",0,IF($J537="Nso",0,VLOOKUP($A534,'Class-6'!$B$9:$EI$108,70,0)))</f>
        <v>0</v>
      </c>
    </row>
    <row r="552" spans="1:13" ht="22.5" customHeight="1">
      <c r="A552" s="1187"/>
      <c r="B552" s="49" t="s">
        <v>81</v>
      </c>
      <c r="C552" s="1136" t="str">
        <f>'Class-6'!$BT$3</f>
        <v>MATHEMATICS</v>
      </c>
      <c r="D552" s="1137"/>
      <c r="E552" s="99">
        <f>IF($J537="TC",0,IF($J537="Nso",0,VLOOKUP($A534,'Class-6'!$B$9:$EI$108,71,0)))</f>
        <v>0</v>
      </c>
      <c r="F552" s="99">
        <f>IF($J537="TC",0,IF($J537="Nso",0,VLOOKUP($A534,'Class-6'!$B$9:$EI$108,72,0)))</f>
        <v>0</v>
      </c>
      <c r="G552" s="270">
        <f t="shared" si="30"/>
        <v>0</v>
      </c>
      <c r="H552" s="1138">
        <f>IF($J537="TC",0,IF($J537="Nso",0,VLOOKUP($A534,'Class-6'!$B$9:$EI$108,77,0)))</f>
        <v>0</v>
      </c>
      <c r="I552" s="1139"/>
      <c r="J552" s="1140">
        <f>IF($J537="TC",0,IF($J537="Nso",0,VLOOKUP($A534,'Class-6'!$B$9:$EI$108,81,0)))</f>
        <v>0</v>
      </c>
      <c r="K552" s="1141"/>
      <c r="L552" s="99">
        <f t="shared" si="31"/>
        <v>0</v>
      </c>
      <c r="M552" s="100">
        <f>IF($J537="TC",0,IF($J537="Nso",0,VLOOKUP($A534,'Class-6'!$B$9:$EI$108,85,0)))</f>
        <v>0</v>
      </c>
    </row>
    <row r="553" spans="1:13" ht="22.5" customHeight="1" thickBot="1">
      <c r="A553" s="1187"/>
      <c r="B553" s="49" t="s">
        <v>81</v>
      </c>
      <c r="C553" s="1142" t="str">
        <f>'Class-6'!$CI$3</f>
        <v>SOCIAL SCIENCE</v>
      </c>
      <c r="D553" s="1143"/>
      <c r="E553" s="99">
        <f>IF($J537="TC",0,IF($J537="Nso",0,VLOOKUP($A534,'Class-6'!$B$9:$EI$108,86,0)))</f>
        <v>0</v>
      </c>
      <c r="F553" s="99">
        <f>IF($J537="TC",0,IF($J537="Nso",0,VLOOKUP($A534,'Class-6'!$B$9:$EI$108,87,0)))</f>
        <v>0</v>
      </c>
      <c r="G553" s="271">
        <f t="shared" si="30"/>
        <v>0</v>
      </c>
      <c r="H553" s="1144">
        <f>IF($J537="TC",0,IF($J537="Nso",0,VLOOKUP($A534,'Class-6'!$B$9:$EI$108,92,0)))</f>
        <v>0</v>
      </c>
      <c r="I553" s="1145"/>
      <c r="J553" s="1146">
        <f>IF($J537="TC",0,IF($J537="Nso",0,VLOOKUP($A534,'Class-6'!$B$9:$EI$108,96,0)))</f>
        <v>0</v>
      </c>
      <c r="K553" s="1147"/>
      <c r="L553" s="99">
        <f t="shared" si="31"/>
        <v>0</v>
      </c>
      <c r="M553" s="100">
        <f>IF($J537="TC",0,IF($J537="Nso",0,VLOOKUP($A534,'Class-6'!$B$9:$EI$108,100,0)))</f>
        <v>0</v>
      </c>
    </row>
    <row r="554" spans="1:13" ht="20.25" customHeight="1">
      <c r="A554" s="1187"/>
      <c r="B554" s="49" t="s">
        <v>81</v>
      </c>
      <c r="C554" s="1124" t="s">
        <v>90</v>
      </c>
      <c r="D554" s="1125"/>
      <c r="E554" s="1126"/>
      <c r="F554" s="1130" t="s">
        <v>91</v>
      </c>
      <c r="G554" s="1131"/>
      <c r="H554" s="1132" t="s">
        <v>92</v>
      </c>
      <c r="I554" s="1133"/>
      <c r="J554" s="481" t="s">
        <v>45</v>
      </c>
      <c r="K554" s="481" t="s">
        <v>98</v>
      </c>
      <c r="L554" s="411" t="s">
        <v>43</v>
      </c>
      <c r="M554" s="513" t="s">
        <v>47</v>
      </c>
    </row>
    <row r="555" spans="1:13" ht="20.25" customHeight="1" thickBot="1">
      <c r="A555" s="1187"/>
      <c r="B555" s="49" t="s">
        <v>81</v>
      </c>
      <c r="C555" s="1127"/>
      <c r="D555" s="1128"/>
      <c r="E555" s="1129"/>
      <c r="F555" s="1134">
        <f>IF($J537="TC",0,IF($J537="Nso",0,VLOOKUP($A534,'Class-6'!$B$9:$EI$108,131,0)))</f>
        <v>0</v>
      </c>
      <c r="G555" s="1135"/>
      <c r="H555" s="1134">
        <f>IF($J537="TC",0,IF($J537="Nso",0,VLOOKUP($A534,'Class-6'!$B$9:$EI$108,132,0)))</f>
        <v>0</v>
      </c>
      <c r="I555" s="1135"/>
      <c r="J555" s="483">
        <f>IF($J537="TC",0,IF($J537="Nso",0,VLOOKUP($A534,'Class-6'!$B$9:$EI$108,133,0)))</f>
        <v>0</v>
      </c>
      <c r="K555" s="482" t="str">
        <f>IF($J537="TC",0,IF($J537="Nso",0,VLOOKUP($A534,'Class-6'!$B$9:$EI$108,134,0)))</f>
        <v/>
      </c>
      <c r="L555" s="412" t="str">
        <f>IF($J537="TC","TC",IF($J537="Nso","NSO",VLOOKUP($A534,'Class-6'!$B$9:$EI$108,135,0)))</f>
        <v/>
      </c>
      <c r="M555" s="97" t="str">
        <f>IF($J537="Nso",0,VLOOKUP($A534,'Class-6'!$B$9:$EI$108,137,0))</f>
        <v/>
      </c>
    </row>
    <row r="556" spans="1:13" ht="20.25" customHeight="1">
      <c r="A556" s="1187"/>
      <c r="B556" s="49" t="s">
        <v>81</v>
      </c>
      <c r="C556" s="1172" t="s">
        <v>63</v>
      </c>
      <c r="D556" s="1173"/>
      <c r="E556" s="1173"/>
      <c r="F556" s="1173"/>
      <c r="G556" s="1173"/>
      <c r="H556" s="1174"/>
      <c r="I556" s="1175" t="s">
        <v>64</v>
      </c>
      <c r="J556" s="1176"/>
      <c r="K556" s="484">
        <f>IF($J537="TC",0,IF($J537="Nso",0,VLOOKUP($A534,'Class-6'!$B$9:$EI$108,128,0)))</f>
        <v>0</v>
      </c>
      <c r="L556" s="1177" t="s">
        <v>107</v>
      </c>
      <c r="M556" s="1178"/>
    </row>
    <row r="557" spans="1:13" ht="20.25" customHeight="1" thickBot="1">
      <c r="A557" s="1187"/>
      <c r="B557" s="49" t="s">
        <v>81</v>
      </c>
      <c r="C557" s="1113" t="s">
        <v>58</v>
      </c>
      <c r="D557" s="1114"/>
      <c r="E557" s="1114"/>
      <c r="F557" s="1115" t="s">
        <v>176</v>
      </c>
      <c r="G557" s="1115"/>
      <c r="H557" s="272" t="s">
        <v>51</v>
      </c>
      <c r="I557" s="1116" t="s">
        <v>65</v>
      </c>
      <c r="J557" s="1117"/>
      <c r="K557" s="485">
        <f>IF($J537="TC",0,IF($J537="Nso",0,VLOOKUP($A534,'Class-6'!$B$9:$EI$108,129,0)))</f>
        <v>0</v>
      </c>
      <c r="L557" s="1118" t="str">
        <f>IF($J537="TC",0,IF($J537="Nso",0,VLOOKUP($A534,'Class-6'!$B$9:$EI$108,130,0)))</f>
        <v/>
      </c>
      <c r="M557" s="1119"/>
    </row>
    <row r="558" spans="1:13" ht="20.25" customHeight="1">
      <c r="A558" s="1187"/>
      <c r="B558" s="49" t="s">
        <v>81</v>
      </c>
      <c r="C558" s="1113"/>
      <c r="D558" s="1114"/>
      <c r="E558" s="1114"/>
      <c r="F558" s="1115"/>
      <c r="G558" s="1115"/>
      <c r="H558" s="273" t="s">
        <v>105</v>
      </c>
      <c r="I558" s="1120" t="s">
        <v>66</v>
      </c>
      <c r="J558" s="1121"/>
      <c r="K558" s="1122">
        <f>IF($J537="TC",0,IF($J537="Nso",0,VLOOKUP($A534,'Class-6'!$B$9:$EI$108,138,0)))</f>
        <v>0</v>
      </c>
      <c r="L558" s="1122"/>
      <c r="M558" s="1123"/>
    </row>
    <row r="559" spans="1:13" ht="20.25" customHeight="1">
      <c r="A559" s="1187"/>
      <c r="B559" s="49" t="s">
        <v>81</v>
      </c>
      <c r="C559" s="1101" t="str">
        <f>'Class-6'!$CX$3</f>
        <v>WORK EXP.</v>
      </c>
      <c r="D559" s="1102"/>
      <c r="E559" s="1103"/>
      <c r="F559" s="1104" t="str">
        <f>IF($J537="TC",0,IF($J537="Nso",0,VLOOKUP($A534,'Class-6'!$B$9:$FH$108,155,0)))</f>
        <v>0/100</v>
      </c>
      <c r="G559" s="1104"/>
      <c r="H559" s="95">
        <f>IF($J537="TC",0,IF($J537="Nso",0,VLOOKUP($A534,'Class-6'!$B$9:$FH$108,109,0)))</f>
        <v>0</v>
      </c>
      <c r="I559" s="1105" t="s">
        <v>83</v>
      </c>
      <c r="J559" s="1106"/>
      <c r="K559" s="1107">
        <f>'Class-6'!$V$2</f>
        <v>44676</v>
      </c>
      <c r="L559" s="1107"/>
      <c r="M559" s="1108"/>
    </row>
    <row r="560" spans="1:13" ht="20.25" customHeight="1">
      <c r="A560" s="1187"/>
      <c r="B560" s="49" t="s">
        <v>81</v>
      </c>
      <c r="C560" s="1109" t="str">
        <f>'Class-6'!$DG$3</f>
        <v>ART EDU.</v>
      </c>
      <c r="D560" s="1104"/>
      <c r="E560" s="1104"/>
      <c r="F560" s="1086" t="str">
        <f>IF($J537="TC",0,IF($J537="Nso",0,VLOOKUP($A534,'Class-6'!$B$9:$FH$108,159,0)))</f>
        <v>0/100</v>
      </c>
      <c r="G560" s="1087"/>
      <c r="H560" s="95">
        <f>IF($J537="TC",0,IF($J537="Nso",0,VLOOKUP($A534,'Class-6'!$B$9:$FH$108,118,0)))</f>
        <v>0</v>
      </c>
      <c r="I560" s="1110"/>
      <c r="J560" s="1111"/>
      <c r="K560" s="1111"/>
      <c r="L560" s="1111"/>
      <c r="M560" s="1112"/>
    </row>
    <row r="561" spans="1:13" ht="20.25" customHeight="1">
      <c r="A561" s="1187"/>
      <c r="B561" s="49" t="s">
        <v>81</v>
      </c>
      <c r="C561" s="1084" t="str">
        <f>'Class-6'!$DP$3</f>
        <v>HEALTH &amp; PHY. EDU.</v>
      </c>
      <c r="D561" s="1085"/>
      <c r="E561" s="1085"/>
      <c r="F561" s="1086" t="str">
        <f>IF($J537="TC",0,IF($J537="Nso",0,VLOOKUP($A534,'Class-6'!$B$9:$FH$108,163,0)))</f>
        <v>0/100</v>
      </c>
      <c r="G561" s="1087"/>
      <c r="H561" s="95">
        <f>IF($J537="TC",0,IF($J537="Nso",0,VLOOKUP($A534,'Class-6'!$B$9:$FH$108,127,0)))</f>
        <v>0</v>
      </c>
      <c r="I561" s="1088" t="s">
        <v>78</v>
      </c>
      <c r="J561" s="1089"/>
      <c r="K561" s="1092"/>
      <c r="L561" s="1093"/>
      <c r="M561" s="1094"/>
    </row>
    <row r="562" spans="1:13" ht="20.25" customHeight="1">
      <c r="A562" s="1187"/>
      <c r="B562" s="40" t="s">
        <v>81</v>
      </c>
      <c r="C562" s="1098" t="s">
        <v>67</v>
      </c>
      <c r="D562" s="1099"/>
      <c r="E562" s="1099"/>
      <c r="F562" s="1099"/>
      <c r="G562" s="1099"/>
      <c r="H562" s="1100"/>
      <c r="I562" s="1090"/>
      <c r="J562" s="1091"/>
      <c r="K562" s="1095"/>
      <c r="L562" s="1096"/>
      <c r="M562" s="1097"/>
    </row>
    <row r="563" spans="1:13" ht="20.25" customHeight="1" thickBot="1">
      <c r="A563" s="1187"/>
      <c r="B563" s="40" t="s">
        <v>81</v>
      </c>
      <c r="C563" s="96" t="s">
        <v>68</v>
      </c>
      <c r="D563" s="1060" t="s">
        <v>73</v>
      </c>
      <c r="E563" s="1227"/>
      <c r="F563" s="1060" t="s">
        <v>74</v>
      </c>
      <c r="G563" s="1061"/>
      <c r="H563" s="1062"/>
      <c r="I563" s="1063" t="s">
        <v>79</v>
      </c>
      <c r="J563" s="1064"/>
      <c r="K563" s="1064"/>
      <c r="L563" s="1064"/>
      <c r="M563" s="1065"/>
    </row>
    <row r="564" spans="1:13" ht="20.25" customHeight="1">
      <c r="A564" s="1187"/>
      <c r="B564" s="40" t="s">
        <v>81</v>
      </c>
      <c r="C564" s="511" t="s">
        <v>207</v>
      </c>
      <c r="D564" s="1228" t="s">
        <v>208</v>
      </c>
      <c r="E564" s="1229"/>
      <c r="F564" s="1069" t="s">
        <v>75</v>
      </c>
      <c r="G564" s="1070"/>
      <c r="H564" s="1071"/>
      <c r="I564" s="1066"/>
      <c r="J564" s="1067"/>
      <c r="K564" s="1067"/>
      <c r="L564" s="1067"/>
      <c r="M564" s="1068"/>
    </row>
    <row r="565" spans="1:13" ht="20.25" customHeight="1">
      <c r="A565" s="1187"/>
      <c r="B565" s="40" t="s">
        <v>81</v>
      </c>
      <c r="C565" s="512" t="s">
        <v>69</v>
      </c>
      <c r="D565" s="1230" t="s">
        <v>212</v>
      </c>
      <c r="E565" s="1231"/>
      <c r="F565" s="1072" t="s">
        <v>76</v>
      </c>
      <c r="G565" s="1073"/>
      <c r="H565" s="1074"/>
      <c r="I565" s="1066"/>
      <c r="J565" s="1067"/>
      <c r="K565" s="1067"/>
      <c r="L565" s="1067"/>
      <c r="M565" s="1068"/>
    </row>
    <row r="566" spans="1:13" ht="20.25" customHeight="1">
      <c r="A566" s="1187"/>
      <c r="B566" s="40" t="s">
        <v>81</v>
      </c>
      <c r="C566" s="512" t="s">
        <v>70</v>
      </c>
      <c r="D566" s="1230" t="s">
        <v>215</v>
      </c>
      <c r="E566" s="1231"/>
      <c r="F566" s="1072" t="s">
        <v>77</v>
      </c>
      <c r="G566" s="1073"/>
      <c r="H566" s="1074"/>
      <c r="I566" s="1075" t="s">
        <v>93</v>
      </c>
      <c r="J566" s="1076"/>
      <c r="K566" s="1076"/>
      <c r="L566" s="1076"/>
      <c r="M566" s="1077"/>
    </row>
    <row r="567" spans="1:13" ht="20.25" customHeight="1">
      <c r="A567" s="1187"/>
      <c r="B567" s="40"/>
      <c r="C567" s="512" t="s">
        <v>72</v>
      </c>
      <c r="D567" s="1230" t="s">
        <v>209</v>
      </c>
      <c r="E567" s="1231"/>
      <c r="F567" s="1072" t="s">
        <v>77</v>
      </c>
      <c r="G567" s="1073"/>
      <c r="H567" s="1074"/>
      <c r="I567" s="1075"/>
      <c r="J567" s="1076"/>
      <c r="K567" s="1076"/>
      <c r="L567" s="1076"/>
      <c r="M567" s="1077"/>
    </row>
    <row r="568" spans="1:13" ht="20.25" customHeight="1" thickBot="1">
      <c r="A568" s="1187"/>
      <c r="B568" s="51" t="s">
        <v>81</v>
      </c>
      <c r="C568" s="131" t="s">
        <v>71</v>
      </c>
      <c r="D568" s="1232" t="s">
        <v>210</v>
      </c>
      <c r="E568" s="1233"/>
      <c r="F568" s="1081" t="s">
        <v>106</v>
      </c>
      <c r="G568" s="1082"/>
      <c r="H568" s="1083"/>
      <c r="I568" s="1078"/>
      <c r="J568" s="1079"/>
      <c r="K568" s="1079"/>
      <c r="L568" s="1079"/>
      <c r="M568" s="1080"/>
    </row>
    <row r="569" spans="1:13" ht="24.75" customHeight="1" thickTop="1" thickBot="1">
      <c r="A569" s="488">
        <f>A534+1</f>
        <v>17</v>
      </c>
      <c r="B569" s="1186" t="s">
        <v>54</v>
      </c>
      <c r="C569" s="1186"/>
      <c r="D569" s="1186"/>
      <c r="E569" s="1186"/>
      <c r="F569" s="1186"/>
      <c r="G569" s="1186"/>
      <c r="H569" s="1186"/>
      <c r="I569" s="1186"/>
      <c r="J569" s="1186"/>
      <c r="K569" s="1186"/>
      <c r="L569" s="1186"/>
      <c r="M569" s="1186"/>
    </row>
    <row r="570" spans="1:13" ht="37.5" customHeight="1" thickTop="1">
      <c r="A570" s="1187"/>
      <c r="B570" s="1188"/>
      <c r="C570" s="1189"/>
      <c r="D570" s="1192" t="str">
        <f>Master!$E$8</f>
        <v>Govt. Sr. Secondary School Raimalwada</v>
      </c>
      <c r="E570" s="1193"/>
      <c r="F570" s="1193"/>
      <c r="G570" s="1193"/>
      <c r="H570" s="1193"/>
      <c r="I570" s="1193"/>
      <c r="J570" s="1193"/>
      <c r="K570" s="1193"/>
      <c r="L570" s="1193"/>
      <c r="M570" s="1194"/>
    </row>
    <row r="571" spans="1:13" ht="26.25" customHeight="1" thickBot="1">
      <c r="A571" s="1187"/>
      <c r="B571" s="1190"/>
      <c r="C571" s="1191"/>
      <c r="D571" s="1195" t="str">
        <f>Master!$E$11</f>
        <v>P.S.-Bapini (Jodhpur)</v>
      </c>
      <c r="E571" s="1196"/>
      <c r="F571" s="1196"/>
      <c r="G571" s="1196"/>
      <c r="H571" s="1196"/>
      <c r="I571" s="1196"/>
      <c r="J571" s="1196"/>
      <c r="K571" s="1196"/>
      <c r="L571" s="1196"/>
      <c r="M571" s="1197"/>
    </row>
    <row r="572" spans="1:13" ht="15" customHeight="1">
      <c r="A572" s="1187"/>
      <c r="B572" s="274"/>
      <c r="C572" s="1198" t="s">
        <v>169</v>
      </c>
      <c r="D572" s="1199"/>
      <c r="E572" s="1199"/>
      <c r="F572" s="1199"/>
      <c r="G572" s="1200"/>
      <c r="H572" s="1207" t="s">
        <v>129</v>
      </c>
      <c r="I572" s="1207"/>
      <c r="J572" s="1210">
        <f>VLOOKUP(A569,'Class-6'!$B$9:$G$108,6)</f>
        <v>0</v>
      </c>
      <c r="K572" s="1213" t="str">
        <f>CONCATENATE('Class-6'!$C$3,'Class-6'!$G$3)</f>
        <v>School U-Dise Code :-08151106901</v>
      </c>
      <c r="L572" s="1214"/>
      <c r="M572" s="1215"/>
    </row>
    <row r="573" spans="1:13" ht="15" customHeight="1">
      <c r="A573" s="1187"/>
      <c r="B573" s="38"/>
      <c r="C573" s="1201"/>
      <c r="D573" s="1202"/>
      <c r="E573" s="1202"/>
      <c r="F573" s="1202"/>
      <c r="G573" s="1203"/>
      <c r="H573" s="1208"/>
      <c r="I573" s="1208"/>
      <c r="J573" s="1211"/>
      <c r="K573" s="1216" t="str">
        <f>CONCATENATE('Class-6'!$I$3,'Class-6'!$J$3)</f>
        <v>Session :-2021-22</v>
      </c>
      <c r="L573" s="1217"/>
      <c r="M573" s="1218"/>
    </row>
    <row r="574" spans="1:13" ht="15" customHeight="1" thickBot="1">
      <c r="A574" s="1187"/>
      <c r="B574" s="38"/>
      <c r="C574" s="1204"/>
      <c r="D574" s="1205"/>
      <c r="E574" s="1205"/>
      <c r="F574" s="1205"/>
      <c r="G574" s="1206"/>
      <c r="H574" s="1209"/>
      <c r="I574" s="1209"/>
      <c r="J574" s="1212"/>
      <c r="K574" s="1219"/>
      <c r="L574" s="1220"/>
      <c r="M574" s="1221"/>
    </row>
    <row r="575" spans="1:13" ht="20.25" customHeight="1">
      <c r="A575" s="1187"/>
      <c r="B575" s="40" t="s">
        <v>81</v>
      </c>
      <c r="C575" s="1222" t="s">
        <v>22</v>
      </c>
      <c r="D575" s="1223"/>
      <c r="E575" s="1223"/>
      <c r="F575" s="1224"/>
      <c r="G575" s="17" t="s">
        <v>167</v>
      </c>
      <c r="H575" s="1225">
        <f>VLOOKUP($A569,'Class-6'!$B$9:$EI$108,4,0)</f>
        <v>0</v>
      </c>
      <c r="I575" s="1225"/>
      <c r="J575" s="1225"/>
      <c r="K575" s="1225"/>
      <c r="L575" s="1225"/>
      <c r="M575" s="1226"/>
    </row>
    <row r="576" spans="1:13" ht="20.25" customHeight="1">
      <c r="A576" s="1187"/>
      <c r="B576" s="40" t="s">
        <v>81</v>
      </c>
      <c r="C576" s="1181" t="s">
        <v>24</v>
      </c>
      <c r="D576" s="1182"/>
      <c r="E576" s="1182"/>
      <c r="F576" s="1183"/>
      <c r="G576" s="33" t="s">
        <v>167</v>
      </c>
      <c r="H576" s="1179">
        <f>VLOOKUP($A569,'Class-6'!$B$9:$EI$108,7,0)</f>
        <v>0</v>
      </c>
      <c r="I576" s="1179"/>
      <c r="J576" s="1179"/>
      <c r="K576" s="1179"/>
      <c r="L576" s="1179"/>
      <c r="M576" s="1180"/>
    </row>
    <row r="577" spans="1:13" ht="20.25" customHeight="1">
      <c r="A577" s="1187"/>
      <c r="B577" s="40" t="s">
        <v>81</v>
      </c>
      <c r="C577" s="1181" t="s">
        <v>25</v>
      </c>
      <c r="D577" s="1182"/>
      <c r="E577" s="1182"/>
      <c r="F577" s="1183"/>
      <c r="G577" s="33" t="s">
        <v>167</v>
      </c>
      <c r="H577" s="1179">
        <f>VLOOKUP($A569,'Class-6'!$B$9:$EI$108,8,0)</f>
        <v>0</v>
      </c>
      <c r="I577" s="1179"/>
      <c r="J577" s="1179"/>
      <c r="K577" s="1179"/>
      <c r="L577" s="1179"/>
      <c r="M577" s="1180"/>
    </row>
    <row r="578" spans="1:13" ht="20.25" customHeight="1">
      <c r="A578" s="1187"/>
      <c r="B578" s="40" t="s">
        <v>81</v>
      </c>
      <c r="C578" s="1181" t="s">
        <v>56</v>
      </c>
      <c r="D578" s="1182"/>
      <c r="E578" s="1182"/>
      <c r="F578" s="1183"/>
      <c r="G578" s="33" t="s">
        <v>167</v>
      </c>
      <c r="H578" s="1179">
        <f>VLOOKUP($A569,'Class-6'!$B$9:$EI$108,9,0)</f>
        <v>0</v>
      </c>
      <c r="I578" s="1179"/>
      <c r="J578" s="1179"/>
      <c r="K578" s="1179"/>
      <c r="L578" s="1179"/>
      <c r="M578" s="1180"/>
    </row>
    <row r="579" spans="1:13" ht="20.25" customHeight="1">
      <c r="A579" s="1187"/>
      <c r="B579" s="40" t="s">
        <v>81</v>
      </c>
      <c r="C579" s="1181" t="s">
        <v>57</v>
      </c>
      <c r="D579" s="1182"/>
      <c r="E579" s="1182"/>
      <c r="F579" s="1183"/>
      <c r="G579" s="33" t="s">
        <v>167</v>
      </c>
      <c r="H579" s="1184" t="str">
        <f>CONCATENATE('Class-6'!$G$4,'Class-6'!$J$4)</f>
        <v>6(A)</v>
      </c>
      <c r="I579" s="1179"/>
      <c r="J579" s="1179"/>
      <c r="K579" s="1179"/>
      <c r="L579" s="1179"/>
      <c r="M579" s="1180"/>
    </row>
    <row r="580" spans="1:13" ht="20.25" customHeight="1" thickBot="1">
      <c r="A580" s="1187"/>
      <c r="B580" s="40" t="s">
        <v>81</v>
      </c>
      <c r="C580" s="1154" t="s">
        <v>27</v>
      </c>
      <c r="D580" s="1155"/>
      <c r="E580" s="1155"/>
      <c r="F580" s="1156"/>
      <c r="G580" s="98" t="s">
        <v>167</v>
      </c>
      <c r="H580" s="1157">
        <f>VLOOKUP($A569,'Class-6'!$B$9:$EI$108,10,0)</f>
        <v>0</v>
      </c>
      <c r="I580" s="1157"/>
      <c r="J580" s="1157"/>
      <c r="K580" s="1157"/>
      <c r="L580" s="1157"/>
      <c r="M580" s="1158"/>
    </row>
    <row r="581" spans="1:13" ht="20.25" customHeight="1">
      <c r="A581" s="1187"/>
      <c r="B581" s="49" t="s">
        <v>81</v>
      </c>
      <c r="C581" s="1159" t="s">
        <v>58</v>
      </c>
      <c r="D581" s="1160"/>
      <c r="E581" s="413" t="s">
        <v>85</v>
      </c>
      <c r="F581" s="413" t="s">
        <v>86</v>
      </c>
      <c r="G581" s="410" t="s">
        <v>33</v>
      </c>
      <c r="H581" s="1161" t="s">
        <v>59</v>
      </c>
      <c r="I581" s="1161"/>
      <c r="J581" s="1162" t="s">
        <v>97</v>
      </c>
      <c r="K581" s="1163"/>
      <c r="L581" s="414" t="s">
        <v>89</v>
      </c>
      <c r="M581" s="1164" t="s">
        <v>104</v>
      </c>
    </row>
    <row r="582" spans="1:13" ht="25.5" customHeight="1" thickBot="1">
      <c r="A582" s="1187"/>
      <c r="B582" s="49" t="s">
        <v>81</v>
      </c>
      <c r="C582" s="1166" t="s">
        <v>60</v>
      </c>
      <c r="D582" s="1167"/>
      <c r="E582" s="267">
        <f>'Class-6'!$L$7</f>
        <v>20</v>
      </c>
      <c r="F582" s="267">
        <f>'Class-6'!$M$7</f>
        <v>20</v>
      </c>
      <c r="G582" s="268">
        <f>SUM(E582:F582)</f>
        <v>40</v>
      </c>
      <c r="H582" s="1168">
        <f>'Class-6'!$R$7</f>
        <v>60</v>
      </c>
      <c r="I582" s="1169"/>
      <c r="J582" s="1170">
        <f>'Class-6'!$V$7</f>
        <v>100</v>
      </c>
      <c r="K582" s="1171"/>
      <c r="L582" s="150">
        <f>G582+H582+J582</f>
        <v>200</v>
      </c>
      <c r="M582" s="1165"/>
    </row>
    <row r="583" spans="1:13" ht="22.5" customHeight="1">
      <c r="A583" s="1187"/>
      <c r="B583" s="49" t="s">
        <v>81</v>
      </c>
      <c r="C583" s="1148" t="str">
        <f>'Class-6'!$L$3</f>
        <v>HINDI</v>
      </c>
      <c r="D583" s="1149"/>
      <c r="E583" s="99">
        <f>IF($J572="TC",0,IF($J572="Nso",0,VLOOKUP($A569,'Class-6'!$B$9:$EI$108,11,0)))</f>
        <v>0</v>
      </c>
      <c r="F583" s="99">
        <f>IF($J572="TC",0,IF($J572="Nso",0,VLOOKUP($A569,'Class-6'!$B$9:$EI$108,12,0)))</f>
        <v>0</v>
      </c>
      <c r="G583" s="269">
        <f>SUM(E583,F583)</f>
        <v>0</v>
      </c>
      <c r="H583" s="1150">
        <f>IF($J572="TC",0,IF($J572="Nso",0,VLOOKUP($A569,'Class-6'!$B$9:$EI$108,17,0)))</f>
        <v>0</v>
      </c>
      <c r="I583" s="1151"/>
      <c r="J583" s="1152">
        <f>IF($J572="TC",0,IF($J572="Nso",0,VLOOKUP($A569,'Class-6'!$B$9:$EI$108,21,0)))</f>
        <v>0</v>
      </c>
      <c r="K583" s="1153"/>
      <c r="L583" s="99">
        <f>SUM(G583,H583,J583)</f>
        <v>0</v>
      </c>
      <c r="M583" s="100">
        <f>IF($J572="TC",0,IF($J572="Nso",0,VLOOKUP($A569,'Class-6'!$B$9:$EI$108,25,0)))</f>
        <v>0</v>
      </c>
    </row>
    <row r="584" spans="1:13" ht="22.5" customHeight="1">
      <c r="A584" s="1187"/>
      <c r="B584" s="49" t="s">
        <v>81</v>
      </c>
      <c r="C584" s="1136" t="str">
        <f>'Class-6'!$AA$3</f>
        <v>ENGLISH</v>
      </c>
      <c r="D584" s="1137"/>
      <c r="E584" s="99">
        <f>IF($J572="TC",0,IF($J572="Nso",0,VLOOKUP($A569,'Class-6'!$B$9:$EI$108,26,0)))</f>
        <v>0</v>
      </c>
      <c r="F584" s="99">
        <f>IF($J572="TC",0,IF($J572="Nso",0,VLOOKUP($A569,'Class-6'!$B$9:$EI$108,27,0)))</f>
        <v>0</v>
      </c>
      <c r="G584" s="270">
        <f t="shared" ref="G584:G588" si="32">SUM(E584,F584)</f>
        <v>0</v>
      </c>
      <c r="H584" s="1138">
        <f>IF($J572="TC",0,IF($J572="Nso",0,VLOOKUP($A569,'Class-6'!$B$9:$EI$108,32,0)))</f>
        <v>0</v>
      </c>
      <c r="I584" s="1139"/>
      <c r="J584" s="1140">
        <f>IF($J572="TC",0,IF($J572="Nso",0,VLOOKUP($A569,'Class-6'!$B$9:$EI$108,36,0)))</f>
        <v>0</v>
      </c>
      <c r="K584" s="1141"/>
      <c r="L584" s="99">
        <f t="shared" ref="L584:L588" si="33">SUM(G584,H584,J584)</f>
        <v>0</v>
      </c>
      <c r="M584" s="100">
        <f>IF($J572="TC",0,IF($J572="Nso",0,VLOOKUP($A569,'Class-6'!$B$9:$EI$108,40,0)))</f>
        <v>0</v>
      </c>
    </row>
    <row r="585" spans="1:13" ht="22.5" customHeight="1">
      <c r="A585" s="1187"/>
      <c r="B585" s="49" t="s">
        <v>81</v>
      </c>
      <c r="C585" s="1136" t="str">
        <f>'Class-6'!$AP$3</f>
        <v>SANSKRIT</v>
      </c>
      <c r="D585" s="1137"/>
      <c r="E585" s="99">
        <f>IF($J572="TC",0,IF($J572="Nso",0,VLOOKUP($A569,'Class-6'!$B$9:$EI$108,41,0)))</f>
        <v>0</v>
      </c>
      <c r="F585" s="99">
        <f>IF($J572="TC",0,IF($J572="TC",0,IF($J572="Nso",0,VLOOKUP($A569,'Class-6'!$B$9:$EI$108,42,0))))</f>
        <v>0</v>
      </c>
      <c r="G585" s="270">
        <f t="shared" si="32"/>
        <v>0</v>
      </c>
      <c r="H585" s="1138">
        <f>IF($J572="TC",0,IF($J572="Nso",0,VLOOKUP($A569,'Class-6'!$B$9:$EI$108,47,0)))</f>
        <v>0</v>
      </c>
      <c r="I585" s="1139"/>
      <c r="J585" s="1140">
        <f>IF($J572="TC",0,IF($J572="Nso",0,VLOOKUP($A569,'Class-6'!$B$9:$EI$108,51,0)))</f>
        <v>0</v>
      </c>
      <c r="K585" s="1141"/>
      <c r="L585" s="99">
        <f t="shared" si="33"/>
        <v>0</v>
      </c>
      <c r="M585" s="100">
        <f>IF($J572="TC",0,IF($J572="Nso",0,VLOOKUP($A569,'Class-6'!$B$9:$EI$108,55,0)))</f>
        <v>0</v>
      </c>
    </row>
    <row r="586" spans="1:13" ht="22.5" customHeight="1">
      <c r="A586" s="1187"/>
      <c r="B586" s="49" t="s">
        <v>81</v>
      </c>
      <c r="C586" s="1136" t="str">
        <f>'Class-6'!$BE$3</f>
        <v>SCIENCE</v>
      </c>
      <c r="D586" s="1137"/>
      <c r="E586" s="99">
        <f>IF($J572="TC",0,IF($J572="Nso",0,VLOOKUP($A569,'Class-6'!$B$9:$EI$108,56,0)))</f>
        <v>0</v>
      </c>
      <c r="F586" s="99">
        <f>IF($J572="TC",0,IF($J572="Nso",0,VLOOKUP($A569,'Class-6'!$B$9:$EI$108,57,0)))</f>
        <v>0</v>
      </c>
      <c r="G586" s="270">
        <f t="shared" si="32"/>
        <v>0</v>
      </c>
      <c r="H586" s="1138">
        <f>IF($J572="TC",0,IF($J572="Nso",0,VLOOKUP($A569,'Class-6'!$B$9:$EI$108,62,0)))</f>
        <v>0</v>
      </c>
      <c r="I586" s="1139"/>
      <c r="J586" s="1140">
        <f>IF($J572="TC",0,IF($J572="Nso",0,VLOOKUP($A569,'Class-6'!$B$9:$EI$108,66,0)))</f>
        <v>0</v>
      </c>
      <c r="K586" s="1141"/>
      <c r="L586" s="99">
        <f t="shared" si="33"/>
        <v>0</v>
      </c>
      <c r="M586" s="100">
        <f>IF($J572="TC",0,IF($J572="Nso",0,VLOOKUP($A569,'Class-6'!$B$9:$EI$108,70,0)))</f>
        <v>0</v>
      </c>
    </row>
    <row r="587" spans="1:13" ht="22.5" customHeight="1">
      <c r="A587" s="1187"/>
      <c r="B587" s="49" t="s">
        <v>81</v>
      </c>
      <c r="C587" s="1136" t="str">
        <f>'Class-6'!$BT$3</f>
        <v>MATHEMATICS</v>
      </c>
      <c r="D587" s="1137"/>
      <c r="E587" s="99">
        <f>IF($J572="TC",0,IF($J572="Nso",0,VLOOKUP($A569,'Class-6'!$B$9:$EI$108,71,0)))</f>
        <v>0</v>
      </c>
      <c r="F587" s="99">
        <f>IF($J572="TC",0,IF($J572="Nso",0,VLOOKUP($A569,'Class-6'!$B$9:$EI$108,72,0)))</f>
        <v>0</v>
      </c>
      <c r="G587" s="270">
        <f t="shared" si="32"/>
        <v>0</v>
      </c>
      <c r="H587" s="1138">
        <f>IF($J572="TC",0,IF($J572="Nso",0,VLOOKUP($A569,'Class-6'!$B$9:$EI$108,77,0)))</f>
        <v>0</v>
      </c>
      <c r="I587" s="1139"/>
      <c r="J587" s="1140">
        <f>IF($J572="TC",0,IF($J572="Nso",0,VLOOKUP($A569,'Class-6'!$B$9:$EI$108,81,0)))</f>
        <v>0</v>
      </c>
      <c r="K587" s="1141"/>
      <c r="L587" s="99">
        <f t="shared" si="33"/>
        <v>0</v>
      </c>
      <c r="M587" s="100">
        <f>IF($J572="TC",0,IF($J572="Nso",0,VLOOKUP($A569,'Class-6'!$B$9:$EI$108,85,0)))</f>
        <v>0</v>
      </c>
    </row>
    <row r="588" spans="1:13" ht="22.5" customHeight="1" thickBot="1">
      <c r="A588" s="1187"/>
      <c r="B588" s="49" t="s">
        <v>81</v>
      </c>
      <c r="C588" s="1142" t="str">
        <f>'Class-6'!$CI$3</f>
        <v>SOCIAL SCIENCE</v>
      </c>
      <c r="D588" s="1143"/>
      <c r="E588" s="99">
        <f>IF($J572="TC",0,IF($J572="Nso",0,VLOOKUP($A569,'Class-6'!$B$9:$EI$108,86,0)))</f>
        <v>0</v>
      </c>
      <c r="F588" s="99">
        <f>IF($J572="TC",0,IF($J572="Nso",0,VLOOKUP($A569,'Class-6'!$B$9:$EI$108,87,0)))</f>
        <v>0</v>
      </c>
      <c r="G588" s="271">
        <f t="shared" si="32"/>
        <v>0</v>
      </c>
      <c r="H588" s="1144">
        <f>IF($J572="TC",0,IF($J572="Nso",0,VLOOKUP($A569,'Class-6'!$B$9:$EI$108,92,0)))</f>
        <v>0</v>
      </c>
      <c r="I588" s="1145"/>
      <c r="J588" s="1146">
        <f>IF($J572="TC",0,IF($J572="Nso",0,VLOOKUP($A569,'Class-6'!$B$9:$EI$108,96,0)))</f>
        <v>0</v>
      </c>
      <c r="K588" s="1147"/>
      <c r="L588" s="99">
        <f t="shared" si="33"/>
        <v>0</v>
      </c>
      <c r="M588" s="100">
        <f>IF($J572="TC",0,IF($J572="Nso",0,VLOOKUP($A569,'Class-6'!$B$9:$EI$108,100,0)))</f>
        <v>0</v>
      </c>
    </row>
    <row r="589" spans="1:13" ht="20.25" customHeight="1">
      <c r="A589" s="1187"/>
      <c r="B589" s="49" t="s">
        <v>81</v>
      </c>
      <c r="C589" s="1124" t="s">
        <v>90</v>
      </c>
      <c r="D589" s="1125"/>
      <c r="E589" s="1126"/>
      <c r="F589" s="1130" t="s">
        <v>91</v>
      </c>
      <c r="G589" s="1131"/>
      <c r="H589" s="1132" t="s">
        <v>92</v>
      </c>
      <c r="I589" s="1133"/>
      <c r="J589" s="481" t="s">
        <v>45</v>
      </c>
      <c r="K589" s="481" t="s">
        <v>98</v>
      </c>
      <c r="L589" s="411" t="s">
        <v>43</v>
      </c>
      <c r="M589" s="50" t="s">
        <v>47</v>
      </c>
    </row>
    <row r="590" spans="1:13" ht="20.25" customHeight="1" thickBot="1">
      <c r="A590" s="1187"/>
      <c r="B590" s="49" t="s">
        <v>81</v>
      </c>
      <c r="C590" s="1127"/>
      <c r="D590" s="1128"/>
      <c r="E590" s="1129"/>
      <c r="F590" s="1134">
        <f>IF($J572="TC",0,IF($J572="Nso",0,VLOOKUP($A569,'Class-6'!$B$9:$EI$108,131,0)))</f>
        <v>0</v>
      </c>
      <c r="G590" s="1135"/>
      <c r="H590" s="1134">
        <f>IF($J572="TC",0,IF($J572="Nso",0,VLOOKUP($A569,'Class-6'!$B$9:$EI$108,132,0)))</f>
        <v>0</v>
      </c>
      <c r="I590" s="1135"/>
      <c r="J590" s="483">
        <f>IF($J572="TC",0,IF($J572="Nso",0,VLOOKUP($A569,'Class-6'!$B$9:$EI$108,133,0)))</f>
        <v>0</v>
      </c>
      <c r="K590" s="482" t="str">
        <f>IF($J572="TC",0,IF($J572="Nso",0,VLOOKUP($A569,'Class-6'!$B$9:$EI$108,134,0)))</f>
        <v/>
      </c>
      <c r="L590" s="412" t="str">
        <f>IF($J572="TC","TC",IF($J572="Nso","NSO",VLOOKUP($A569,'Class-6'!$B$9:$EI$108,135,0)))</f>
        <v/>
      </c>
      <c r="M590" s="97" t="str">
        <f>IF($J572="Nso",0,VLOOKUP($A569,'Class-6'!$B$9:$EI$108,137,0))</f>
        <v/>
      </c>
    </row>
    <row r="591" spans="1:13" ht="20.25" customHeight="1">
      <c r="A591" s="1187"/>
      <c r="B591" s="49" t="s">
        <v>81</v>
      </c>
      <c r="C591" s="1172" t="s">
        <v>63</v>
      </c>
      <c r="D591" s="1173"/>
      <c r="E591" s="1173"/>
      <c r="F591" s="1173"/>
      <c r="G591" s="1173"/>
      <c r="H591" s="1174"/>
      <c r="I591" s="1175" t="s">
        <v>64</v>
      </c>
      <c r="J591" s="1176"/>
      <c r="K591" s="484">
        <f>IF($J572="TC",0,IF($J572="Nso",0,VLOOKUP($A569,'Class-6'!$B$9:$EI$108,128,0)))</f>
        <v>0</v>
      </c>
      <c r="L591" s="1177" t="s">
        <v>107</v>
      </c>
      <c r="M591" s="1178"/>
    </row>
    <row r="592" spans="1:13" ht="20.25" customHeight="1" thickBot="1">
      <c r="A592" s="1187"/>
      <c r="B592" s="49" t="s">
        <v>81</v>
      </c>
      <c r="C592" s="1113" t="s">
        <v>58</v>
      </c>
      <c r="D592" s="1114"/>
      <c r="E592" s="1114"/>
      <c r="F592" s="1115" t="s">
        <v>176</v>
      </c>
      <c r="G592" s="1115"/>
      <c r="H592" s="272" t="s">
        <v>51</v>
      </c>
      <c r="I592" s="1116" t="s">
        <v>65</v>
      </c>
      <c r="J592" s="1117"/>
      <c r="K592" s="485">
        <f>IF($J572="TC",0,IF($J572="Nso",0,VLOOKUP($A569,'Class-6'!$B$9:$EI$108,129,0)))</f>
        <v>0</v>
      </c>
      <c r="L592" s="1118" t="str">
        <f>IF($J572="TC",0,IF($J572="Nso",0,VLOOKUP($A569,'Class-6'!$B$9:$EI$108,130,0)))</f>
        <v/>
      </c>
      <c r="M592" s="1119"/>
    </row>
    <row r="593" spans="1:13" ht="20.25" customHeight="1">
      <c r="A593" s="1187"/>
      <c r="B593" s="49" t="s">
        <v>81</v>
      </c>
      <c r="C593" s="1113"/>
      <c r="D593" s="1114"/>
      <c r="E593" s="1114"/>
      <c r="F593" s="1115"/>
      <c r="G593" s="1115"/>
      <c r="H593" s="273" t="s">
        <v>105</v>
      </c>
      <c r="I593" s="1120" t="s">
        <v>66</v>
      </c>
      <c r="J593" s="1121"/>
      <c r="K593" s="1122">
        <f>IF($J572="TC",0,IF($J572="Nso",0,VLOOKUP($A569,'Class-6'!$B$9:$EI$108,138,0)))</f>
        <v>0</v>
      </c>
      <c r="L593" s="1122"/>
      <c r="M593" s="1123"/>
    </row>
    <row r="594" spans="1:13" ht="20.25" customHeight="1">
      <c r="A594" s="1187"/>
      <c r="B594" s="49" t="s">
        <v>81</v>
      </c>
      <c r="C594" s="1101" t="str">
        <f>'Class-6'!$CX$3</f>
        <v>WORK EXP.</v>
      </c>
      <c r="D594" s="1102"/>
      <c r="E594" s="1103"/>
      <c r="F594" s="1104" t="str">
        <f>IF($J572="TC",0,IF($J572="Nso",0,VLOOKUP($A569,'Class-6'!$B$9:$FH$108,155,0)))</f>
        <v>0/100</v>
      </c>
      <c r="G594" s="1104"/>
      <c r="H594" s="95">
        <f>IF($J572="TC",0,IF($J572="Nso",0,VLOOKUP($A569,'Class-6'!$B$9:$FH$108,109,0)))</f>
        <v>0</v>
      </c>
      <c r="I594" s="1105" t="s">
        <v>83</v>
      </c>
      <c r="J594" s="1106"/>
      <c r="K594" s="1107">
        <f>'Class-6'!$V$2</f>
        <v>44676</v>
      </c>
      <c r="L594" s="1107"/>
      <c r="M594" s="1108"/>
    </row>
    <row r="595" spans="1:13" ht="20.25" customHeight="1">
      <c r="A595" s="1187"/>
      <c r="B595" s="49" t="s">
        <v>81</v>
      </c>
      <c r="C595" s="1109" t="str">
        <f>'Class-6'!$DG$3</f>
        <v>ART EDU.</v>
      </c>
      <c r="D595" s="1104"/>
      <c r="E595" s="1104"/>
      <c r="F595" s="1086" t="str">
        <f>IF($J572="TC",0,IF($J572="Nso",0,VLOOKUP($A569,'Class-6'!$B$9:$FH$108,159,0)))</f>
        <v>0/100</v>
      </c>
      <c r="G595" s="1087"/>
      <c r="H595" s="95">
        <f>IF($J572="TC",0,IF($J572="Nso",0,VLOOKUP($A569,'Class-6'!$B$9:$FH$108,118,0)))</f>
        <v>0</v>
      </c>
      <c r="I595" s="1110"/>
      <c r="J595" s="1111"/>
      <c r="K595" s="1111"/>
      <c r="L595" s="1111"/>
      <c r="M595" s="1112"/>
    </row>
    <row r="596" spans="1:13" ht="20.25" customHeight="1">
      <c r="A596" s="1187"/>
      <c r="B596" s="49" t="s">
        <v>81</v>
      </c>
      <c r="C596" s="1084" t="str">
        <f>'Class-6'!$DP$3</f>
        <v>HEALTH &amp; PHY. EDU.</v>
      </c>
      <c r="D596" s="1085"/>
      <c r="E596" s="1085"/>
      <c r="F596" s="1086" t="str">
        <f>IF($J572="TC",0,IF($J572="Nso",0,VLOOKUP($A569,'Class-6'!$B$9:$FH$108,163,0)))</f>
        <v>0/100</v>
      </c>
      <c r="G596" s="1087"/>
      <c r="H596" s="95">
        <f>IF($J572="TC",0,IF($J572="Nso",0,VLOOKUP($A569,'Class-6'!$B$9:$FH$108,127,0)))</f>
        <v>0</v>
      </c>
      <c r="I596" s="1088" t="s">
        <v>78</v>
      </c>
      <c r="J596" s="1089"/>
      <c r="K596" s="1092"/>
      <c r="L596" s="1093"/>
      <c r="M596" s="1094"/>
    </row>
    <row r="597" spans="1:13" ht="20.25" customHeight="1">
      <c r="A597" s="1187"/>
      <c r="B597" s="40" t="s">
        <v>81</v>
      </c>
      <c r="C597" s="1098" t="s">
        <v>67</v>
      </c>
      <c r="D597" s="1099"/>
      <c r="E597" s="1099"/>
      <c r="F597" s="1099"/>
      <c r="G597" s="1099"/>
      <c r="H597" s="1100"/>
      <c r="I597" s="1090"/>
      <c r="J597" s="1091"/>
      <c r="K597" s="1095"/>
      <c r="L597" s="1096"/>
      <c r="M597" s="1097"/>
    </row>
    <row r="598" spans="1:13" ht="20.25" customHeight="1" thickBot="1">
      <c r="A598" s="1187"/>
      <c r="B598" s="40" t="s">
        <v>81</v>
      </c>
      <c r="C598" s="96" t="s">
        <v>68</v>
      </c>
      <c r="D598" s="1060" t="s">
        <v>73</v>
      </c>
      <c r="E598" s="1227"/>
      <c r="F598" s="1060" t="s">
        <v>74</v>
      </c>
      <c r="G598" s="1061"/>
      <c r="H598" s="1062"/>
      <c r="I598" s="1063" t="s">
        <v>79</v>
      </c>
      <c r="J598" s="1064"/>
      <c r="K598" s="1064"/>
      <c r="L598" s="1064"/>
      <c r="M598" s="1065"/>
    </row>
    <row r="599" spans="1:13" ht="20.25" customHeight="1">
      <c r="A599" s="1187"/>
      <c r="B599" s="40" t="s">
        <v>81</v>
      </c>
      <c r="C599" s="511" t="s">
        <v>207</v>
      </c>
      <c r="D599" s="1228" t="s">
        <v>208</v>
      </c>
      <c r="E599" s="1229"/>
      <c r="F599" s="1069" t="s">
        <v>75</v>
      </c>
      <c r="G599" s="1070"/>
      <c r="H599" s="1071"/>
      <c r="I599" s="1066"/>
      <c r="J599" s="1067"/>
      <c r="K599" s="1067"/>
      <c r="L599" s="1067"/>
      <c r="M599" s="1068"/>
    </row>
    <row r="600" spans="1:13" ht="20.25" customHeight="1">
      <c r="A600" s="1187"/>
      <c r="B600" s="40" t="s">
        <v>81</v>
      </c>
      <c r="C600" s="512" t="s">
        <v>69</v>
      </c>
      <c r="D600" s="1230" t="s">
        <v>212</v>
      </c>
      <c r="E600" s="1231"/>
      <c r="F600" s="1072" t="s">
        <v>76</v>
      </c>
      <c r="G600" s="1073"/>
      <c r="H600" s="1074"/>
      <c r="I600" s="1066"/>
      <c r="J600" s="1067"/>
      <c r="K600" s="1067"/>
      <c r="L600" s="1067"/>
      <c r="M600" s="1068"/>
    </row>
    <row r="601" spans="1:13" ht="20.25" customHeight="1">
      <c r="A601" s="1187"/>
      <c r="B601" s="40" t="s">
        <v>81</v>
      </c>
      <c r="C601" s="512" t="s">
        <v>70</v>
      </c>
      <c r="D601" s="1230" t="s">
        <v>215</v>
      </c>
      <c r="E601" s="1231"/>
      <c r="F601" s="1072" t="s">
        <v>77</v>
      </c>
      <c r="G601" s="1073"/>
      <c r="H601" s="1074"/>
      <c r="I601" s="1075" t="s">
        <v>93</v>
      </c>
      <c r="J601" s="1076"/>
      <c r="K601" s="1076"/>
      <c r="L601" s="1076"/>
      <c r="M601" s="1077"/>
    </row>
    <row r="602" spans="1:13" ht="20.25" customHeight="1">
      <c r="A602" s="1187"/>
      <c r="B602" s="40"/>
      <c r="C602" s="512" t="s">
        <v>72</v>
      </c>
      <c r="D602" s="1230" t="s">
        <v>209</v>
      </c>
      <c r="E602" s="1231"/>
      <c r="F602" s="1072" t="s">
        <v>77</v>
      </c>
      <c r="G602" s="1073"/>
      <c r="H602" s="1074"/>
      <c r="I602" s="1075"/>
      <c r="J602" s="1076"/>
      <c r="K602" s="1076"/>
      <c r="L602" s="1076"/>
      <c r="M602" s="1077"/>
    </row>
    <row r="603" spans="1:13" ht="20.25" customHeight="1" thickBot="1">
      <c r="A603" s="1187"/>
      <c r="B603" s="51" t="s">
        <v>81</v>
      </c>
      <c r="C603" s="131" t="s">
        <v>71</v>
      </c>
      <c r="D603" s="1232" t="s">
        <v>210</v>
      </c>
      <c r="E603" s="1233"/>
      <c r="F603" s="1081" t="s">
        <v>106</v>
      </c>
      <c r="G603" s="1082"/>
      <c r="H603" s="1083"/>
      <c r="I603" s="1078"/>
      <c r="J603" s="1079"/>
      <c r="K603" s="1079"/>
      <c r="L603" s="1079"/>
      <c r="M603" s="1080"/>
    </row>
    <row r="604" spans="1:13" ht="12.75" customHeight="1" thickTop="1">
      <c r="A604" s="1185"/>
      <c r="B604" s="1185"/>
      <c r="C604" s="1185"/>
      <c r="D604" s="1185"/>
      <c r="E604" s="1185"/>
      <c r="F604" s="1185"/>
      <c r="G604" s="1185"/>
      <c r="H604" s="1185"/>
      <c r="I604" s="1185"/>
      <c r="J604" s="1185"/>
      <c r="K604" s="1185"/>
      <c r="L604" s="1185"/>
      <c r="M604" s="1185"/>
    </row>
    <row r="605" spans="1:13" ht="24.75" customHeight="1" thickBot="1">
      <c r="A605" s="488">
        <f>A569+1</f>
        <v>18</v>
      </c>
      <c r="B605" s="1186" t="s">
        <v>54</v>
      </c>
      <c r="C605" s="1186"/>
      <c r="D605" s="1186"/>
      <c r="E605" s="1186"/>
      <c r="F605" s="1186"/>
      <c r="G605" s="1186"/>
      <c r="H605" s="1186"/>
      <c r="I605" s="1186"/>
      <c r="J605" s="1186"/>
      <c r="K605" s="1186"/>
      <c r="L605" s="1186"/>
      <c r="M605" s="1186"/>
    </row>
    <row r="606" spans="1:13" ht="42.75" customHeight="1" thickTop="1">
      <c r="A606" s="1187"/>
      <c r="B606" s="1188"/>
      <c r="C606" s="1189"/>
      <c r="D606" s="1192" t="str">
        <f>Master!$E$8</f>
        <v>Govt. Sr. Secondary School Raimalwada</v>
      </c>
      <c r="E606" s="1193"/>
      <c r="F606" s="1193"/>
      <c r="G606" s="1193"/>
      <c r="H606" s="1193"/>
      <c r="I606" s="1193"/>
      <c r="J606" s="1193"/>
      <c r="K606" s="1193"/>
      <c r="L606" s="1193"/>
      <c r="M606" s="1194"/>
    </row>
    <row r="607" spans="1:13" ht="26.25" customHeight="1" thickBot="1">
      <c r="A607" s="1187"/>
      <c r="B607" s="1190"/>
      <c r="C607" s="1191"/>
      <c r="D607" s="1195" t="str">
        <f>Master!$E$11</f>
        <v>P.S.-Bapini (Jodhpur)</v>
      </c>
      <c r="E607" s="1196"/>
      <c r="F607" s="1196"/>
      <c r="G607" s="1196"/>
      <c r="H607" s="1196"/>
      <c r="I607" s="1196"/>
      <c r="J607" s="1196"/>
      <c r="K607" s="1196"/>
      <c r="L607" s="1196"/>
      <c r="M607" s="1197"/>
    </row>
    <row r="608" spans="1:13" ht="17.25" customHeight="1">
      <c r="A608" s="1187"/>
      <c r="B608" s="274"/>
      <c r="C608" s="1198" t="s">
        <v>169</v>
      </c>
      <c r="D608" s="1199"/>
      <c r="E608" s="1199"/>
      <c r="F608" s="1199"/>
      <c r="G608" s="1200"/>
      <c r="H608" s="1207" t="s">
        <v>129</v>
      </c>
      <c r="I608" s="1207"/>
      <c r="J608" s="1210">
        <f>VLOOKUP(A605,'Class-6'!$B$9:$G$108,6)</f>
        <v>0</v>
      </c>
      <c r="K608" s="1213" t="str">
        <f>CONCATENATE('Class-6'!$C$3,'Class-6'!$G$3)</f>
        <v>School U-Dise Code :-08151106901</v>
      </c>
      <c r="L608" s="1214"/>
      <c r="M608" s="1215"/>
    </row>
    <row r="609" spans="1:13" ht="17.25" customHeight="1">
      <c r="A609" s="1187"/>
      <c r="B609" s="38"/>
      <c r="C609" s="1201"/>
      <c r="D609" s="1202"/>
      <c r="E609" s="1202"/>
      <c r="F609" s="1202"/>
      <c r="G609" s="1203"/>
      <c r="H609" s="1208"/>
      <c r="I609" s="1208"/>
      <c r="J609" s="1211"/>
      <c r="K609" s="1216" t="str">
        <f>CONCATENATE('Class-6'!$I$3,'Class-6'!$J$3)</f>
        <v>Session :-2021-22</v>
      </c>
      <c r="L609" s="1217"/>
      <c r="M609" s="1218"/>
    </row>
    <row r="610" spans="1:13" ht="17.25" customHeight="1" thickBot="1">
      <c r="A610" s="1187"/>
      <c r="B610" s="38"/>
      <c r="C610" s="1204"/>
      <c r="D610" s="1205"/>
      <c r="E610" s="1205"/>
      <c r="F610" s="1205"/>
      <c r="G610" s="1206"/>
      <c r="H610" s="1209"/>
      <c r="I610" s="1209"/>
      <c r="J610" s="1212"/>
      <c r="K610" s="1219"/>
      <c r="L610" s="1220"/>
      <c r="M610" s="1221"/>
    </row>
    <row r="611" spans="1:13" ht="20.25" customHeight="1">
      <c r="A611" s="1187"/>
      <c r="B611" s="40" t="s">
        <v>81</v>
      </c>
      <c r="C611" s="1222" t="s">
        <v>22</v>
      </c>
      <c r="D611" s="1223"/>
      <c r="E611" s="1223"/>
      <c r="F611" s="1224"/>
      <c r="G611" s="17" t="s">
        <v>167</v>
      </c>
      <c r="H611" s="1225">
        <f>VLOOKUP($A605,'Class-6'!$B$9:$EI$108,4,0)</f>
        <v>0</v>
      </c>
      <c r="I611" s="1225"/>
      <c r="J611" s="1225"/>
      <c r="K611" s="1225"/>
      <c r="L611" s="1225"/>
      <c r="M611" s="1226"/>
    </row>
    <row r="612" spans="1:13" ht="20.25" customHeight="1">
      <c r="A612" s="1187"/>
      <c r="B612" s="40" t="s">
        <v>81</v>
      </c>
      <c r="C612" s="1181" t="s">
        <v>24</v>
      </c>
      <c r="D612" s="1182"/>
      <c r="E612" s="1182"/>
      <c r="F612" s="1183"/>
      <c r="G612" s="33" t="s">
        <v>167</v>
      </c>
      <c r="H612" s="1179">
        <f>VLOOKUP($A605,'Class-6'!$B$9:$EI$108,7,0)</f>
        <v>0</v>
      </c>
      <c r="I612" s="1179"/>
      <c r="J612" s="1179"/>
      <c r="K612" s="1179"/>
      <c r="L612" s="1179"/>
      <c r="M612" s="1180"/>
    </row>
    <row r="613" spans="1:13" ht="20.25" customHeight="1">
      <c r="A613" s="1187"/>
      <c r="B613" s="40" t="s">
        <v>81</v>
      </c>
      <c r="C613" s="1181" t="s">
        <v>25</v>
      </c>
      <c r="D613" s="1182"/>
      <c r="E613" s="1182"/>
      <c r="F613" s="1183"/>
      <c r="G613" s="33" t="s">
        <v>167</v>
      </c>
      <c r="H613" s="1179">
        <f>VLOOKUP($A605,'Class-6'!$B$9:$EI$108,8,0)</f>
        <v>0</v>
      </c>
      <c r="I613" s="1179"/>
      <c r="J613" s="1179"/>
      <c r="K613" s="1179"/>
      <c r="L613" s="1179"/>
      <c r="M613" s="1180"/>
    </row>
    <row r="614" spans="1:13" ht="20.25" customHeight="1">
      <c r="A614" s="1187"/>
      <c r="B614" s="40" t="s">
        <v>81</v>
      </c>
      <c r="C614" s="1181" t="s">
        <v>56</v>
      </c>
      <c r="D614" s="1182"/>
      <c r="E614" s="1182"/>
      <c r="F614" s="1183"/>
      <c r="G614" s="33" t="s">
        <v>167</v>
      </c>
      <c r="H614" s="1179">
        <f>VLOOKUP($A605,'Class-6'!$B$9:$EI$108,9,0)</f>
        <v>0</v>
      </c>
      <c r="I614" s="1179"/>
      <c r="J614" s="1179"/>
      <c r="K614" s="1179"/>
      <c r="L614" s="1179"/>
      <c r="M614" s="1180"/>
    </row>
    <row r="615" spans="1:13" ht="20.25" customHeight="1">
      <c r="A615" s="1187"/>
      <c r="B615" s="40" t="s">
        <v>81</v>
      </c>
      <c r="C615" s="1181" t="s">
        <v>57</v>
      </c>
      <c r="D615" s="1182"/>
      <c r="E615" s="1182"/>
      <c r="F615" s="1183"/>
      <c r="G615" s="33" t="s">
        <v>167</v>
      </c>
      <c r="H615" s="1184" t="str">
        <f>CONCATENATE('Class-6'!$G$4,'Class-6'!$J$4)</f>
        <v>6(A)</v>
      </c>
      <c r="I615" s="1179"/>
      <c r="J615" s="1179"/>
      <c r="K615" s="1179"/>
      <c r="L615" s="1179"/>
      <c r="M615" s="1180"/>
    </row>
    <row r="616" spans="1:13" ht="20.25" customHeight="1" thickBot="1">
      <c r="A616" s="1187"/>
      <c r="B616" s="40" t="s">
        <v>81</v>
      </c>
      <c r="C616" s="1154" t="s">
        <v>27</v>
      </c>
      <c r="D616" s="1155"/>
      <c r="E616" s="1155"/>
      <c r="F616" s="1156"/>
      <c r="G616" s="98" t="s">
        <v>167</v>
      </c>
      <c r="H616" s="1157">
        <f>VLOOKUP($A605,'Class-6'!$B$9:$EI$108,10,0)</f>
        <v>0</v>
      </c>
      <c r="I616" s="1157"/>
      <c r="J616" s="1157"/>
      <c r="K616" s="1157"/>
      <c r="L616" s="1157"/>
      <c r="M616" s="1158"/>
    </row>
    <row r="617" spans="1:13" ht="20.25" customHeight="1">
      <c r="A617" s="1187"/>
      <c r="B617" s="49" t="s">
        <v>81</v>
      </c>
      <c r="C617" s="1159" t="s">
        <v>58</v>
      </c>
      <c r="D617" s="1160"/>
      <c r="E617" s="413" t="s">
        <v>85</v>
      </c>
      <c r="F617" s="413" t="s">
        <v>86</v>
      </c>
      <c r="G617" s="410" t="s">
        <v>33</v>
      </c>
      <c r="H617" s="1161" t="s">
        <v>59</v>
      </c>
      <c r="I617" s="1161"/>
      <c r="J617" s="1162" t="s">
        <v>97</v>
      </c>
      <c r="K617" s="1163"/>
      <c r="L617" s="414" t="s">
        <v>89</v>
      </c>
      <c r="M617" s="1164" t="s">
        <v>104</v>
      </c>
    </row>
    <row r="618" spans="1:13" ht="25.5" customHeight="1" thickBot="1">
      <c r="A618" s="1187"/>
      <c r="B618" s="49" t="s">
        <v>81</v>
      </c>
      <c r="C618" s="1166" t="s">
        <v>60</v>
      </c>
      <c r="D618" s="1167"/>
      <c r="E618" s="267">
        <f>'Class-6'!$L$7</f>
        <v>20</v>
      </c>
      <c r="F618" s="267">
        <f>'Class-6'!$M$7</f>
        <v>20</v>
      </c>
      <c r="G618" s="268">
        <f>SUM(E618:F618)</f>
        <v>40</v>
      </c>
      <c r="H618" s="1168">
        <f>'Class-6'!$R$7</f>
        <v>60</v>
      </c>
      <c r="I618" s="1169"/>
      <c r="J618" s="1170">
        <f>'Class-6'!$V$7</f>
        <v>100</v>
      </c>
      <c r="K618" s="1171"/>
      <c r="L618" s="150">
        <f>G618+H618+J618</f>
        <v>200</v>
      </c>
      <c r="M618" s="1165"/>
    </row>
    <row r="619" spans="1:13" ht="22.5" customHeight="1">
      <c r="A619" s="1187"/>
      <c r="B619" s="49" t="s">
        <v>81</v>
      </c>
      <c r="C619" s="1148" t="str">
        <f>'Class-6'!$L$3</f>
        <v>HINDI</v>
      </c>
      <c r="D619" s="1149"/>
      <c r="E619" s="99">
        <f>IF($J608="TC",0,IF($J608="Nso",0,VLOOKUP($A605,'Class-6'!$B$9:$EI$108,11,0)))</f>
        <v>0</v>
      </c>
      <c r="F619" s="99">
        <f>IF($J608="TC",0,IF($J608="Nso",0,VLOOKUP($A605,'Class-6'!$B$9:$EI$108,12,0)))</f>
        <v>0</v>
      </c>
      <c r="G619" s="269">
        <f>SUM(E619,F619)</f>
        <v>0</v>
      </c>
      <c r="H619" s="1150">
        <f>IF($J608="TC",0,IF($J608="Nso",0,VLOOKUP($A605,'Class-6'!$B$9:$EI$108,17,0)))</f>
        <v>0</v>
      </c>
      <c r="I619" s="1151"/>
      <c r="J619" s="1152">
        <f>IF($J608="TC",0,IF($J608="Nso",0,VLOOKUP($A605,'Class-6'!$B$9:$EI$108,21,0)))</f>
        <v>0</v>
      </c>
      <c r="K619" s="1153"/>
      <c r="L619" s="99">
        <f>SUM(G619,H619,J619)</f>
        <v>0</v>
      </c>
      <c r="M619" s="100">
        <f>IF($J608="TC",0,IF($J608="Nso",0,VLOOKUP($A605,'Class-6'!$B$9:$EI$108,25,0)))</f>
        <v>0</v>
      </c>
    </row>
    <row r="620" spans="1:13" ht="22.5" customHeight="1">
      <c r="A620" s="1187"/>
      <c r="B620" s="49" t="s">
        <v>81</v>
      </c>
      <c r="C620" s="1136" t="str">
        <f>'Class-6'!$AA$3</f>
        <v>ENGLISH</v>
      </c>
      <c r="D620" s="1137"/>
      <c r="E620" s="99">
        <f>IF($J608="TC",0,IF($J608="Nso",0,VLOOKUP($A605,'Class-6'!$B$9:$EI$108,26,0)))</f>
        <v>0</v>
      </c>
      <c r="F620" s="99">
        <f>IF($J608="TC",0,IF($J608="Nso",0,VLOOKUP($A605,'Class-6'!$B$9:$EI$108,27,0)))</f>
        <v>0</v>
      </c>
      <c r="G620" s="270">
        <f t="shared" ref="G620:G624" si="34">SUM(E620,F620)</f>
        <v>0</v>
      </c>
      <c r="H620" s="1138">
        <f>IF($J608="TC",0,IF($J608="Nso",0,VLOOKUP($A605,'Class-6'!$B$9:$EI$108,32,0)))</f>
        <v>0</v>
      </c>
      <c r="I620" s="1139"/>
      <c r="J620" s="1140">
        <f>IF($J608="TC",0,IF($J608="Nso",0,VLOOKUP($A605,'Class-6'!$B$9:$EI$108,36,0)))</f>
        <v>0</v>
      </c>
      <c r="K620" s="1141"/>
      <c r="L620" s="99">
        <f t="shared" ref="L620:L624" si="35">SUM(G620,H620,J620)</f>
        <v>0</v>
      </c>
      <c r="M620" s="100">
        <f>IF($J608="TC",0,IF($J608="Nso",0,VLOOKUP($A605,'Class-6'!$B$9:$EI$108,40,0)))</f>
        <v>0</v>
      </c>
    </row>
    <row r="621" spans="1:13" ht="22.5" customHeight="1">
      <c r="A621" s="1187"/>
      <c r="B621" s="49" t="s">
        <v>81</v>
      </c>
      <c r="C621" s="1136" t="str">
        <f>'Class-6'!$AP$3</f>
        <v>SANSKRIT</v>
      </c>
      <c r="D621" s="1137"/>
      <c r="E621" s="99">
        <f>IF($J608="TC",0,IF($J608="Nso",0,VLOOKUP($A605,'Class-6'!$B$9:$EI$108,41,0)))</f>
        <v>0</v>
      </c>
      <c r="F621" s="99">
        <f>IF($J608="TC",0,IF($J608="TC",0,IF($J608="Nso",0,VLOOKUP($A605,'Class-6'!$B$9:$EI$108,42,0))))</f>
        <v>0</v>
      </c>
      <c r="G621" s="270">
        <f t="shared" si="34"/>
        <v>0</v>
      </c>
      <c r="H621" s="1138">
        <f>IF($J608="TC",0,IF($J608="Nso",0,VLOOKUP($A605,'Class-6'!$B$9:$EI$108,47,0)))</f>
        <v>0</v>
      </c>
      <c r="I621" s="1139"/>
      <c r="J621" s="1140">
        <f>IF($J608="TC",0,IF($J608="Nso",0,VLOOKUP($A605,'Class-6'!$B$9:$EI$108,51,0)))</f>
        <v>0</v>
      </c>
      <c r="K621" s="1141"/>
      <c r="L621" s="99">
        <f t="shared" si="35"/>
        <v>0</v>
      </c>
      <c r="M621" s="100">
        <f>IF($J608="TC",0,IF($J608="Nso",0,VLOOKUP($A605,'Class-6'!$B$9:$EI$108,55,0)))</f>
        <v>0</v>
      </c>
    </row>
    <row r="622" spans="1:13" ht="22.5" customHeight="1">
      <c r="A622" s="1187"/>
      <c r="B622" s="49" t="s">
        <v>81</v>
      </c>
      <c r="C622" s="1136" t="str">
        <f>'Class-6'!$BE$3</f>
        <v>SCIENCE</v>
      </c>
      <c r="D622" s="1137"/>
      <c r="E622" s="99">
        <f>IF($J608="TC",0,IF($J608="Nso",0,VLOOKUP($A605,'Class-6'!$B$9:$EI$108,56,0)))</f>
        <v>0</v>
      </c>
      <c r="F622" s="99">
        <f>IF($J608="TC",0,IF($J608="Nso",0,VLOOKUP($A605,'Class-6'!$B$9:$EI$108,57,0)))</f>
        <v>0</v>
      </c>
      <c r="G622" s="270">
        <f t="shared" si="34"/>
        <v>0</v>
      </c>
      <c r="H622" s="1138">
        <f>IF($J608="TC",0,IF($J608="Nso",0,VLOOKUP($A605,'Class-6'!$B$9:$EI$108,62,0)))</f>
        <v>0</v>
      </c>
      <c r="I622" s="1139"/>
      <c r="J622" s="1140">
        <f>IF($J608="TC",0,IF($J608="Nso",0,VLOOKUP($A605,'Class-6'!$B$9:$EI$108,66,0)))</f>
        <v>0</v>
      </c>
      <c r="K622" s="1141"/>
      <c r="L622" s="99">
        <f t="shared" si="35"/>
        <v>0</v>
      </c>
      <c r="M622" s="100">
        <f>IF($J608="TC",0,IF($J608="Nso",0,VLOOKUP($A605,'Class-6'!$B$9:$EI$108,70,0)))</f>
        <v>0</v>
      </c>
    </row>
    <row r="623" spans="1:13" ht="22.5" customHeight="1">
      <c r="A623" s="1187"/>
      <c r="B623" s="49" t="s">
        <v>81</v>
      </c>
      <c r="C623" s="1136" t="str">
        <f>'Class-6'!$BT$3</f>
        <v>MATHEMATICS</v>
      </c>
      <c r="D623" s="1137"/>
      <c r="E623" s="99">
        <f>IF($J608="TC",0,IF($J608="Nso",0,VLOOKUP($A605,'Class-6'!$B$9:$EI$108,71,0)))</f>
        <v>0</v>
      </c>
      <c r="F623" s="99">
        <f>IF($J608="TC",0,IF($J608="Nso",0,VLOOKUP($A605,'Class-6'!$B$9:$EI$108,72,0)))</f>
        <v>0</v>
      </c>
      <c r="G623" s="270">
        <f t="shared" si="34"/>
        <v>0</v>
      </c>
      <c r="H623" s="1138">
        <f>IF($J608="TC",0,IF($J608="Nso",0,VLOOKUP($A605,'Class-6'!$B$9:$EI$108,77,0)))</f>
        <v>0</v>
      </c>
      <c r="I623" s="1139"/>
      <c r="J623" s="1140">
        <f>IF($J608="TC",0,IF($J608="Nso",0,VLOOKUP($A605,'Class-6'!$B$9:$EI$108,81,0)))</f>
        <v>0</v>
      </c>
      <c r="K623" s="1141"/>
      <c r="L623" s="99">
        <f t="shared" si="35"/>
        <v>0</v>
      </c>
      <c r="M623" s="100">
        <f>IF($J608="TC",0,IF($J608="Nso",0,VLOOKUP($A605,'Class-6'!$B$9:$EI$108,85,0)))</f>
        <v>0</v>
      </c>
    </row>
    <row r="624" spans="1:13" ht="22.5" customHeight="1" thickBot="1">
      <c r="A624" s="1187"/>
      <c r="B624" s="49" t="s">
        <v>81</v>
      </c>
      <c r="C624" s="1142" t="str">
        <f>'Class-6'!$CI$3</f>
        <v>SOCIAL SCIENCE</v>
      </c>
      <c r="D624" s="1143"/>
      <c r="E624" s="99">
        <f>IF($J608="TC",0,IF($J608="Nso",0,VLOOKUP($A605,'Class-6'!$B$9:$EI$108,86,0)))</f>
        <v>0</v>
      </c>
      <c r="F624" s="99">
        <f>IF($J608="TC",0,IF($J608="Nso",0,VLOOKUP($A605,'Class-6'!$B$9:$EI$108,87,0)))</f>
        <v>0</v>
      </c>
      <c r="G624" s="271">
        <f t="shared" si="34"/>
        <v>0</v>
      </c>
      <c r="H624" s="1144">
        <f>IF($J608="TC",0,IF($J608="Nso",0,VLOOKUP($A605,'Class-6'!$B$9:$EI$108,92,0)))</f>
        <v>0</v>
      </c>
      <c r="I624" s="1145"/>
      <c r="J624" s="1146">
        <f>IF($J608="TC",0,IF($J608="Nso",0,VLOOKUP($A605,'Class-6'!$B$9:$EI$108,96,0)))</f>
        <v>0</v>
      </c>
      <c r="K624" s="1147"/>
      <c r="L624" s="99">
        <f t="shared" si="35"/>
        <v>0</v>
      </c>
      <c r="M624" s="100">
        <f>IF($J608="TC",0,IF($J608="Nso",0,VLOOKUP($A605,'Class-6'!$B$9:$EI$108,100,0)))</f>
        <v>0</v>
      </c>
    </row>
    <row r="625" spans="1:13" ht="20.25" customHeight="1">
      <c r="A625" s="1187"/>
      <c r="B625" s="49" t="s">
        <v>81</v>
      </c>
      <c r="C625" s="1124" t="s">
        <v>90</v>
      </c>
      <c r="D625" s="1125"/>
      <c r="E625" s="1126"/>
      <c r="F625" s="1130" t="s">
        <v>91</v>
      </c>
      <c r="G625" s="1131"/>
      <c r="H625" s="1132" t="s">
        <v>92</v>
      </c>
      <c r="I625" s="1133"/>
      <c r="J625" s="481" t="s">
        <v>45</v>
      </c>
      <c r="K625" s="481" t="s">
        <v>98</v>
      </c>
      <c r="L625" s="411" t="s">
        <v>43</v>
      </c>
      <c r="M625" s="513" t="s">
        <v>47</v>
      </c>
    </row>
    <row r="626" spans="1:13" ht="20.25" customHeight="1" thickBot="1">
      <c r="A626" s="1187"/>
      <c r="B626" s="49" t="s">
        <v>81</v>
      </c>
      <c r="C626" s="1127"/>
      <c r="D626" s="1128"/>
      <c r="E626" s="1129"/>
      <c r="F626" s="1134">
        <f>IF($J608="TC",0,IF($J608="Nso",0,VLOOKUP($A605,'Class-6'!$B$9:$EI$108,131,0)))</f>
        <v>0</v>
      </c>
      <c r="G626" s="1135"/>
      <c r="H626" s="1134">
        <f>IF($J608="TC",0,IF($J608="Nso",0,VLOOKUP($A605,'Class-6'!$B$9:$EI$108,132,0)))</f>
        <v>0</v>
      </c>
      <c r="I626" s="1135"/>
      <c r="J626" s="483">
        <f>IF($J608="TC",0,IF($J608="Nso",0,VLOOKUP($A605,'Class-6'!$B$9:$EI$108,133,0)))</f>
        <v>0</v>
      </c>
      <c r="K626" s="482" t="str">
        <f>IF($J608="TC",0,IF($J608="Nso",0,VLOOKUP($A605,'Class-6'!$B$9:$EI$108,134,0)))</f>
        <v/>
      </c>
      <c r="L626" s="412" t="str">
        <f>IF($J608="TC","TC",IF($J608="Nso","NSO",VLOOKUP($A605,'Class-6'!$B$9:$EI$108,135,0)))</f>
        <v/>
      </c>
      <c r="M626" s="97" t="str">
        <f>IF($J608="Nso",0,VLOOKUP($A605,'Class-6'!$B$9:$EI$108,137,0))</f>
        <v/>
      </c>
    </row>
    <row r="627" spans="1:13" ht="20.25" customHeight="1">
      <c r="A627" s="1187"/>
      <c r="B627" s="49" t="s">
        <v>81</v>
      </c>
      <c r="C627" s="1172" t="s">
        <v>63</v>
      </c>
      <c r="D627" s="1173"/>
      <c r="E627" s="1173"/>
      <c r="F627" s="1173"/>
      <c r="G627" s="1173"/>
      <c r="H627" s="1174"/>
      <c r="I627" s="1175" t="s">
        <v>64</v>
      </c>
      <c r="J627" s="1176"/>
      <c r="K627" s="484">
        <f>IF($J608="TC",0,IF($J608="Nso",0,VLOOKUP($A605,'Class-6'!$B$9:$EI$108,128,0)))</f>
        <v>0</v>
      </c>
      <c r="L627" s="1177" t="s">
        <v>107</v>
      </c>
      <c r="M627" s="1178"/>
    </row>
    <row r="628" spans="1:13" ht="20.25" customHeight="1" thickBot="1">
      <c r="A628" s="1187"/>
      <c r="B628" s="49" t="s">
        <v>81</v>
      </c>
      <c r="C628" s="1113" t="s">
        <v>58</v>
      </c>
      <c r="D628" s="1114"/>
      <c r="E628" s="1114"/>
      <c r="F628" s="1115" t="s">
        <v>176</v>
      </c>
      <c r="G628" s="1115"/>
      <c r="H628" s="272" t="s">
        <v>51</v>
      </c>
      <c r="I628" s="1116" t="s">
        <v>65</v>
      </c>
      <c r="J628" s="1117"/>
      <c r="K628" s="485">
        <f>IF($J608="TC",0,IF($J608="Nso",0,VLOOKUP($A605,'Class-6'!$B$9:$EI$108,129,0)))</f>
        <v>0</v>
      </c>
      <c r="L628" s="1118" t="str">
        <f>IF($J608="TC",0,IF($J608="Nso",0,VLOOKUP($A605,'Class-6'!$B$9:$EI$108,130,0)))</f>
        <v/>
      </c>
      <c r="M628" s="1119"/>
    </row>
    <row r="629" spans="1:13" ht="20.25" customHeight="1">
      <c r="A629" s="1187"/>
      <c r="B629" s="49" t="s">
        <v>81</v>
      </c>
      <c r="C629" s="1113"/>
      <c r="D629" s="1114"/>
      <c r="E629" s="1114"/>
      <c r="F629" s="1115"/>
      <c r="G629" s="1115"/>
      <c r="H629" s="273" t="s">
        <v>105</v>
      </c>
      <c r="I629" s="1120" t="s">
        <v>66</v>
      </c>
      <c r="J629" s="1121"/>
      <c r="K629" s="1122">
        <f>IF($J608="TC",0,IF($J608="Nso",0,VLOOKUP($A605,'Class-6'!$B$9:$EI$108,138,0)))</f>
        <v>0</v>
      </c>
      <c r="L629" s="1122"/>
      <c r="M629" s="1123"/>
    </row>
    <row r="630" spans="1:13" ht="20.25" customHeight="1">
      <c r="A630" s="1187"/>
      <c r="B630" s="49" t="s">
        <v>81</v>
      </c>
      <c r="C630" s="1101" t="str">
        <f>'Class-6'!$CX$3</f>
        <v>WORK EXP.</v>
      </c>
      <c r="D630" s="1102"/>
      <c r="E630" s="1103"/>
      <c r="F630" s="1104" t="str">
        <f>IF($J608="TC",0,IF($J608="Nso",0,VLOOKUP($A605,'Class-6'!$B$9:$FH$108,155,0)))</f>
        <v>0/100</v>
      </c>
      <c r="G630" s="1104"/>
      <c r="H630" s="95">
        <f>IF($J608="TC",0,IF($J608="Nso",0,VLOOKUP($A605,'Class-6'!$B$9:$FH$108,109,0)))</f>
        <v>0</v>
      </c>
      <c r="I630" s="1105" t="s">
        <v>83</v>
      </c>
      <c r="J630" s="1106"/>
      <c r="K630" s="1107">
        <f>'Class-6'!$V$2</f>
        <v>44676</v>
      </c>
      <c r="L630" s="1107"/>
      <c r="M630" s="1108"/>
    </row>
    <row r="631" spans="1:13" ht="20.25" customHeight="1">
      <c r="A631" s="1187"/>
      <c r="B631" s="49" t="s">
        <v>81</v>
      </c>
      <c r="C631" s="1109" t="str">
        <f>'Class-6'!$DG$3</f>
        <v>ART EDU.</v>
      </c>
      <c r="D631" s="1104"/>
      <c r="E631" s="1104"/>
      <c r="F631" s="1086" t="str">
        <f>IF($J608="TC",0,IF($J608="Nso",0,VLOOKUP($A605,'Class-6'!$B$9:$FH$108,159,0)))</f>
        <v>0/100</v>
      </c>
      <c r="G631" s="1087"/>
      <c r="H631" s="95">
        <f>IF($J608="TC",0,IF($J608="Nso",0,VLOOKUP($A605,'Class-6'!$B$9:$FH$108,118,0)))</f>
        <v>0</v>
      </c>
      <c r="I631" s="1110"/>
      <c r="J631" s="1111"/>
      <c r="K631" s="1111"/>
      <c r="L631" s="1111"/>
      <c r="M631" s="1112"/>
    </row>
    <row r="632" spans="1:13" ht="20.25" customHeight="1">
      <c r="A632" s="1187"/>
      <c r="B632" s="49" t="s">
        <v>81</v>
      </c>
      <c r="C632" s="1084" t="str">
        <f>'Class-6'!$DP$3</f>
        <v>HEALTH &amp; PHY. EDU.</v>
      </c>
      <c r="D632" s="1085"/>
      <c r="E632" s="1085"/>
      <c r="F632" s="1086" t="str">
        <f>IF($J608="TC",0,IF($J608="Nso",0,VLOOKUP($A605,'Class-6'!$B$9:$FH$108,163,0)))</f>
        <v>0/100</v>
      </c>
      <c r="G632" s="1087"/>
      <c r="H632" s="95">
        <f>IF($J608="TC",0,IF($J608="Nso",0,VLOOKUP($A605,'Class-6'!$B$9:$FH$108,127,0)))</f>
        <v>0</v>
      </c>
      <c r="I632" s="1088" t="s">
        <v>78</v>
      </c>
      <c r="J632" s="1089"/>
      <c r="K632" s="1092"/>
      <c r="L632" s="1093"/>
      <c r="M632" s="1094"/>
    </row>
    <row r="633" spans="1:13" ht="20.25" customHeight="1">
      <c r="A633" s="1187"/>
      <c r="B633" s="40" t="s">
        <v>81</v>
      </c>
      <c r="C633" s="1098" t="s">
        <v>67</v>
      </c>
      <c r="D633" s="1099"/>
      <c r="E633" s="1099"/>
      <c r="F633" s="1099"/>
      <c r="G633" s="1099"/>
      <c r="H633" s="1100"/>
      <c r="I633" s="1090"/>
      <c r="J633" s="1091"/>
      <c r="K633" s="1095"/>
      <c r="L633" s="1096"/>
      <c r="M633" s="1097"/>
    </row>
    <row r="634" spans="1:13" ht="20.25" customHeight="1" thickBot="1">
      <c r="A634" s="1187"/>
      <c r="B634" s="40" t="s">
        <v>81</v>
      </c>
      <c r="C634" s="96" t="s">
        <v>68</v>
      </c>
      <c r="D634" s="1060" t="s">
        <v>73</v>
      </c>
      <c r="E634" s="1227"/>
      <c r="F634" s="1060" t="s">
        <v>74</v>
      </c>
      <c r="G634" s="1061"/>
      <c r="H634" s="1062"/>
      <c r="I634" s="1063" t="s">
        <v>79</v>
      </c>
      <c r="J634" s="1064"/>
      <c r="K634" s="1064"/>
      <c r="L634" s="1064"/>
      <c r="M634" s="1065"/>
    </row>
    <row r="635" spans="1:13" ht="20.25" customHeight="1">
      <c r="A635" s="1187"/>
      <c r="B635" s="40" t="s">
        <v>81</v>
      </c>
      <c r="C635" s="511" t="s">
        <v>207</v>
      </c>
      <c r="D635" s="1228" t="s">
        <v>208</v>
      </c>
      <c r="E635" s="1229"/>
      <c r="F635" s="1069" t="s">
        <v>75</v>
      </c>
      <c r="G635" s="1070"/>
      <c r="H635" s="1071"/>
      <c r="I635" s="1066"/>
      <c r="J635" s="1067"/>
      <c r="K635" s="1067"/>
      <c r="L635" s="1067"/>
      <c r="M635" s="1068"/>
    </row>
    <row r="636" spans="1:13" ht="20.25" customHeight="1">
      <c r="A636" s="1187"/>
      <c r="B636" s="40" t="s">
        <v>81</v>
      </c>
      <c r="C636" s="512" t="s">
        <v>69</v>
      </c>
      <c r="D636" s="1230" t="s">
        <v>212</v>
      </c>
      <c r="E636" s="1231"/>
      <c r="F636" s="1072" t="s">
        <v>76</v>
      </c>
      <c r="G636" s="1073"/>
      <c r="H636" s="1074"/>
      <c r="I636" s="1066"/>
      <c r="J636" s="1067"/>
      <c r="K636" s="1067"/>
      <c r="L636" s="1067"/>
      <c r="M636" s="1068"/>
    </row>
    <row r="637" spans="1:13" ht="20.25" customHeight="1">
      <c r="A637" s="1187"/>
      <c r="B637" s="40" t="s">
        <v>81</v>
      </c>
      <c r="C637" s="512" t="s">
        <v>70</v>
      </c>
      <c r="D637" s="1230" t="s">
        <v>215</v>
      </c>
      <c r="E637" s="1231"/>
      <c r="F637" s="1072" t="s">
        <v>77</v>
      </c>
      <c r="G637" s="1073"/>
      <c r="H637" s="1074"/>
      <c r="I637" s="1075" t="s">
        <v>93</v>
      </c>
      <c r="J637" s="1076"/>
      <c r="K637" s="1076"/>
      <c r="L637" s="1076"/>
      <c r="M637" s="1077"/>
    </row>
    <row r="638" spans="1:13" ht="20.25" customHeight="1">
      <c r="A638" s="1187"/>
      <c r="B638" s="40"/>
      <c r="C638" s="512" t="s">
        <v>72</v>
      </c>
      <c r="D638" s="1230" t="s">
        <v>209</v>
      </c>
      <c r="E638" s="1231"/>
      <c r="F638" s="1072" t="s">
        <v>77</v>
      </c>
      <c r="G638" s="1073"/>
      <c r="H638" s="1074"/>
      <c r="I638" s="1075"/>
      <c r="J638" s="1076"/>
      <c r="K638" s="1076"/>
      <c r="L638" s="1076"/>
      <c r="M638" s="1077"/>
    </row>
    <row r="639" spans="1:13" ht="20.25" customHeight="1" thickBot="1">
      <c r="A639" s="1187"/>
      <c r="B639" s="51" t="s">
        <v>81</v>
      </c>
      <c r="C639" s="131" t="s">
        <v>71</v>
      </c>
      <c r="D639" s="1232" t="s">
        <v>210</v>
      </c>
      <c r="E639" s="1233"/>
      <c r="F639" s="1081" t="s">
        <v>106</v>
      </c>
      <c r="G639" s="1082"/>
      <c r="H639" s="1083"/>
      <c r="I639" s="1078"/>
      <c r="J639" s="1079"/>
      <c r="K639" s="1079"/>
      <c r="L639" s="1079"/>
      <c r="M639" s="1080"/>
    </row>
    <row r="640" spans="1:13" ht="24.75" customHeight="1" thickTop="1" thickBot="1">
      <c r="A640" s="488">
        <f>A605+1</f>
        <v>19</v>
      </c>
      <c r="B640" s="1186" t="s">
        <v>54</v>
      </c>
      <c r="C640" s="1186"/>
      <c r="D640" s="1186"/>
      <c r="E640" s="1186"/>
      <c r="F640" s="1186"/>
      <c r="G640" s="1186"/>
      <c r="H640" s="1186"/>
      <c r="I640" s="1186"/>
      <c r="J640" s="1186"/>
      <c r="K640" s="1186"/>
      <c r="L640" s="1186"/>
      <c r="M640" s="1186"/>
    </row>
    <row r="641" spans="1:13" ht="37.5" customHeight="1" thickTop="1">
      <c r="A641" s="1187"/>
      <c r="B641" s="1188"/>
      <c r="C641" s="1189"/>
      <c r="D641" s="1192" t="str">
        <f>Master!$E$8</f>
        <v>Govt. Sr. Secondary School Raimalwada</v>
      </c>
      <c r="E641" s="1193"/>
      <c r="F641" s="1193"/>
      <c r="G641" s="1193"/>
      <c r="H641" s="1193"/>
      <c r="I641" s="1193"/>
      <c r="J641" s="1193"/>
      <c r="K641" s="1193"/>
      <c r="L641" s="1193"/>
      <c r="M641" s="1194"/>
    </row>
    <row r="642" spans="1:13" ht="26.25" customHeight="1" thickBot="1">
      <c r="A642" s="1187"/>
      <c r="B642" s="1190"/>
      <c r="C642" s="1191"/>
      <c r="D642" s="1195" t="str">
        <f>Master!$E$11</f>
        <v>P.S.-Bapini (Jodhpur)</v>
      </c>
      <c r="E642" s="1196"/>
      <c r="F642" s="1196"/>
      <c r="G642" s="1196"/>
      <c r="H642" s="1196"/>
      <c r="I642" s="1196"/>
      <c r="J642" s="1196"/>
      <c r="K642" s="1196"/>
      <c r="L642" s="1196"/>
      <c r="M642" s="1197"/>
    </row>
    <row r="643" spans="1:13" ht="15" customHeight="1">
      <c r="A643" s="1187"/>
      <c r="B643" s="274"/>
      <c r="C643" s="1198" t="s">
        <v>169</v>
      </c>
      <c r="D643" s="1199"/>
      <c r="E643" s="1199"/>
      <c r="F643" s="1199"/>
      <c r="G643" s="1200"/>
      <c r="H643" s="1207" t="s">
        <v>129</v>
      </c>
      <c r="I643" s="1207"/>
      <c r="J643" s="1210">
        <f>VLOOKUP(A640,'Class-6'!$B$9:$G$108,6)</f>
        <v>0</v>
      </c>
      <c r="K643" s="1213" t="str">
        <f>CONCATENATE('Class-6'!$C$3,'Class-6'!$G$3)</f>
        <v>School U-Dise Code :-08151106901</v>
      </c>
      <c r="L643" s="1214"/>
      <c r="M643" s="1215"/>
    </row>
    <row r="644" spans="1:13" ht="15" customHeight="1">
      <c r="A644" s="1187"/>
      <c r="B644" s="38"/>
      <c r="C644" s="1201"/>
      <c r="D644" s="1202"/>
      <c r="E644" s="1202"/>
      <c r="F644" s="1202"/>
      <c r="G644" s="1203"/>
      <c r="H644" s="1208"/>
      <c r="I644" s="1208"/>
      <c r="J644" s="1211"/>
      <c r="K644" s="1216" t="str">
        <f>CONCATENATE('Class-6'!$I$3,'Class-6'!$J$3)</f>
        <v>Session :-2021-22</v>
      </c>
      <c r="L644" s="1217"/>
      <c r="M644" s="1218"/>
    </row>
    <row r="645" spans="1:13" ht="15" customHeight="1" thickBot="1">
      <c r="A645" s="1187"/>
      <c r="B645" s="38"/>
      <c r="C645" s="1204"/>
      <c r="D645" s="1205"/>
      <c r="E645" s="1205"/>
      <c r="F645" s="1205"/>
      <c r="G645" s="1206"/>
      <c r="H645" s="1209"/>
      <c r="I645" s="1209"/>
      <c r="J645" s="1212"/>
      <c r="K645" s="1219"/>
      <c r="L645" s="1220"/>
      <c r="M645" s="1221"/>
    </row>
    <row r="646" spans="1:13" ht="20.25" customHeight="1">
      <c r="A646" s="1187"/>
      <c r="B646" s="40" t="s">
        <v>81</v>
      </c>
      <c r="C646" s="1222" t="s">
        <v>22</v>
      </c>
      <c r="D646" s="1223"/>
      <c r="E646" s="1223"/>
      <c r="F646" s="1224"/>
      <c r="G646" s="17" t="s">
        <v>167</v>
      </c>
      <c r="H646" s="1225">
        <f>VLOOKUP($A640,'Class-6'!$B$9:$EI$108,4,0)</f>
        <v>0</v>
      </c>
      <c r="I646" s="1225"/>
      <c r="J646" s="1225"/>
      <c r="K646" s="1225"/>
      <c r="L646" s="1225"/>
      <c r="M646" s="1226"/>
    </row>
    <row r="647" spans="1:13" ht="20.25" customHeight="1">
      <c r="A647" s="1187"/>
      <c r="B647" s="40" t="s">
        <v>81</v>
      </c>
      <c r="C647" s="1181" t="s">
        <v>24</v>
      </c>
      <c r="D647" s="1182"/>
      <c r="E647" s="1182"/>
      <c r="F647" s="1183"/>
      <c r="G647" s="33" t="s">
        <v>167</v>
      </c>
      <c r="H647" s="1179">
        <f>VLOOKUP($A640,'Class-6'!$B$9:$EI$108,7,0)</f>
        <v>0</v>
      </c>
      <c r="I647" s="1179"/>
      <c r="J647" s="1179"/>
      <c r="K647" s="1179"/>
      <c r="L647" s="1179"/>
      <c r="M647" s="1180"/>
    </row>
    <row r="648" spans="1:13" ht="20.25" customHeight="1">
      <c r="A648" s="1187"/>
      <c r="B648" s="40" t="s">
        <v>81</v>
      </c>
      <c r="C648" s="1181" t="s">
        <v>25</v>
      </c>
      <c r="D648" s="1182"/>
      <c r="E648" s="1182"/>
      <c r="F648" s="1183"/>
      <c r="G648" s="33" t="s">
        <v>167</v>
      </c>
      <c r="H648" s="1179">
        <f>VLOOKUP($A640,'Class-6'!$B$9:$EI$108,8,0)</f>
        <v>0</v>
      </c>
      <c r="I648" s="1179"/>
      <c r="J648" s="1179"/>
      <c r="K648" s="1179"/>
      <c r="L648" s="1179"/>
      <c r="M648" s="1180"/>
    </row>
    <row r="649" spans="1:13" ht="20.25" customHeight="1">
      <c r="A649" s="1187"/>
      <c r="B649" s="40" t="s">
        <v>81</v>
      </c>
      <c r="C649" s="1181" t="s">
        <v>56</v>
      </c>
      <c r="D649" s="1182"/>
      <c r="E649" s="1182"/>
      <c r="F649" s="1183"/>
      <c r="G649" s="33" t="s">
        <v>167</v>
      </c>
      <c r="H649" s="1179">
        <f>VLOOKUP($A640,'Class-6'!$B$9:$EI$108,9,0)</f>
        <v>0</v>
      </c>
      <c r="I649" s="1179"/>
      <c r="J649" s="1179"/>
      <c r="K649" s="1179"/>
      <c r="L649" s="1179"/>
      <c r="M649" s="1180"/>
    </row>
    <row r="650" spans="1:13" ht="20.25" customHeight="1">
      <c r="A650" s="1187"/>
      <c r="B650" s="40" t="s">
        <v>81</v>
      </c>
      <c r="C650" s="1181" t="s">
        <v>57</v>
      </c>
      <c r="D650" s="1182"/>
      <c r="E650" s="1182"/>
      <c r="F650" s="1183"/>
      <c r="G650" s="33" t="s">
        <v>167</v>
      </c>
      <c r="H650" s="1184" t="str">
        <f>CONCATENATE('Class-6'!$G$4,'Class-6'!$J$4)</f>
        <v>6(A)</v>
      </c>
      <c r="I650" s="1179"/>
      <c r="J650" s="1179"/>
      <c r="K650" s="1179"/>
      <c r="L650" s="1179"/>
      <c r="M650" s="1180"/>
    </row>
    <row r="651" spans="1:13" ht="20.25" customHeight="1" thickBot="1">
      <c r="A651" s="1187"/>
      <c r="B651" s="40" t="s">
        <v>81</v>
      </c>
      <c r="C651" s="1154" t="s">
        <v>27</v>
      </c>
      <c r="D651" s="1155"/>
      <c r="E651" s="1155"/>
      <c r="F651" s="1156"/>
      <c r="G651" s="98" t="s">
        <v>167</v>
      </c>
      <c r="H651" s="1157">
        <f>VLOOKUP($A640,'Class-6'!$B$9:$EI$108,10,0)</f>
        <v>0</v>
      </c>
      <c r="I651" s="1157"/>
      <c r="J651" s="1157"/>
      <c r="K651" s="1157"/>
      <c r="L651" s="1157"/>
      <c r="M651" s="1158"/>
    </row>
    <row r="652" spans="1:13" ht="20.25" customHeight="1">
      <c r="A652" s="1187"/>
      <c r="B652" s="49" t="s">
        <v>81</v>
      </c>
      <c r="C652" s="1159" t="s">
        <v>58</v>
      </c>
      <c r="D652" s="1160"/>
      <c r="E652" s="413" t="s">
        <v>85</v>
      </c>
      <c r="F652" s="413" t="s">
        <v>86</v>
      </c>
      <c r="G652" s="410" t="s">
        <v>33</v>
      </c>
      <c r="H652" s="1161" t="s">
        <v>59</v>
      </c>
      <c r="I652" s="1161"/>
      <c r="J652" s="1162" t="s">
        <v>97</v>
      </c>
      <c r="K652" s="1163"/>
      <c r="L652" s="414" t="s">
        <v>89</v>
      </c>
      <c r="M652" s="1164" t="s">
        <v>104</v>
      </c>
    </row>
    <row r="653" spans="1:13" ht="25.5" customHeight="1" thickBot="1">
      <c r="A653" s="1187"/>
      <c r="B653" s="49" t="s">
        <v>81</v>
      </c>
      <c r="C653" s="1166" t="s">
        <v>60</v>
      </c>
      <c r="D653" s="1167"/>
      <c r="E653" s="267">
        <f>'Class-6'!$L$7</f>
        <v>20</v>
      </c>
      <c r="F653" s="267">
        <f>'Class-6'!$M$7</f>
        <v>20</v>
      </c>
      <c r="G653" s="268">
        <f>SUM(E653:F653)</f>
        <v>40</v>
      </c>
      <c r="H653" s="1168">
        <f>'Class-6'!$R$7</f>
        <v>60</v>
      </c>
      <c r="I653" s="1169"/>
      <c r="J653" s="1170">
        <f>'Class-6'!$V$7</f>
        <v>100</v>
      </c>
      <c r="K653" s="1171"/>
      <c r="L653" s="150">
        <f>G653+H653+J653</f>
        <v>200</v>
      </c>
      <c r="M653" s="1165"/>
    </row>
    <row r="654" spans="1:13" ht="22.5" customHeight="1">
      <c r="A654" s="1187"/>
      <c r="B654" s="49" t="s">
        <v>81</v>
      </c>
      <c r="C654" s="1148" t="str">
        <f>'Class-6'!$L$3</f>
        <v>HINDI</v>
      </c>
      <c r="D654" s="1149"/>
      <c r="E654" s="99">
        <f>IF($J643="TC",0,IF($J643="Nso",0,VLOOKUP($A640,'Class-6'!$B$9:$EI$108,11,0)))</f>
        <v>0</v>
      </c>
      <c r="F654" s="99">
        <f>IF($J643="TC",0,IF($J643="Nso",0,VLOOKUP($A640,'Class-6'!$B$9:$EI$108,12,0)))</f>
        <v>0</v>
      </c>
      <c r="G654" s="269">
        <f>SUM(E654,F654)</f>
        <v>0</v>
      </c>
      <c r="H654" s="1150">
        <f>IF($J643="TC",0,IF($J643="Nso",0,VLOOKUP($A640,'Class-6'!$B$9:$EI$108,17,0)))</f>
        <v>0</v>
      </c>
      <c r="I654" s="1151"/>
      <c r="J654" s="1152">
        <f>IF($J643="TC",0,IF($J643="Nso",0,VLOOKUP($A640,'Class-6'!$B$9:$EI$108,21,0)))</f>
        <v>0</v>
      </c>
      <c r="K654" s="1153"/>
      <c r="L654" s="99">
        <f>SUM(G654,H654,J654)</f>
        <v>0</v>
      </c>
      <c r="M654" s="100">
        <f>IF($J643="TC",0,IF($J643="Nso",0,VLOOKUP($A640,'Class-6'!$B$9:$EI$108,25,0)))</f>
        <v>0</v>
      </c>
    </row>
    <row r="655" spans="1:13" ht="22.5" customHeight="1">
      <c r="A655" s="1187"/>
      <c r="B655" s="49" t="s">
        <v>81</v>
      </c>
      <c r="C655" s="1136" t="str">
        <f>'Class-6'!$AA$3</f>
        <v>ENGLISH</v>
      </c>
      <c r="D655" s="1137"/>
      <c r="E655" s="99">
        <f>IF($J643="TC",0,IF($J643="Nso",0,VLOOKUP($A640,'Class-6'!$B$9:$EI$108,26,0)))</f>
        <v>0</v>
      </c>
      <c r="F655" s="99">
        <f>IF($J643="TC",0,IF($J643="Nso",0,VLOOKUP($A640,'Class-6'!$B$9:$EI$108,27,0)))</f>
        <v>0</v>
      </c>
      <c r="G655" s="270">
        <f t="shared" ref="G655:G659" si="36">SUM(E655,F655)</f>
        <v>0</v>
      </c>
      <c r="H655" s="1138">
        <f>IF($J643="TC",0,IF($J643="Nso",0,VLOOKUP($A640,'Class-6'!$B$9:$EI$108,32,0)))</f>
        <v>0</v>
      </c>
      <c r="I655" s="1139"/>
      <c r="J655" s="1140">
        <f>IF($J643="TC",0,IF($J643="Nso",0,VLOOKUP($A640,'Class-6'!$B$9:$EI$108,36,0)))</f>
        <v>0</v>
      </c>
      <c r="K655" s="1141"/>
      <c r="L655" s="99">
        <f t="shared" ref="L655:L659" si="37">SUM(G655,H655,J655)</f>
        <v>0</v>
      </c>
      <c r="M655" s="100">
        <f>IF($J643="TC",0,IF($J643="Nso",0,VLOOKUP($A640,'Class-6'!$B$9:$EI$108,40,0)))</f>
        <v>0</v>
      </c>
    </row>
    <row r="656" spans="1:13" ht="22.5" customHeight="1">
      <c r="A656" s="1187"/>
      <c r="B656" s="49" t="s">
        <v>81</v>
      </c>
      <c r="C656" s="1136" t="str">
        <f>'Class-6'!$AP$3</f>
        <v>SANSKRIT</v>
      </c>
      <c r="D656" s="1137"/>
      <c r="E656" s="99">
        <f>IF($J643="TC",0,IF($J643="Nso",0,VLOOKUP($A640,'Class-6'!$B$9:$EI$108,41,0)))</f>
        <v>0</v>
      </c>
      <c r="F656" s="99">
        <f>IF($J643="TC",0,IF($J643="TC",0,IF($J643="Nso",0,VLOOKUP($A640,'Class-6'!$B$9:$EI$108,42,0))))</f>
        <v>0</v>
      </c>
      <c r="G656" s="270">
        <f t="shared" si="36"/>
        <v>0</v>
      </c>
      <c r="H656" s="1138">
        <f>IF($J643="TC",0,IF($J643="Nso",0,VLOOKUP($A640,'Class-6'!$B$9:$EI$108,47,0)))</f>
        <v>0</v>
      </c>
      <c r="I656" s="1139"/>
      <c r="J656" s="1140">
        <f>IF($J643="TC",0,IF($J643="Nso",0,VLOOKUP($A640,'Class-6'!$B$9:$EI$108,51,0)))</f>
        <v>0</v>
      </c>
      <c r="K656" s="1141"/>
      <c r="L656" s="99">
        <f t="shared" si="37"/>
        <v>0</v>
      </c>
      <c r="M656" s="100">
        <f>IF($J643="TC",0,IF($J643="Nso",0,VLOOKUP($A640,'Class-6'!$B$9:$EI$108,55,0)))</f>
        <v>0</v>
      </c>
    </row>
    <row r="657" spans="1:13" ht="22.5" customHeight="1">
      <c r="A657" s="1187"/>
      <c r="B657" s="49" t="s">
        <v>81</v>
      </c>
      <c r="C657" s="1136" t="str">
        <f>'Class-6'!$BE$3</f>
        <v>SCIENCE</v>
      </c>
      <c r="D657" s="1137"/>
      <c r="E657" s="99">
        <f>IF($J643="TC",0,IF($J643="Nso",0,VLOOKUP($A640,'Class-6'!$B$9:$EI$108,56,0)))</f>
        <v>0</v>
      </c>
      <c r="F657" s="99">
        <f>IF($J643="TC",0,IF($J643="Nso",0,VLOOKUP($A640,'Class-6'!$B$9:$EI$108,57,0)))</f>
        <v>0</v>
      </c>
      <c r="G657" s="270">
        <f t="shared" si="36"/>
        <v>0</v>
      </c>
      <c r="H657" s="1138">
        <f>IF($J643="TC",0,IF($J643="Nso",0,VLOOKUP($A640,'Class-6'!$B$9:$EI$108,62,0)))</f>
        <v>0</v>
      </c>
      <c r="I657" s="1139"/>
      <c r="J657" s="1140">
        <f>IF($J643="TC",0,IF($J643="Nso",0,VLOOKUP($A640,'Class-6'!$B$9:$EI$108,66,0)))</f>
        <v>0</v>
      </c>
      <c r="K657" s="1141"/>
      <c r="L657" s="99">
        <f t="shared" si="37"/>
        <v>0</v>
      </c>
      <c r="M657" s="100">
        <f>IF($J643="TC",0,IF($J643="Nso",0,VLOOKUP($A640,'Class-6'!$B$9:$EI$108,70,0)))</f>
        <v>0</v>
      </c>
    </row>
    <row r="658" spans="1:13" ht="22.5" customHeight="1">
      <c r="A658" s="1187"/>
      <c r="B658" s="49" t="s">
        <v>81</v>
      </c>
      <c r="C658" s="1136" t="str">
        <f>'Class-6'!$BT$3</f>
        <v>MATHEMATICS</v>
      </c>
      <c r="D658" s="1137"/>
      <c r="E658" s="99">
        <f>IF($J643="TC",0,IF($J643="Nso",0,VLOOKUP($A640,'Class-6'!$B$9:$EI$108,71,0)))</f>
        <v>0</v>
      </c>
      <c r="F658" s="99">
        <f>IF($J643="TC",0,IF($J643="Nso",0,VLOOKUP($A640,'Class-6'!$B$9:$EI$108,72,0)))</f>
        <v>0</v>
      </c>
      <c r="G658" s="270">
        <f t="shared" si="36"/>
        <v>0</v>
      </c>
      <c r="H658" s="1138">
        <f>IF($J643="TC",0,IF($J643="Nso",0,VLOOKUP($A640,'Class-6'!$B$9:$EI$108,77,0)))</f>
        <v>0</v>
      </c>
      <c r="I658" s="1139"/>
      <c r="J658" s="1140">
        <f>IF($J643="TC",0,IF($J643="Nso",0,VLOOKUP($A640,'Class-6'!$B$9:$EI$108,81,0)))</f>
        <v>0</v>
      </c>
      <c r="K658" s="1141"/>
      <c r="L658" s="99">
        <f t="shared" si="37"/>
        <v>0</v>
      </c>
      <c r="M658" s="100">
        <f>IF($J643="TC",0,IF($J643="Nso",0,VLOOKUP($A640,'Class-6'!$B$9:$EI$108,85,0)))</f>
        <v>0</v>
      </c>
    </row>
    <row r="659" spans="1:13" ht="22.5" customHeight="1" thickBot="1">
      <c r="A659" s="1187"/>
      <c r="B659" s="49" t="s">
        <v>81</v>
      </c>
      <c r="C659" s="1142" t="str">
        <f>'Class-6'!$CI$3</f>
        <v>SOCIAL SCIENCE</v>
      </c>
      <c r="D659" s="1143"/>
      <c r="E659" s="99">
        <f>IF($J643="TC",0,IF($J643="Nso",0,VLOOKUP($A640,'Class-6'!$B$9:$EI$108,86,0)))</f>
        <v>0</v>
      </c>
      <c r="F659" s="99">
        <f>IF($J643="TC",0,IF($J643="Nso",0,VLOOKUP($A640,'Class-6'!$B$9:$EI$108,87,0)))</f>
        <v>0</v>
      </c>
      <c r="G659" s="271">
        <f t="shared" si="36"/>
        <v>0</v>
      </c>
      <c r="H659" s="1144">
        <f>IF($J643="TC",0,IF($J643="Nso",0,VLOOKUP($A640,'Class-6'!$B$9:$EI$108,92,0)))</f>
        <v>0</v>
      </c>
      <c r="I659" s="1145"/>
      <c r="J659" s="1146">
        <f>IF($J643="TC",0,IF($J643="Nso",0,VLOOKUP($A640,'Class-6'!$B$9:$EI$108,96,0)))</f>
        <v>0</v>
      </c>
      <c r="K659" s="1147"/>
      <c r="L659" s="99">
        <f t="shared" si="37"/>
        <v>0</v>
      </c>
      <c r="M659" s="100">
        <f>IF($J643="TC",0,IF($J643="Nso",0,VLOOKUP($A640,'Class-6'!$B$9:$EI$108,100,0)))</f>
        <v>0</v>
      </c>
    </row>
    <row r="660" spans="1:13" ht="20.25" customHeight="1">
      <c r="A660" s="1187"/>
      <c r="B660" s="49" t="s">
        <v>81</v>
      </c>
      <c r="C660" s="1124" t="s">
        <v>90</v>
      </c>
      <c r="D660" s="1125"/>
      <c r="E660" s="1126"/>
      <c r="F660" s="1130" t="s">
        <v>91</v>
      </c>
      <c r="G660" s="1131"/>
      <c r="H660" s="1132" t="s">
        <v>92</v>
      </c>
      <c r="I660" s="1133"/>
      <c r="J660" s="481" t="s">
        <v>45</v>
      </c>
      <c r="K660" s="481" t="s">
        <v>98</v>
      </c>
      <c r="L660" s="411" t="s">
        <v>43</v>
      </c>
      <c r="M660" s="50" t="s">
        <v>47</v>
      </c>
    </row>
    <row r="661" spans="1:13" ht="20.25" customHeight="1" thickBot="1">
      <c r="A661" s="1187"/>
      <c r="B661" s="49" t="s">
        <v>81</v>
      </c>
      <c r="C661" s="1127"/>
      <c r="D661" s="1128"/>
      <c r="E661" s="1129"/>
      <c r="F661" s="1134">
        <f>IF($J643="TC",0,IF($J643="Nso",0,VLOOKUP($A640,'Class-6'!$B$9:$EI$108,131,0)))</f>
        <v>0</v>
      </c>
      <c r="G661" s="1135"/>
      <c r="H661" s="1134">
        <f>IF($J643="TC",0,IF($J643="Nso",0,VLOOKUP($A640,'Class-6'!$B$9:$EI$108,132,0)))</f>
        <v>0</v>
      </c>
      <c r="I661" s="1135"/>
      <c r="J661" s="483">
        <f>IF($J643="TC",0,IF($J643="Nso",0,VLOOKUP($A640,'Class-6'!$B$9:$EI$108,133,0)))</f>
        <v>0</v>
      </c>
      <c r="K661" s="482" t="str">
        <f>IF($J643="TC",0,IF($J643="Nso",0,VLOOKUP($A640,'Class-6'!$B$9:$EI$108,134,0)))</f>
        <v/>
      </c>
      <c r="L661" s="412" t="str">
        <f>IF($J643="TC","TC",IF($J643="Nso","NSO",VLOOKUP($A640,'Class-6'!$B$9:$EI$108,135,0)))</f>
        <v/>
      </c>
      <c r="M661" s="97" t="str">
        <f>IF($J643="Nso",0,VLOOKUP($A640,'Class-6'!$B$9:$EI$108,137,0))</f>
        <v/>
      </c>
    </row>
    <row r="662" spans="1:13" ht="20.25" customHeight="1">
      <c r="A662" s="1187"/>
      <c r="B662" s="49" t="s">
        <v>81</v>
      </c>
      <c r="C662" s="1172" t="s">
        <v>63</v>
      </c>
      <c r="D662" s="1173"/>
      <c r="E662" s="1173"/>
      <c r="F662" s="1173"/>
      <c r="G662" s="1173"/>
      <c r="H662" s="1174"/>
      <c r="I662" s="1175" t="s">
        <v>64</v>
      </c>
      <c r="J662" s="1176"/>
      <c r="K662" s="484">
        <f>IF($J643="TC",0,IF($J643="Nso",0,VLOOKUP($A640,'Class-6'!$B$9:$EI$108,128,0)))</f>
        <v>0</v>
      </c>
      <c r="L662" s="1177" t="s">
        <v>107</v>
      </c>
      <c r="M662" s="1178"/>
    </row>
    <row r="663" spans="1:13" ht="20.25" customHeight="1" thickBot="1">
      <c r="A663" s="1187"/>
      <c r="B663" s="49" t="s">
        <v>81</v>
      </c>
      <c r="C663" s="1113" t="s">
        <v>58</v>
      </c>
      <c r="D663" s="1114"/>
      <c r="E663" s="1114"/>
      <c r="F663" s="1115" t="s">
        <v>176</v>
      </c>
      <c r="G663" s="1115"/>
      <c r="H663" s="272" t="s">
        <v>51</v>
      </c>
      <c r="I663" s="1116" t="s">
        <v>65</v>
      </c>
      <c r="J663" s="1117"/>
      <c r="K663" s="485">
        <f>IF($J643="TC",0,IF($J643="Nso",0,VLOOKUP($A640,'Class-6'!$B$9:$EI$108,129,0)))</f>
        <v>0</v>
      </c>
      <c r="L663" s="1118" t="str">
        <f>IF($J643="TC",0,IF($J643="Nso",0,VLOOKUP($A640,'Class-6'!$B$9:$EI$108,130,0)))</f>
        <v/>
      </c>
      <c r="M663" s="1119"/>
    </row>
    <row r="664" spans="1:13" ht="20.25" customHeight="1">
      <c r="A664" s="1187"/>
      <c r="B664" s="49" t="s">
        <v>81</v>
      </c>
      <c r="C664" s="1113"/>
      <c r="D664" s="1114"/>
      <c r="E664" s="1114"/>
      <c r="F664" s="1115"/>
      <c r="G664" s="1115"/>
      <c r="H664" s="273" t="s">
        <v>105</v>
      </c>
      <c r="I664" s="1120" t="s">
        <v>66</v>
      </c>
      <c r="J664" s="1121"/>
      <c r="K664" s="1122">
        <f>IF($J643="TC",0,IF($J643="Nso",0,VLOOKUP($A640,'Class-6'!$B$9:$EI$108,138,0)))</f>
        <v>0</v>
      </c>
      <c r="L664" s="1122"/>
      <c r="M664" s="1123"/>
    </row>
    <row r="665" spans="1:13" ht="20.25" customHeight="1">
      <c r="A665" s="1187"/>
      <c r="B665" s="49" t="s">
        <v>81</v>
      </c>
      <c r="C665" s="1101" t="str">
        <f>'Class-6'!$CX$3</f>
        <v>WORK EXP.</v>
      </c>
      <c r="D665" s="1102"/>
      <c r="E665" s="1103"/>
      <c r="F665" s="1104" t="str">
        <f>IF($J643="TC",0,IF($J643="Nso",0,VLOOKUP($A640,'Class-6'!$B$9:$FH$108,155,0)))</f>
        <v>0/100</v>
      </c>
      <c r="G665" s="1104"/>
      <c r="H665" s="95">
        <f>IF($J643="TC",0,IF($J643="Nso",0,VLOOKUP($A640,'Class-6'!$B$9:$FH$108,109,0)))</f>
        <v>0</v>
      </c>
      <c r="I665" s="1105" t="s">
        <v>83</v>
      </c>
      <c r="J665" s="1106"/>
      <c r="K665" s="1107">
        <f>'Class-6'!$V$2</f>
        <v>44676</v>
      </c>
      <c r="L665" s="1107"/>
      <c r="M665" s="1108"/>
    </row>
    <row r="666" spans="1:13" ht="20.25" customHeight="1">
      <c r="A666" s="1187"/>
      <c r="B666" s="49" t="s">
        <v>81</v>
      </c>
      <c r="C666" s="1109" t="str">
        <f>'Class-6'!$DG$3</f>
        <v>ART EDU.</v>
      </c>
      <c r="D666" s="1104"/>
      <c r="E666" s="1104"/>
      <c r="F666" s="1086" t="str">
        <f>IF($J643="TC",0,IF($J643="Nso",0,VLOOKUP($A640,'Class-6'!$B$9:$FH$108,159,0)))</f>
        <v>0/100</v>
      </c>
      <c r="G666" s="1087"/>
      <c r="H666" s="95">
        <f>IF($J643="TC",0,IF($J643="Nso",0,VLOOKUP($A640,'Class-6'!$B$9:$FH$108,118,0)))</f>
        <v>0</v>
      </c>
      <c r="I666" s="1110"/>
      <c r="J666" s="1111"/>
      <c r="K666" s="1111"/>
      <c r="L666" s="1111"/>
      <c r="M666" s="1112"/>
    </row>
    <row r="667" spans="1:13" ht="20.25" customHeight="1">
      <c r="A667" s="1187"/>
      <c r="B667" s="49" t="s">
        <v>81</v>
      </c>
      <c r="C667" s="1084" t="str">
        <f>'Class-6'!$DP$3</f>
        <v>HEALTH &amp; PHY. EDU.</v>
      </c>
      <c r="D667" s="1085"/>
      <c r="E667" s="1085"/>
      <c r="F667" s="1086" t="str">
        <f>IF($J643="TC",0,IF($J643="Nso",0,VLOOKUP($A640,'Class-6'!$B$9:$FH$108,163,0)))</f>
        <v>0/100</v>
      </c>
      <c r="G667" s="1087"/>
      <c r="H667" s="95">
        <f>IF($J643="TC",0,IF($J643="Nso",0,VLOOKUP($A640,'Class-6'!$B$9:$FH$108,127,0)))</f>
        <v>0</v>
      </c>
      <c r="I667" s="1088" t="s">
        <v>78</v>
      </c>
      <c r="J667" s="1089"/>
      <c r="K667" s="1092"/>
      <c r="L667" s="1093"/>
      <c r="M667" s="1094"/>
    </row>
    <row r="668" spans="1:13" ht="20.25" customHeight="1">
      <c r="A668" s="1187"/>
      <c r="B668" s="40" t="s">
        <v>81</v>
      </c>
      <c r="C668" s="1098" t="s">
        <v>67</v>
      </c>
      <c r="D668" s="1099"/>
      <c r="E668" s="1099"/>
      <c r="F668" s="1099"/>
      <c r="G668" s="1099"/>
      <c r="H668" s="1100"/>
      <c r="I668" s="1090"/>
      <c r="J668" s="1091"/>
      <c r="K668" s="1095"/>
      <c r="L668" s="1096"/>
      <c r="M668" s="1097"/>
    </row>
    <row r="669" spans="1:13" ht="20.25" customHeight="1" thickBot="1">
      <c r="A669" s="1187"/>
      <c r="B669" s="40" t="s">
        <v>81</v>
      </c>
      <c r="C669" s="96" t="s">
        <v>68</v>
      </c>
      <c r="D669" s="1060" t="s">
        <v>73</v>
      </c>
      <c r="E669" s="1227"/>
      <c r="F669" s="1060" t="s">
        <v>74</v>
      </c>
      <c r="G669" s="1061"/>
      <c r="H669" s="1062"/>
      <c r="I669" s="1063" t="s">
        <v>79</v>
      </c>
      <c r="J669" s="1064"/>
      <c r="K669" s="1064"/>
      <c r="L669" s="1064"/>
      <c r="M669" s="1065"/>
    </row>
    <row r="670" spans="1:13" ht="20.25" customHeight="1">
      <c r="A670" s="1187"/>
      <c r="B670" s="40" t="s">
        <v>81</v>
      </c>
      <c r="C670" s="511" t="s">
        <v>207</v>
      </c>
      <c r="D670" s="1228" t="s">
        <v>208</v>
      </c>
      <c r="E670" s="1229"/>
      <c r="F670" s="1069" t="s">
        <v>75</v>
      </c>
      <c r="G670" s="1070"/>
      <c r="H670" s="1071"/>
      <c r="I670" s="1066"/>
      <c r="J670" s="1067"/>
      <c r="K670" s="1067"/>
      <c r="L670" s="1067"/>
      <c r="M670" s="1068"/>
    </row>
    <row r="671" spans="1:13" ht="20.25" customHeight="1">
      <c r="A671" s="1187"/>
      <c r="B671" s="40" t="s">
        <v>81</v>
      </c>
      <c r="C671" s="512" t="s">
        <v>69</v>
      </c>
      <c r="D671" s="1230" t="s">
        <v>212</v>
      </c>
      <c r="E671" s="1231"/>
      <c r="F671" s="1072" t="s">
        <v>76</v>
      </c>
      <c r="G671" s="1073"/>
      <c r="H671" s="1074"/>
      <c r="I671" s="1066"/>
      <c r="J671" s="1067"/>
      <c r="K671" s="1067"/>
      <c r="L671" s="1067"/>
      <c r="M671" s="1068"/>
    </row>
    <row r="672" spans="1:13" ht="20.25" customHeight="1">
      <c r="A672" s="1187"/>
      <c r="B672" s="40" t="s">
        <v>81</v>
      </c>
      <c r="C672" s="512" t="s">
        <v>70</v>
      </c>
      <c r="D672" s="1230" t="s">
        <v>215</v>
      </c>
      <c r="E672" s="1231"/>
      <c r="F672" s="1072" t="s">
        <v>77</v>
      </c>
      <c r="G672" s="1073"/>
      <c r="H672" s="1074"/>
      <c r="I672" s="1075" t="s">
        <v>93</v>
      </c>
      <c r="J672" s="1076"/>
      <c r="K672" s="1076"/>
      <c r="L672" s="1076"/>
      <c r="M672" s="1077"/>
    </row>
    <row r="673" spans="1:13" ht="20.25" customHeight="1">
      <c r="A673" s="1187"/>
      <c r="B673" s="40"/>
      <c r="C673" s="512" t="s">
        <v>72</v>
      </c>
      <c r="D673" s="1230" t="s">
        <v>209</v>
      </c>
      <c r="E673" s="1231"/>
      <c r="F673" s="1072" t="s">
        <v>77</v>
      </c>
      <c r="G673" s="1073"/>
      <c r="H673" s="1074"/>
      <c r="I673" s="1075"/>
      <c r="J673" s="1076"/>
      <c r="K673" s="1076"/>
      <c r="L673" s="1076"/>
      <c r="M673" s="1077"/>
    </row>
    <row r="674" spans="1:13" ht="20.25" customHeight="1" thickBot="1">
      <c r="A674" s="1187"/>
      <c r="B674" s="51" t="s">
        <v>81</v>
      </c>
      <c r="C674" s="131" t="s">
        <v>71</v>
      </c>
      <c r="D674" s="1232" t="s">
        <v>210</v>
      </c>
      <c r="E674" s="1233"/>
      <c r="F674" s="1081" t="s">
        <v>106</v>
      </c>
      <c r="G674" s="1082"/>
      <c r="H674" s="1083"/>
      <c r="I674" s="1078"/>
      <c r="J674" s="1079"/>
      <c r="K674" s="1079"/>
      <c r="L674" s="1079"/>
      <c r="M674" s="1080"/>
    </row>
    <row r="675" spans="1:13" ht="12.75" customHeight="1" thickTop="1">
      <c r="A675" s="1185"/>
      <c r="B675" s="1185"/>
      <c r="C675" s="1185"/>
      <c r="D675" s="1185"/>
      <c r="E675" s="1185"/>
      <c r="F675" s="1185"/>
      <c r="G675" s="1185"/>
      <c r="H675" s="1185"/>
      <c r="I675" s="1185"/>
      <c r="J675" s="1185"/>
      <c r="K675" s="1185"/>
      <c r="L675" s="1185"/>
      <c r="M675" s="1185"/>
    </row>
    <row r="676" spans="1:13" ht="24.75" customHeight="1" thickBot="1">
      <c r="A676" s="488">
        <f>A640+1</f>
        <v>20</v>
      </c>
      <c r="B676" s="1186" t="s">
        <v>54</v>
      </c>
      <c r="C676" s="1186"/>
      <c r="D676" s="1186"/>
      <c r="E676" s="1186"/>
      <c r="F676" s="1186"/>
      <c r="G676" s="1186"/>
      <c r="H676" s="1186"/>
      <c r="I676" s="1186"/>
      <c r="J676" s="1186"/>
      <c r="K676" s="1186"/>
      <c r="L676" s="1186"/>
      <c r="M676" s="1186"/>
    </row>
    <row r="677" spans="1:13" ht="42.75" customHeight="1" thickTop="1">
      <c r="A677" s="1187"/>
      <c r="B677" s="1188"/>
      <c r="C677" s="1189"/>
      <c r="D677" s="1192" t="str">
        <f>Master!$E$8</f>
        <v>Govt. Sr. Secondary School Raimalwada</v>
      </c>
      <c r="E677" s="1193"/>
      <c r="F677" s="1193"/>
      <c r="G677" s="1193"/>
      <c r="H677" s="1193"/>
      <c r="I677" s="1193"/>
      <c r="J677" s="1193"/>
      <c r="K677" s="1193"/>
      <c r="L677" s="1193"/>
      <c r="M677" s="1194"/>
    </row>
    <row r="678" spans="1:13" ht="26.25" customHeight="1" thickBot="1">
      <c r="A678" s="1187"/>
      <c r="B678" s="1190"/>
      <c r="C678" s="1191"/>
      <c r="D678" s="1195" t="str">
        <f>Master!$E$11</f>
        <v>P.S.-Bapini (Jodhpur)</v>
      </c>
      <c r="E678" s="1196"/>
      <c r="F678" s="1196"/>
      <c r="G678" s="1196"/>
      <c r="H678" s="1196"/>
      <c r="I678" s="1196"/>
      <c r="J678" s="1196"/>
      <c r="K678" s="1196"/>
      <c r="L678" s="1196"/>
      <c r="M678" s="1197"/>
    </row>
    <row r="679" spans="1:13" ht="17.25" customHeight="1">
      <c r="A679" s="1187"/>
      <c r="B679" s="274"/>
      <c r="C679" s="1198" t="s">
        <v>169</v>
      </c>
      <c r="D679" s="1199"/>
      <c r="E679" s="1199"/>
      <c r="F679" s="1199"/>
      <c r="G679" s="1200"/>
      <c r="H679" s="1207" t="s">
        <v>129</v>
      </c>
      <c r="I679" s="1207"/>
      <c r="J679" s="1210">
        <f>VLOOKUP(A676,'Class-6'!$B$9:$G$108,6)</f>
        <v>0</v>
      </c>
      <c r="K679" s="1213" t="str">
        <f>CONCATENATE('Class-6'!$C$3,'Class-6'!$G$3)</f>
        <v>School U-Dise Code :-08151106901</v>
      </c>
      <c r="L679" s="1214"/>
      <c r="M679" s="1215"/>
    </row>
    <row r="680" spans="1:13" ht="17.25" customHeight="1">
      <c r="A680" s="1187"/>
      <c r="B680" s="38"/>
      <c r="C680" s="1201"/>
      <c r="D680" s="1202"/>
      <c r="E680" s="1202"/>
      <c r="F680" s="1202"/>
      <c r="G680" s="1203"/>
      <c r="H680" s="1208"/>
      <c r="I680" s="1208"/>
      <c r="J680" s="1211"/>
      <c r="K680" s="1216" t="str">
        <f>CONCATENATE('Class-6'!$I$3,'Class-6'!$J$3)</f>
        <v>Session :-2021-22</v>
      </c>
      <c r="L680" s="1217"/>
      <c r="M680" s="1218"/>
    </row>
    <row r="681" spans="1:13" ht="17.25" customHeight="1" thickBot="1">
      <c r="A681" s="1187"/>
      <c r="B681" s="38"/>
      <c r="C681" s="1204"/>
      <c r="D681" s="1205"/>
      <c r="E681" s="1205"/>
      <c r="F681" s="1205"/>
      <c r="G681" s="1206"/>
      <c r="H681" s="1209"/>
      <c r="I681" s="1209"/>
      <c r="J681" s="1212"/>
      <c r="K681" s="1219"/>
      <c r="L681" s="1220"/>
      <c r="M681" s="1221"/>
    </row>
    <row r="682" spans="1:13" ht="20.25" customHeight="1">
      <c r="A682" s="1187"/>
      <c r="B682" s="40" t="s">
        <v>81</v>
      </c>
      <c r="C682" s="1222" t="s">
        <v>22</v>
      </c>
      <c r="D682" s="1223"/>
      <c r="E682" s="1223"/>
      <c r="F682" s="1224"/>
      <c r="G682" s="17" t="s">
        <v>167</v>
      </c>
      <c r="H682" s="1225">
        <f>VLOOKUP($A676,'Class-6'!$B$9:$EI$108,4,0)</f>
        <v>0</v>
      </c>
      <c r="I682" s="1225"/>
      <c r="J682" s="1225"/>
      <c r="K682" s="1225"/>
      <c r="L682" s="1225"/>
      <c r="M682" s="1226"/>
    </row>
    <row r="683" spans="1:13" ht="20.25" customHeight="1">
      <c r="A683" s="1187"/>
      <c r="B683" s="40" t="s">
        <v>81</v>
      </c>
      <c r="C683" s="1181" t="s">
        <v>24</v>
      </c>
      <c r="D683" s="1182"/>
      <c r="E683" s="1182"/>
      <c r="F683" s="1183"/>
      <c r="G683" s="33" t="s">
        <v>167</v>
      </c>
      <c r="H683" s="1179">
        <f>VLOOKUP($A676,'Class-6'!$B$9:$EI$108,7,0)</f>
        <v>0</v>
      </c>
      <c r="I683" s="1179"/>
      <c r="J683" s="1179"/>
      <c r="K683" s="1179"/>
      <c r="L683" s="1179"/>
      <c r="M683" s="1180"/>
    </row>
    <row r="684" spans="1:13" ht="20.25" customHeight="1">
      <c r="A684" s="1187"/>
      <c r="B684" s="40" t="s">
        <v>81</v>
      </c>
      <c r="C684" s="1181" t="s">
        <v>25</v>
      </c>
      <c r="D684" s="1182"/>
      <c r="E684" s="1182"/>
      <c r="F684" s="1183"/>
      <c r="G684" s="33" t="s">
        <v>167</v>
      </c>
      <c r="H684" s="1179">
        <f>VLOOKUP($A676,'Class-6'!$B$9:$EI$108,8,0)</f>
        <v>0</v>
      </c>
      <c r="I684" s="1179"/>
      <c r="J684" s="1179"/>
      <c r="K684" s="1179"/>
      <c r="L684" s="1179"/>
      <c r="M684" s="1180"/>
    </row>
    <row r="685" spans="1:13" ht="20.25" customHeight="1">
      <c r="A685" s="1187"/>
      <c r="B685" s="40" t="s">
        <v>81</v>
      </c>
      <c r="C685" s="1181" t="s">
        <v>56</v>
      </c>
      <c r="D685" s="1182"/>
      <c r="E685" s="1182"/>
      <c r="F685" s="1183"/>
      <c r="G685" s="33" t="s">
        <v>167</v>
      </c>
      <c r="H685" s="1179">
        <f>VLOOKUP($A676,'Class-6'!$B$9:$EI$108,9,0)</f>
        <v>0</v>
      </c>
      <c r="I685" s="1179"/>
      <c r="J685" s="1179"/>
      <c r="K685" s="1179"/>
      <c r="L685" s="1179"/>
      <c r="M685" s="1180"/>
    </row>
    <row r="686" spans="1:13" ht="20.25" customHeight="1">
      <c r="A686" s="1187"/>
      <c r="B686" s="40" t="s">
        <v>81</v>
      </c>
      <c r="C686" s="1181" t="s">
        <v>57</v>
      </c>
      <c r="D686" s="1182"/>
      <c r="E686" s="1182"/>
      <c r="F686" s="1183"/>
      <c r="G686" s="33" t="s">
        <v>167</v>
      </c>
      <c r="H686" s="1184" t="str">
        <f>CONCATENATE('Class-6'!$G$4,'Class-6'!$J$4)</f>
        <v>6(A)</v>
      </c>
      <c r="I686" s="1179"/>
      <c r="J686" s="1179"/>
      <c r="K686" s="1179"/>
      <c r="L686" s="1179"/>
      <c r="M686" s="1180"/>
    </row>
    <row r="687" spans="1:13" ht="20.25" customHeight="1" thickBot="1">
      <c r="A687" s="1187"/>
      <c r="B687" s="40" t="s">
        <v>81</v>
      </c>
      <c r="C687" s="1154" t="s">
        <v>27</v>
      </c>
      <c r="D687" s="1155"/>
      <c r="E687" s="1155"/>
      <c r="F687" s="1156"/>
      <c r="G687" s="98" t="s">
        <v>167</v>
      </c>
      <c r="H687" s="1157">
        <f>VLOOKUP($A676,'Class-6'!$B$9:$EI$108,10,0)</f>
        <v>0</v>
      </c>
      <c r="I687" s="1157"/>
      <c r="J687" s="1157"/>
      <c r="K687" s="1157"/>
      <c r="L687" s="1157"/>
      <c r="M687" s="1158"/>
    </row>
    <row r="688" spans="1:13" ht="20.25" customHeight="1">
      <c r="A688" s="1187"/>
      <c r="B688" s="49" t="s">
        <v>81</v>
      </c>
      <c r="C688" s="1159" t="s">
        <v>58</v>
      </c>
      <c r="D688" s="1160"/>
      <c r="E688" s="413" t="s">
        <v>85</v>
      </c>
      <c r="F688" s="413" t="s">
        <v>86</v>
      </c>
      <c r="G688" s="410" t="s">
        <v>33</v>
      </c>
      <c r="H688" s="1161" t="s">
        <v>59</v>
      </c>
      <c r="I688" s="1161"/>
      <c r="J688" s="1162" t="s">
        <v>97</v>
      </c>
      <c r="K688" s="1163"/>
      <c r="L688" s="414" t="s">
        <v>89</v>
      </c>
      <c r="M688" s="1164" t="s">
        <v>104</v>
      </c>
    </row>
    <row r="689" spans="1:13" ht="25.5" customHeight="1" thickBot="1">
      <c r="A689" s="1187"/>
      <c r="B689" s="49" t="s">
        <v>81</v>
      </c>
      <c r="C689" s="1166" t="s">
        <v>60</v>
      </c>
      <c r="D689" s="1167"/>
      <c r="E689" s="267">
        <f>'Class-6'!$L$7</f>
        <v>20</v>
      </c>
      <c r="F689" s="267">
        <f>'Class-6'!$M$7</f>
        <v>20</v>
      </c>
      <c r="G689" s="268">
        <f>SUM(E689:F689)</f>
        <v>40</v>
      </c>
      <c r="H689" s="1168">
        <f>'Class-6'!$R$7</f>
        <v>60</v>
      </c>
      <c r="I689" s="1169"/>
      <c r="J689" s="1170">
        <f>'Class-6'!$V$7</f>
        <v>100</v>
      </c>
      <c r="K689" s="1171"/>
      <c r="L689" s="150">
        <f>G689+H689+J689</f>
        <v>200</v>
      </c>
      <c r="M689" s="1165"/>
    </row>
    <row r="690" spans="1:13" ht="22.5" customHeight="1">
      <c r="A690" s="1187"/>
      <c r="B690" s="49" t="s">
        <v>81</v>
      </c>
      <c r="C690" s="1148" t="str">
        <f>'Class-6'!$L$3</f>
        <v>HINDI</v>
      </c>
      <c r="D690" s="1149"/>
      <c r="E690" s="99">
        <f>IF($J679="TC",0,IF($J679="Nso",0,VLOOKUP($A676,'Class-6'!$B$9:$EI$108,11,0)))</f>
        <v>0</v>
      </c>
      <c r="F690" s="99">
        <f>IF($J679="TC",0,IF($J679="Nso",0,VLOOKUP($A676,'Class-6'!$B$9:$EI$108,12,0)))</f>
        <v>0</v>
      </c>
      <c r="G690" s="269">
        <f>SUM(E690,F690)</f>
        <v>0</v>
      </c>
      <c r="H690" s="1150">
        <f>IF($J679="TC",0,IF($J679="Nso",0,VLOOKUP($A676,'Class-6'!$B$9:$EI$108,17,0)))</f>
        <v>0</v>
      </c>
      <c r="I690" s="1151"/>
      <c r="J690" s="1152">
        <f>IF($J679="TC",0,IF($J679="Nso",0,VLOOKUP($A676,'Class-6'!$B$9:$EI$108,21,0)))</f>
        <v>0</v>
      </c>
      <c r="K690" s="1153"/>
      <c r="L690" s="99">
        <f>SUM(G690,H690,J690)</f>
        <v>0</v>
      </c>
      <c r="M690" s="100">
        <f>IF($J679="TC",0,IF($J679="Nso",0,VLOOKUP($A676,'Class-6'!$B$9:$EI$108,25,0)))</f>
        <v>0</v>
      </c>
    </row>
    <row r="691" spans="1:13" ht="22.5" customHeight="1">
      <c r="A691" s="1187"/>
      <c r="B691" s="49" t="s">
        <v>81</v>
      </c>
      <c r="C691" s="1136" t="str">
        <f>'Class-6'!$AA$3</f>
        <v>ENGLISH</v>
      </c>
      <c r="D691" s="1137"/>
      <c r="E691" s="99">
        <f>IF($J679="TC",0,IF($J679="Nso",0,VLOOKUP($A676,'Class-6'!$B$9:$EI$108,26,0)))</f>
        <v>0</v>
      </c>
      <c r="F691" s="99">
        <f>IF($J679="TC",0,IF($J679="Nso",0,VLOOKUP($A676,'Class-6'!$B$9:$EI$108,27,0)))</f>
        <v>0</v>
      </c>
      <c r="G691" s="270">
        <f t="shared" ref="G691:G695" si="38">SUM(E691,F691)</f>
        <v>0</v>
      </c>
      <c r="H691" s="1138">
        <f>IF($J679="TC",0,IF($J679="Nso",0,VLOOKUP($A676,'Class-6'!$B$9:$EI$108,32,0)))</f>
        <v>0</v>
      </c>
      <c r="I691" s="1139"/>
      <c r="J691" s="1140">
        <f>IF($J679="TC",0,IF($J679="Nso",0,VLOOKUP($A676,'Class-6'!$B$9:$EI$108,36,0)))</f>
        <v>0</v>
      </c>
      <c r="K691" s="1141"/>
      <c r="L691" s="99">
        <f t="shared" ref="L691:L695" si="39">SUM(G691,H691,J691)</f>
        <v>0</v>
      </c>
      <c r="M691" s="100">
        <f>IF($J679="TC",0,IF($J679="Nso",0,VLOOKUP($A676,'Class-6'!$B$9:$EI$108,40,0)))</f>
        <v>0</v>
      </c>
    </row>
    <row r="692" spans="1:13" ht="22.5" customHeight="1">
      <c r="A692" s="1187"/>
      <c r="B692" s="49" t="s">
        <v>81</v>
      </c>
      <c r="C692" s="1136" t="str">
        <f>'Class-6'!$AP$3</f>
        <v>SANSKRIT</v>
      </c>
      <c r="D692" s="1137"/>
      <c r="E692" s="99">
        <f>IF($J679="TC",0,IF($J679="Nso",0,VLOOKUP($A676,'Class-6'!$B$9:$EI$108,41,0)))</f>
        <v>0</v>
      </c>
      <c r="F692" s="99">
        <f>IF($J679="TC",0,IF($J679="TC",0,IF($J679="Nso",0,VLOOKUP($A676,'Class-6'!$B$9:$EI$108,42,0))))</f>
        <v>0</v>
      </c>
      <c r="G692" s="270">
        <f t="shared" si="38"/>
        <v>0</v>
      </c>
      <c r="H692" s="1138">
        <f>IF($J679="TC",0,IF($J679="Nso",0,VLOOKUP($A676,'Class-6'!$B$9:$EI$108,47,0)))</f>
        <v>0</v>
      </c>
      <c r="I692" s="1139"/>
      <c r="J692" s="1140">
        <f>IF($J679="TC",0,IF($J679="Nso",0,VLOOKUP($A676,'Class-6'!$B$9:$EI$108,51,0)))</f>
        <v>0</v>
      </c>
      <c r="K692" s="1141"/>
      <c r="L692" s="99">
        <f t="shared" si="39"/>
        <v>0</v>
      </c>
      <c r="M692" s="100">
        <f>IF($J679="TC",0,IF($J679="Nso",0,VLOOKUP($A676,'Class-6'!$B$9:$EI$108,55,0)))</f>
        <v>0</v>
      </c>
    </row>
    <row r="693" spans="1:13" ht="22.5" customHeight="1">
      <c r="A693" s="1187"/>
      <c r="B693" s="49" t="s">
        <v>81</v>
      </c>
      <c r="C693" s="1136" t="str">
        <f>'Class-6'!$BE$3</f>
        <v>SCIENCE</v>
      </c>
      <c r="D693" s="1137"/>
      <c r="E693" s="99">
        <f>IF($J679="TC",0,IF($J679="Nso",0,VLOOKUP($A676,'Class-6'!$B$9:$EI$108,56,0)))</f>
        <v>0</v>
      </c>
      <c r="F693" s="99">
        <f>IF($J679="TC",0,IF($J679="Nso",0,VLOOKUP($A676,'Class-6'!$B$9:$EI$108,57,0)))</f>
        <v>0</v>
      </c>
      <c r="G693" s="270">
        <f t="shared" si="38"/>
        <v>0</v>
      </c>
      <c r="H693" s="1138">
        <f>IF($J679="TC",0,IF($J679="Nso",0,VLOOKUP($A676,'Class-6'!$B$9:$EI$108,62,0)))</f>
        <v>0</v>
      </c>
      <c r="I693" s="1139"/>
      <c r="J693" s="1140">
        <f>IF($J679="TC",0,IF($J679="Nso",0,VLOOKUP($A676,'Class-6'!$B$9:$EI$108,66,0)))</f>
        <v>0</v>
      </c>
      <c r="K693" s="1141"/>
      <c r="L693" s="99">
        <f t="shared" si="39"/>
        <v>0</v>
      </c>
      <c r="M693" s="100">
        <f>IF($J679="TC",0,IF($J679="Nso",0,VLOOKUP($A676,'Class-6'!$B$9:$EI$108,70,0)))</f>
        <v>0</v>
      </c>
    </row>
    <row r="694" spans="1:13" ht="22.5" customHeight="1">
      <c r="A694" s="1187"/>
      <c r="B694" s="49" t="s">
        <v>81</v>
      </c>
      <c r="C694" s="1136" t="str">
        <f>'Class-6'!$BT$3</f>
        <v>MATHEMATICS</v>
      </c>
      <c r="D694" s="1137"/>
      <c r="E694" s="99">
        <f>IF($J679="TC",0,IF($J679="Nso",0,VLOOKUP($A676,'Class-6'!$B$9:$EI$108,71,0)))</f>
        <v>0</v>
      </c>
      <c r="F694" s="99">
        <f>IF($J679="TC",0,IF($J679="Nso",0,VLOOKUP($A676,'Class-6'!$B$9:$EI$108,72,0)))</f>
        <v>0</v>
      </c>
      <c r="G694" s="270">
        <f t="shared" si="38"/>
        <v>0</v>
      </c>
      <c r="H694" s="1138">
        <f>IF($J679="TC",0,IF($J679="Nso",0,VLOOKUP($A676,'Class-6'!$B$9:$EI$108,77,0)))</f>
        <v>0</v>
      </c>
      <c r="I694" s="1139"/>
      <c r="J694" s="1140">
        <f>IF($J679="TC",0,IF($J679="Nso",0,VLOOKUP($A676,'Class-6'!$B$9:$EI$108,81,0)))</f>
        <v>0</v>
      </c>
      <c r="K694" s="1141"/>
      <c r="L694" s="99">
        <f t="shared" si="39"/>
        <v>0</v>
      </c>
      <c r="M694" s="100">
        <f>IF($J679="TC",0,IF($J679="Nso",0,VLOOKUP($A676,'Class-6'!$B$9:$EI$108,85,0)))</f>
        <v>0</v>
      </c>
    </row>
    <row r="695" spans="1:13" ht="22.5" customHeight="1" thickBot="1">
      <c r="A695" s="1187"/>
      <c r="B695" s="49" t="s">
        <v>81</v>
      </c>
      <c r="C695" s="1142" t="str">
        <f>'Class-6'!$CI$3</f>
        <v>SOCIAL SCIENCE</v>
      </c>
      <c r="D695" s="1143"/>
      <c r="E695" s="99">
        <f>IF($J679="TC",0,IF($J679="Nso",0,VLOOKUP($A676,'Class-6'!$B$9:$EI$108,86,0)))</f>
        <v>0</v>
      </c>
      <c r="F695" s="99">
        <f>IF($J679="TC",0,IF($J679="Nso",0,VLOOKUP($A676,'Class-6'!$B$9:$EI$108,87,0)))</f>
        <v>0</v>
      </c>
      <c r="G695" s="271">
        <f t="shared" si="38"/>
        <v>0</v>
      </c>
      <c r="H695" s="1144">
        <f>IF($J679="TC",0,IF($J679="Nso",0,VLOOKUP($A676,'Class-6'!$B$9:$EI$108,92,0)))</f>
        <v>0</v>
      </c>
      <c r="I695" s="1145"/>
      <c r="J695" s="1146">
        <f>IF($J679="TC",0,IF($J679="Nso",0,VLOOKUP($A676,'Class-6'!$B$9:$EI$108,96,0)))</f>
        <v>0</v>
      </c>
      <c r="K695" s="1147"/>
      <c r="L695" s="99">
        <f t="shared" si="39"/>
        <v>0</v>
      </c>
      <c r="M695" s="100">
        <f>IF($J679="TC",0,IF($J679="Nso",0,VLOOKUP($A676,'Class-6'!$B$9:$EI$108,100,0)))</f>
        <v>0</v>
      </c>
    </row>
    <row r="696" spans="1:13" ht="20.25" customHeight="1">
      <c r="A696" s="1187"/>
      <c r="B696" s="49" t="s">
        <v>81</v>
      </c>
      <c r="C696" s="1124" t="s">
        <v>90</v>
      </c>
      <c r="D696" s="1125"/>
      <c r="E696" s="1126"/>
      <c r="F696" s="1130" t="s">
        <v>91</v>
      </c>
      <c r="G696" s="1131"/>
      <c r="H696" s="1132" t="s">
        <v>92</v>
      </c>
      <c r="I696" s="1133"/>
      <c r="J696" s="481" t="s">
        <v>45</v>
      </c>
      <c r="K696" s="481" t="s">
        <v>98</v>
      </c>
      <c r="L696" s="411" t="s">
        <v>43</v>
      </c>
      <c r="M696" s="513" t="s">
        <v>47</v>
      </c>
    </row>
    <row r="697" spans="1:13" ht="20.25" customHeight="1" thickBot="1">
      <c r="A697" s="1187"/>
      <c r="B697" s="49" t="s">
        <v>81</v>
      </c>
      <c r="C697" s="1127"/>
      <c r="D697" s="1128"/>
      <c r="E697" s="1129"/>
      <c r="F697" s="1134">
        <f>IF($J679="TC",0,IF($J679="Nso",0,VLOOKUP($A676,'Class-6'!$B$9:$EI$108,131,0)))</f>
        <v>0</v>
      </c>
      <c r="G697" s="1135"/>
      <c r="H697" s="1134">
        <f>IF($J679="TC",0,IF($J679="Nso",0,VLOOKUP($A676,'Class-6'!$B$9:$EI$108,132,0)))</f>
        <v>0</v>
      </c>
      <c r="I697" s="1135"/>
      <c r="J697" s="483">
        <f>IF($J679="TC",0,IF($J679="Nso",0,VLOOKUP($A676,'Class-6'!$B$9:$EI$108,133,0)))</f>
        <v>0</v>
      </c>
      <c r="K697" s="482" t="str">
        <f>IF($J679="TC",0,IF($J679="Nso",0,VLOOKUP($A676,'Class-6'!$B$9:$EI$108,134,0)))</f>
        <v/>
      </c>
      <c r="L697" s="412" t="str">
        <f>IF($J679="TC","TC",IF($J679="Nso","NSO",VLOOKUP($A676,'Class-6'!$B$9:$EI$108,135,0)))</f>
        <v/>
      </c>
      <c r="M697" s="97" t="str">
        <f>IF($J679="Nso",0,VLOOKUP($A676,'Class-6'!$B$9:$EI$108,137,0))</f>
        <v/>
      </c>
    </row>
    <row r="698" spans="1:13" ht="20.25" customHeight="1">
      <c r="A698" s="1187"/>
      <c r="B698" s="49" t="s">
        <v>81</v>
      </c>
      <c r="C698" s="1172" t="s">
        <v>63</v>
      </c>
      <c r="D698" s="1173"/>
      <c r="E698" s="1173"/>
      <c r="F698" s="1173"/>
      <c r="G698" s="1173"/>
      <c r="H698" s="1174"/>
      <c r="I698" s="1175" t="s">
        <v>64</v>
      </c>
      <c r="J698" s="1176"/>
      <c r="K698" s="484">
        <f>IF($J679="TC",0,IF($J679="Nso",0,VLOOKUP($A676,'Class-6'!$B$9:$EI$108,128,0)))</f>
        <v>0</v>
      </c>
      <c r="L698" s="1177" t="s">
        <v>107</v>
      </c>
      <c r="M698" s="1178"/>
    </row>
    <row r="699" spans="1:13" ht="20.25" customHeight="1" thickBot="1">
      <c r="A699" s="1187"/>
      <c r="B699" s="49" t="s">
        <v>81</v>
      </c>
      <c r="C699" s="1113" t="s">
        <v>58</v>
      </c>
      <c r="D699" s="1114"/>
      <c r="E699" s="1114"/>
      <c r="F699" s="1115" t="s">
        <v>176</v>
      </c>
      <c r="G699" s="1115"/>
      <c r="H699" s="272" t="s">
        <v>51</v>
      </c>
      <c r="I699" s="1116" t="s">
        <v>65</v>
      </c>
      <c r="J699" s="1117"/>
      <c r="K699" s="485">
        <f>IF($J679="TC",0,IF($J679="Nso",0,VLOOKUP($A676,'Class-6'!$B$9:$EI$108,129,0)))</f>
        <v>0</v>
      </c>
      <c r="L699" s="1118" t="str">
        <f>IF($J679="TC",0,IF($J679="Nso",0,VLOOKUP($A676,'Class-6'!$B$9:$EI$108,130,0)))</f>
        <v/>
      </c>
      <c r="M699" s="1119"/>
    </row>
    <row r="700" spans="1:13" ht="20.25" customHeight="1">
      <c r="A700" s="1187"/>
      <c r="B700" s="49" t="s">
        <v>81</v>
      </c>
      <c r="C700" s="1113"/>
      <c r="D700" s="1114"/>
      <c r="E700" s="1114"/>
      <c r="F700" s="1115"/>
      <c r="G700" s="1115"/>
      <c r="H700" s="273" t="s">
        <v>105</v>
      </c>
      <c r="I700" s="1120" t="s">
        <v>66</v>
      </c>
      <c r="J700" s="1121"/>
      <c r="K700" s="1122">
        <f>IF($J679="TC",0,IF($J679="Nso",0,VLOOKUP($A676,'Class-6'!$B$9:$EI$108,138,0)))</f>
        <v>0</v>
      </c>
      <c r="L700" s="1122"/>
      <c r="M700" s="1123"/>
    </row>
    <row r="701" spans="1:13" ht="20.25" customHeight="1">
      <c r="A701" s="1187"/>
      <c r="B701" s="49" t="s">
        <v>81</v>
      </c>
      <c r="C701" s="1101" t="str">
        <f>'Class-6'!$CX$3</f>
        <v>WORK EXP.</v>
      </c>
      <c r="D701" s="1102"/>
      <c r="E701" s="1103"/>
      <c r="F701" s="1104" t="str">
        <f>IF($J679="TC",0,IF($J679="Nso",0,VLOOKUP($A676,'Class-6'!$B$9:$FH$108,155,0)))</f>
        <v>0/100</v>
      </c>
      <c r="G701" s="1104"/>
      <c r="H701" s="95">
        <f>IF($J679="TC",0,IF($J679="Nso",0,VLOOKUP($A676,'Class-6'!$B$9:$FH$108,109,0)))</f>
        <v>0</v>
      </c>
      <c r="I701" s="1105" t="s">
        <v>83</v>
      </c>
      <c r="J701" s="1106"/>
      <c r="K701" s="1107">
        <f>'Class-6'!$V$2</f>
        <v>44676</v>
      </c>
      <c r="L701" s="1107"/>
      <c r="M701" s="1108"/>
    </row>
    <row r="702" spans="1:13" ht="20.25" customHeight="1">
      <c r="A702" s="1187"/>
      <c r="B702" s="49" t="s">
        <v>81</v>
      </c>
      <c r="C702" s="1109" t="str">
        <f>'Class-6'!$DG$3</f>
        <v>ART EDU.</v>
      </c>
      <c r="D702" s="1104"/>
      <c r="E702" s="1104"/>
      <c r="F702" s="1086" t="str">
        <f>IF($J679="TC",0,IF($J679="Nso",0,VLOOKUP($A676,'Class-6'!$B$9:$FH$108,159,0)))</f>
        <v>0/100</v>
      </c>
      <c r="G702" s="1087"/>
      <c r="H702" s="95">
        <f>IF($J679="TC",0,IF($J679="Nso",0,VLOOKUP($A676,'Class-6'!$B$9:$FH$108,118,0)))</f>
        <v>0</v>
      </c>
      <c r="I702" s="1110"/>
      <c r="J702" s="1111"/>
      <c r="K702" s="1111"/>
      <c r="L702" s="1111"/>
      <c r="M702" s="1112"/>
    </row>
    <row r="703" spans="1:13" ht="20.25" customHeight="1">
      <c r="A703" s="1187"/>
      <c r="B703" s="49" t="s">
        <v>81</v>
      </c>
      <c r="C703" s="1084" t="str">
        <f>'Class-6'!$DP$3</f>
        <v>HEALTH &amp; PHY. EDU.</v>
      </c>
      <c r="D703" s="1085"/>
      <c r="E703" s="1085"/>
      <c r="F703" s="1086" t="str">
        <f>IF($J679="TC",0,IF($J679="Nso",0,VLOOKUP($A676,'Class-6'!$B$9:$FH$108,163,0)))</f>
        <v>0/100</v>
      </c>
      <c r="G703" s="1087"/>
      <c r="H703" s="95">
        <f>IF($J679="TC",0,IF($J679="Nso",0,VLOOKUP($A676,'Class-6'!$B$9:$FH$108,127,0)))</f>
        <v>0</v>
      </c>
      <c r="I703" s="1088" t="s">
        <v>78</v>
      </c>
      <c r="J703" s="1089"/>
      <c r="K703" s="1092"/>
      <c r="L703" s="1093"/>
      <c r="M703" s="1094"/>
    </row>
    <row r="704" spans="1:13" ht="20.25" customHeight="1">
      <c r="A704" s="1187"/>
      <c r="B704" s="40" t="s">
        <v>81</v>
      </c>
      <c r="C704" s="1098" t="s">
        <v>67</v>
      </c>
      <c r="D704" s="1099"/>
      <c r="E704" s="1099"/>
      <c r="F704" s="1099"/>
      <c r="G704" s="1099"/>
      <c r="H704" s="1100"/>
      <c r="I704" s="1090"/>
      <c r="J704" s="1091"/>
      <c r="K704" s="1095"/>
      <c r="L704" s="1096"/>
      <c r="M704" s="1097"/>
    </row>
    <row r="705" spans="1:13" ht="20.25" customHeight="1" thickBot="1">
      <c r="A705" s="1187"/>
      <c r="B705" s="40" t="s">
        <v>81</v>
      </c>
      <c r="C705" s="96" t="s">
        <v>68</v>
      </c>
      <c r="D705" s="1060" t="s">
        <v>73</v>
      </c>
      <c r="E705" s="1227"/>
      <c r="F705" s="1060" t="s">
        <v>74</v>
      </c>
      <c r="G705" s="1061"/>
      <c r="H705" s="1062"/>
      <c r="I705" s="1063" t="s">
        <v>79</v>
      </c>
      <c r="J705" s="1064"/>
      <c r="K705" s="1064"/>
      <c r="L705" s="1064"/>
      <c r="M705" s="1065"/>
    </row>
    <row r="706" spans="1:13" ht="20.25" customHeight="1">
      <c r="A706" s="1187"/>
      <c r="B706" s="40" t="s">
        <v>81</v>
      </c>
      <c r="C706" s="511" t="s">
        <v>207</v>
      </c>
      <c r="D706" s="1228" t="s">
        <v>208</v>
      </c>
      <c r="E706" s="1229"/>
      <c r="F706" s="1069" t="s">
        <v>75</v>
      </c>
      <c r="G706" s="1070"/>
      <c r="H706" s="1071"/>
      <c r="I706" s="1066"/>
      <c r="J706" s="1067"/>
      <c r="K706" s="1067"/>
      <c r="L706" s="1067"/>
      <c r="M706" s="1068"/>
    </row>
    <row r="707" spans="1:13" ht="20.25" customHeight="1">
      <c r="A707" s="1187"/>
      <c r="B707" s="40" t="s">
        <v>81</v>
      </c>
      <c r="C707" s="512" t="s">
        <v>69</v>
      </c>
      <c r="D707" s="1230" t="s">
        <v>212</v>
      </c>
      <c r="E707" s="1231"/>
      <c r="F707" s="1072" t="s">
        <v>76</v>
      </c>
      <c r="G707" s="1073"/>
      <c r="H707" s="1074"/>
      <c r="I707" s="1066"/>
      <c r="J707" s="1067"/>
      <c r="K707" s="1067"/>
      <c r="L707" s="1067"/>
      <c r="M707" s="1068"/>
    </row>
    <row r="708" spans="1:13" ht="20.25" customHeight="1">
      <c r="A708" s="1187"/>
      <c r="B708" s="40" t="s">
        <v>81</v>
      </c>
      <c r="C708" s="512" t="s">
        <v>70</v>
      </c>
      <c r="D708" s="1230" t="s">
        <v>215</v>
      </c>
      <c r="E708" s="1231"/>
      <c r="F708" s="1072" t="s">
        <v>77</v>
      </c>
      <c r="G708" s="1073"/>
      <c r="H708" s="1074"/>
      <c r="I708" s="1075" t="s">
        <v>93</v>
      </c>
      <c r="J708" s="1076"/>
      <c r="K708" s="1076"/>
      <c r="L708" s="1076"/>
      <c r="M708" s="1077"/>
    </row>
    <row r="709" spans="1:13" ht="20.25" customHeight="1">
      <c r="A709" s="1187"/>
      <c r="B709" s="40"/>
      <c r="C709" s="512" t="s">
        <v>72</v>
      </c>
      <c r="D709" s="1230" t="s">
        <v>209</v>
      </c>
      <c r="E709" s="1231"/>
      <c r="F709" s="1072" t="s">
        <v>77</v>
      </c>
      <c r="G709" s="1073"/>
      <c r="H709" s="1074"/>
      <c r="I709" s="1075"/>
      <c r="J709" s="1076"/>
      <c r="K709" s="1076"/>
      <c r="L709" s="1076"/>
      <c r="M709" s="1077"/>
    </row>
    <row r="710" spans="1:13" ht="20.25" customHeight="1" thickBot="1">
      <c r="A710" s="1187"/>
      <c r="B710" s="51" t="s">
        <v>81</v>
      </c>
      <c r="C710" s="131" t="s">
        <v>71</v>
      </c>
      <c r="D710" s="1232" t="s">
        <v>210</v>
      </c>
      <c r="E710" s="1233"/>
      <c r="F710" s="1081" t="s">
        <v>106</v>
      </c>
      <c r="G710" s="1082"/>
      <c r="H710" s="1083"/>
      <c r="I710" s="1078"/>
      <c r="J710" s="1079"/>
      <c r="K710" s="1079"/>
      <c r="L710" s="1079"/>
      <c r="M710" s="1080"/>
    </row>
    <row r="711" spans="1:13" ht="24.75" customHeight="1" thickTop="1" thickBot="1">
      <c r="A711" s="488">
        <f>A676+1</f>
        <v>21</v>
      </c>
      <c r="B711" s="1186" t="s">
        <v>54</v>
      </c>
      <c r="C711" s="1186"/>
      <c r="D711" s="1186"/>
      <c r="E711" s="1186"/>
      <c r="F711" s="1186"/>
      <c r="G711" s="1186"/>
      <c r="H711" s="1186"/>
      <c r="I711" s="1186"/>
      <c r="J711" s="1186"/>
      <c r="K711" s="1186"/>
      <c r="L711" s="1186"/>
      <c r="M711" s="1186"/>
    </row>
    <row r="712" spans="1:13" ht="37.5" customHeight="1" thickTop="1">
      <c r="A712" s="1187"/>
      <c r="B712" s="1188"/>
      <c r="C712" s="1189"/>
      <c r="D712" s="1192" t="str">
        <f>Master!$E$8</f>
        <v>Govt. Sr. Secondary School Raimalwada</v>
      </c>
      <c r="E712" s="1193"/>
      <c r="F712" s="1193"/>
      <c r="G712" s="1193"/>
      <c r="H712" s="1193"/>
      <c r="I712" s="1193"/>
      <c r="J712" s="1193"/>
      <c r="K712" s="1193"/>
      <c r="L712" s="1193"/>
      <c r="M712" s="1194"/>
    </row>
    <row r="713" spans="1:13" ht="26.25" customHeight="1" thickBot="1">
      <c r="A713" s="1187"/>
      <c r="B713" s="1190"/>
      <c r="C713" s="1191"/>
      <c r="D713" s="1195" t="str">
        <f>Master!$E$11</f>
        <v>P.S.-Bapini (Jodhpur)</v>
      </c>
      <c r="E713" s="1196"/>
      <c r="F713" s="1196"/>
      <c r="G713" s="1196"/>
      <c r="H713" s="1196"/>
      <c r="I713" s="1196"/>
      <c r="J713" s="1196"/>
      <c r="K713" s="1196"/>
      <c r="L713" s="1196"/>
      <c r="M713" s="1197"/>
    </row>
    <row r="714" spans="1:13" ht="15" customHeight="1">
      <c r="A714" s="1187"/>
      <c r="B714" s="274"/>
      <c r="C714" s="1198" t="s">
        <v>169</v>
      </c>
      <c r="D714" s="1199"/>
      <c r="E714" s="1199"/>
      <c r="F714" s="1199"/>
      <c r="G714" s="1200"/>
      <c r="H714" s="1207" t="s">
        <v>129</v>
      </c>
      <c r="I714" s="1207"/>
      <c r="J714" s="1210">
        <f>VLOOKUP(A711,'Class-6'!$B$9:$G$108,6)</f>
        <v>0</v>
      </c>
      <c r="K714" s="1213" t="str">
        <f>CONCATENATE('Class-6'!$C$3,'Class-6'!$G$3)</f>
        <v>School U-Dise Code :-08151106901</v>
      </c>
      <c r="L714" s="1214"/>
      <c r="M714" s="1215"/>
    </row>
    <row r="715" spans="1:13" ht="15" customHeight="1">
      <c r="A715" s="1187"/>
      <c r="B715" s="38"/>
      <c r="C715" s="1201"/>
      <c r="D715" s="1202"/>
      <c r="E715" s="1202"/>
      <c r="F715" s="1202"/>
      <c r="G715" s="1203"/>
      <c r="H715" s="1208"/>
      <c r="I715" s="1208"/>
      <c r="J715" s="1211"/>
      <c r="K715" s="1216" t="str">
        <f>CONCATENATE('Class-6'!$I$3,'Class-6'!$J$3)</f>
        <v>Session :-2021-22</v>
      </c>
      <c r="L715" s="1217"/>
      <c r="M715" s="1218"/>
    </row>
    <row r="716" spans="1:13" ht="15" customHeight="1" thickBot="1">
      <c r="A716" s="1187"/>
      <c r="B716" s="38"/>
      <c r="C716" s="1204"/>
      <c r="D716" s="1205"/>
      <c r="E716" s="1205"/>
      <c r="F716" s="1205"/>
      <c r="G716" s="1206"/>
      <c r="H716" s="1209"/>
      <c r="I716" s="1209"/>
      <c r="J716" s="1212"/>
      <c r="K716" s="1219"/>
      <c r="L716" s="1220"/>
      <c r="M716" s="1221"/>
    </row>
    <row r="717" spans="1:13" ht="20.25" customHeight="1">
      <c r="A717" s="1187"/>
      <c r="B717" s="40" t="s">
        <v>81</v>
      </c>
      <c r="C717" s="1222" t="s">
        <v>22</v>
      </c>
      <c r="D717" s="1223"/>
      <c r="E717" s="1223"/>
      <c r="F717" s="1224"/>
      <c r="G717" s="17" t="s">
        <v>167</v>
      </c>
      <c r="H717" s="1225">
        <f>VLOOKUP($A711,'Class-6'!$B$9:$EI$108,4,0)</f>
        <v>0</v>
      </c>
      <c r="I717" s="1225"/>
      <c r="J717" s="1225"/>
      <c r="K717" s="1225"/>
      <c r="L717" s="1225"/>
      <c r="M717" s="1226"/>
    </row>
    <row r="718" spans="1:13" ht="20.25" customHeight="1">
      <c r="A718" s="1187"/>
      <c r="B718" s="40" t="s">
        <v>81</v>
      </c>
      <c r="C718" s="1181" t="s">
        <v>24</v>
      </c>
      <c r="D718" s="1182"/>
      <c r="E718" s="1182"/>
      <c r="F718" s="1183"/>
      <c r="G718" s="33" t="s">
        <v>167</v>
      </c>
      <c r="H718" s="1179">
        <f>VLOOKUP($A711,'Class-6'!$B$9:$EI$108,7,0)</f>
        <v>0</v>
      </c>
      <c r="I718" s="1179"/>
      <c r="J718" s="1179"/>
      <c r="K718" s="1179"/>
      <c r="L718" s="1179"/>
      <c r="M718" s="1180"/>
    </row>
    <row r="719" spans="1:13" ht="20.25" customHeight="1">
      <c r="A719" s="1187"/>
      <c r="B719" s="40" t="s">
        <v>81</v>
      </c>
      <c r="C719" s="1181" t="s">
        <v>25</v>
      </c>
      <c r="D719" s="1182"/>
      <c r="E719" s="1182"/>
      <c r="F719" s="1183"/>
      <c r="G719" s="33" t="s">
        <v>167</v>
      </c>
      <c r="H719" s="1179">
        <f>VLOOKUP($A711,'Class-6'!$B$9:$EI$108,8,0)</f>
        <v>0</v>
      </c>
      <c r="I719" s="1179"/>
      <c r="J719" s="1179"/>
      <c r="K719" s="1179"/>
      <c r="L719" s="1179"/>
      <c r="M719" s="1180"/>
    </row>
    <row r="720" spans="1:13" ht="20.25" customHeight="1">
      <c r="A720" s="1187"/>
      <c r="B720" s="40" t="s">
        <v>81</v>
      </c>
      <c r="C720" s="1181" t="s">
        <v>56</v>
      </c>
      <c r="D720" s="1182"/>
      <c r="E720" s="1182"/>
      <c r="F720" s="1183"/>
      <c r="G720" s="33" t="s">
        <v>167</v>
      </c>
      <c r="H720" s="1179">
        <f>VLOOKUP($A711,'Class-6'!$B$9:$EI$108,9,0)</f>
        <v>0</v>
      </c>
      <c r="I720" s="1179"/>
      <c r="J720" s="1179"/>
      <c r="K720" s="1179"/>
      <c r="L720" s="1179"/>
      <c r="M720" s="1180"/>
    </row>
    <row r="721" spans="1:13" ht="20.25" customHeight="1">
      <c r="A721" s="1187"/>
      <c r="B721" s="40" t="s">
        <v>81</v>
      </c>
      <c r="C721" s="1181" t="s">
        <v>57</v>
      </c>
      <c r="D721" s="1182"/>
      <c r="E721" s="1182"/>
      <c r="F721" s="1183"/>
      <c r="G721" s="33" t="s">
        <v>167</v>
      </c>
      <c r="H721" s="1184" t="str">
        <f>CONCATENATE('Class-6'!$G$4,'Class-6'!$J$4)</f>
        <v>6(A)</v>
      </c>
      <c r="I721" s="1179"/>
      <c r="J721" s="1179"/>
      <c r="K721" s="1179"/>
      <c r="L721" s="1179"/>
      <c r="M721" s="1180"/>
    </row>
    <row r="722" spans="1:13" ht="20.25" customHeight="1" thickBot="1">
      <c r="A722" s="1187"/>
      <c r="B722" s="40" t="s">
        <v>81</v>
      </c>
      <c r="C722" s="1154" t="s">
        <v>27</v>
      </c>
      <c r="D722" s="1155"/>
      <c r="E722" s="1155"/>
      <c r="F722" s="1156"/>
      <c r="G722" s="98" t="s">
        <v>167</v>
      </c>
      <c r="H722" s="1157">
        <f>VLOOKUP($A711,'Class-6'!$B$9:$EI$108,10,0)</f>
        <v>0</v>
      </c>
      <c r="I722" s="1157"/>
      <c r="J722" s="1157"/>
      <c r="K722" s="1157"/>
      <c r="L722" s="1157"/>
      <c r="M722" s="1158"/>
    </row>
    <row r="723" spans="1:13" ht="20.25" customHeight="1">
      <c r="A723" s="1187"/>
      <c r="B723" s="49" t="s">
        <v>81</v>
      </c>
      <c r="C723" s="1159" t="s">
        <v>58</v>
      </c>
      <c r="D723" s="1160"/>
      <c r="E723" s="413" t="s">
        <v>85</v>
      </c>
      <c r="F723" s="413" t="s">
        <v>86</v>
      </c>
      <c r="G723" s="410" t="s">
        <v>33</v>
      </c>
      <c r="H723" s="1161" t="s">
        <v>59</v>
      </c>
      <c r="I723" s="1161"/>
      <c r="J723" s="1162" t="s">
        <v>97</v>
      </c>
      <c r="K723" s="1163"/>
      <c r="L723" s="414" t="s">
        <v>89</v>
      </c>
      <c r="M723" s="1164" t="s">
        <v>104</v>
      </c>
    </row>
    <row r="724" spans="1:13" ht="25.5" customHeight="1" thickBot="1">
      <c r="A724" s="1187"/>
      <c r="B724" s="49" t="s">
        <v>81</v>
      </c>
      <c r="C724" s="1166" t="s">
        <v>60</v>
      </c>
      <c r="D724" s="1167"/>
      <c r="E724" s="267">
        <f>'Class-6'!$L$7</f>
        <v>20</v>
      </c>
      <c r="F724" s="267">
        <f>'Class-6'!$M$7</f>
        <v>20</v>
      </c>
      <c r="G724" s="268">
        <f>SUM(E724:F724)</f>
        <v>40</v>
      </c>
      <c r="H724" s="1168">
        <f>'Class-6'!$R$7</f>
        <v>60</v>
      </c>
      <c r="I724" s="1169"/>
      <c r="J724" s="1170">
        <f>'Class-6'!$V$7</f>
        <v>100</v>
      </c>
      <c r="K724" s="1171"/>
      <c r="L724" s="150">
        <f>G724+H724+J724</f>
        <v>200</v>
      </c>
      <c r="M724" s="1165"/>
    </row>
    <row r="725" spans="1:13" ht="22.5" customHeight="1">
      <c r="A725" s="1187"/>
      <c r="B725" s="49" t="s">
        <v>81</v>
      </c>
      <c r="C725" s="1148" t="str">
        <f>'Class-6'!$L$3</f>
        <v>HINDI</v>
      </c>
      <c r="D725" s="1149"/>
      <c r="E725" s="99">
        <f>IF($J714="TC",0,IF($J714="Nso",0,VLOOKUP($A711,'Class-6'!$B$9:$EI$108,11,0)))</f>
        <v>0</v>
      </c>
      <c r="F725" s="99">
        <f>IF($J714="TC",0,IF($J714="Nso",0,VLOOKUP($A711,'Class-6'!$B$9:$EI$108,12,0)))</f>
        <v>0</v>
      </c>
      <c r="G725" s="269">
        <f>SUM(E725,F725)</f>
        <v>0</v>
      </c>
      <c r="H725" s="1150">
        <f>IF($J714="TC",0,IF($J714="Nso",0,VLOOKUP($A711,'Class-6'!$B$9:$EI$108,17,0)))</f>
        <v>0</v>
      </c>
      <c r="I725" s="1151"/>
      <c r="J725" s="1152">
        <f>IF($J714="TC",0,IF($J714="Nso",0,VLOOKUP($A711,'Class-6'!$B$9:$EI$108,21,0)))</f>
        <v>0</v>
      </c>
      <c r="K725" s="1153"/>
      <c r="L725" s="99">
        <f>SUM(G725,H725,J725)</f>
        <v>0</v>
      </c>
      <c r="M725" s="100">
        <f>IF($J714="TC",0,IF($J714="Nso",0,VLOOKUP($A711,'Class-6'!$B$9:$EI$108,25,0)))</f>
        <v>0</v>
      </c>
    </row>
    <row r="726" spans="1:13" ht="22.5" customHeight="1">
      <c r="A726" s="1187"/>
      <c r="B726" s="49" t="s">
        <v>81</v>
      </c>
      <c r="C726" s="1136" t="str">
        <f>'Class-6'!$AA$3</f>
        <v>ENGLISH</v>
      </c>
      <c r="D726" s="1137"/>
      <c r="E726" s="99">
        <f>IF($J714="TC",0,IF($J714="Nso",0,VLOOKUP($A711,'Class-6'!$B$9:$EI$108,26,0)))</f>
        <v>0</v>
      </c>
      <c r="F726" s="99">
        <f>IF($J714="TC",0,IF($J714="Nso",0,VLOOKUP($A711,'Class-6'!$B$9:$EI$108,27,0)))</f>
        <v>0</v>
      </c>
      <c r="G726" s="270">
        <f t="shared" ref="G726:G730" si="40">SUM(E726,F726)</f>
        <v>0</v>
      </c>
      <c r="H726" s="1138">
        <f>IF($J714="TC",0,IF($J714="Nso",0,VLOOKUP($A711,'Class-6'!$B$9:$EI$108,32,0)))</f>
        <v>0</v>
      </c>
      <c r="I726" s="1139"/>
      <c r="J726" s="1140">
        <f>IF($J714="TC",0,IF($J714="Nso",0,VLOOKUP($A711,'Class-6'!$B$9:$EI$108,36,0)))</f>
        <v>0</v>
      </c>
      <c r="K726" s="1141"/>
      <c r="L726" s="99">
        <f t="shared" ref="L726:L730" si="41">SUM(G726,H726,J726)</f>
        <v>0</v>
      </c>
      <c r="M726" s="100">
        <f>IF($J714="TC",0,IF($J714="Nso",0,VLOOKUP($A711,'Class-6'!$B$9:$EI$108,40,0)))</f>
        <v>0</v>
      </c>
    </row>
    <row r="727" spans="1:13" ht="22.5" customHeight="1">
      <c r="A727" s="1187"/>
      <c r="B727" s="49" t="s">
        <v>81</v>
      </c>
      <c r="C727" s="1136" t="str">
        <f>'Class-6'!$AP$3</f>
        <v>SANSKRIT</v>
      </c>
      <c r="D727" s="1137"/>
      <c r="E727" s="99">
        <f>IF($J714="TC",0,IF($J714="Nso",0,VLOOKUP($A711,'Class-6'!$B$9:$EI$108,41,0)))</f>
        <v>0</v>
      </c>
      <c r="F727" s="99">
        <f>IF($J714="TC",0,IF($J714="TC",0,IF($J714="Nso",0,VLOOKUP($A711,'Class-6'!$B$9:$EI$108,42,0))))</f>
        <v>0</v>
      </c>
      <c r="G727" s="270">
        <f t="shared" si="40"/>
        <v>0</v>
      </c>
      <c r="H727" s="1138">
        <f>IF($J714="TC",0,IF($J714="Nso",0,VLOOKUP($A711,'Class-6'!$B$9:$EI$108,47,0)))</f>
        <v>0</v>
      </c>
      <c r="I727" s="1139"/>
      <c r="J727" s="1140">
        <f>IF($J714="TC",0,IF($J714="Nso",0,VLOOKUP($A711,'Class-6'!$B$9:$EI$108,51,0)))</f>
        <v>0</v>
      </c>
      <c r="K727" s="1141"/>
      <c r="L727" s="99">
        <f t="shared" si="41"/>
        <v>0</v>
      </c>
      <c r="M727" s="100">
        <f>IF($J714="TC",0,IF($J714="Nso",0,VLOOKUP($A711,'Class-6'!$B$9:$EI$108,55,0)))</f>
        <v>0</v>
      </c>
    </row>
    <row r="728" spans="1:13" ht="22.5" customHeight="1">
      <c r="A728" s="1187"/>
      <c r="B728" s="49" t="s">
        <v>81</v>
      </c>
      <c r="C728" s="1136" t="str">
        <f>'Class-6'!$BE$3</f>
        <v>SCIENCE</v>
      </c>
      <c r="D728" s="1137"/>
      <c r="E728" s="99">
        <f>IF($J714="TC",0,IF($J714="Nso",0,VLOOKUP($A711,'Class-6'!$B$9:$EI$108,56,0)))</f>
        <v>0</v>
      </c>
      <c r="F728" s="99">
        <f>IF($J714="TC",0,IF($J714="Nso",0,VLOOKUP($A711,'Class-6'!$B$9:$EI$108,57,0)))</f>
        <v>0</v>
      </c>
      <c r="G728" s="270">
        <f t="shared" si="40"/>
        <v>0</v>
      </c>
      <c r="H728" s="1138">
        <f>IF($J714="TC",0,IF($J714="Nso",0,VLOOKUP($A711,'Class-6'!$B$9:$EI$108,62,0)))</f>
        <v>0</v>
      </c>
      <c r="I728" s="1139"/>
      <c r="J728" s="1140">
        <f>IF($J714="TC",0,IF($J714="Nso",0,VLOOKUP($A711,'Class-6'!$B$9:$EI$108,66,0)))</f>
        <v>0</v>
      </c>
      <c r="K728" s="1141"/>
      <c r="L728" s="99">
        <f t="shared" si="41"/>
        <v>0</v>
      </c>
      <c r="M728" s="100">
        <f>IF($J714="TC",0,IF($J714="Nso",0,VLOOKUP($A711,'Class-6'!$B$9:$EI$108,70,0)))</f>
        <v>0</v>
      </c>
    </row>
    <row r="729" spans="1:13" ht="22.5" customHeight="1">
      <c r="A729" s="1187"/>
      <c r="B729" s="49" t="s">
        <v>81</v>
      </c>
      <c r="C729" s="1136" t="str">
        <f>'Class-6'!$BT$3</f>
        <v>MATHEMATICS</v>
      </c>
      <c r="D729" s="1137"/>
      <c r="E729" s="99">
        <f>IF($J714="TC",0,IF($J714="Nso",0,VLOOKUP($A711,'Class-6'!$B$9:$EI$108,71,0)))</f>
        <v>0</v>
      </c>
      <c r="F729" s="99">
        <f>IF($J714="TC",0,IF($J714="Nso",0,VLOOKUP($A711,'Class-6'!$B$9:$EI$108,72,0)))</f>
        <v>0</v>
      </c>
      <c r="G729" s="270">
        <f t="shared" si="40"/>
        <v>0</v>
      </c>
      <c r="H729" s="1138">
        <f>IF($J714="TC",0,IF($J714="Nso",0,VLOOKUP($A711,'Class-6'!$B$9:$EI$108,77,0)))</f>
        <v>0</v>
      </c>
      <c r="I729" s="1139"/>
      <c r="J729" s="1140">
        <f>IF($J714="TC",0,IF($J714="Nso",0,VLOOKUP($A711,'Class-6'!$B$9:$EI$108,81,0)))</f>
        <v>0</v>
      </c>
      <c r="K729" s="1141"/>
      <c r="L729" s="99">
        <f t="shared" si="41"/>
        <v>0</v>
      </c>
      <c r="M729" s="100">
        <f>IF($J714="TC",0,IF($J714="Nso",0,VLOOKUP($A711,'Class-6'!$B$9:$EI$108,85,0)))</f>
        <v>0</v>
      </c>
    </row>
    <row r="730" spans="1:13" ht="22.5" customHeight="1" thickBot="1">
      <c r="A730" s="1187"/>
      <c r="B730" s="49" t="s">
        <v>81</v>
      </c>
      <c r="C730" s="1142" t="str">
        <f>'Class-6'!$CI$3</f>
        <v>SOCIAL SCIENCE</v>
      </c>
      <c r="D730" s="1143"/>
      <c r="E730" s="99">
        <f>IF($J714="TC",0,IF($J714="Nso",0,VLOOKUP($A711,'Class-6'!$B$9:$EI$108,86,0)))</f>
        <v>0</v>
      </c>
      <c r="F730" s="99">
        <f>IF($J714="TC",0,IF($J714="Nso",0,VLOOKUP($A711,'Class-6'!$B$9:$EI$108,87,0)))</f>
        <v>0</v>
      </c>
      <c r="G730" s="271">
        <f t="shared" si="40"/>
        <v>0</v>
      </c>
      <c r="H730" s="1144">
        <f>IF($J714="TC",0,IF($J714="Nso",0,VLOOKUP($A711,'Class-6'!$B$9:$EI$108,92,0)))</f>
        <v>0</v>
      </c>
      <c r="I730" s="1145"/>
      <c r="J730" s="1146">
        <f>IF($J714="TC",0,IF($J714="Nso",0,VLOOKUP($A711,'Class-6'!$B$9:$EI$108,96,0)))</f>
        <v>0</v>
      </c>
      <c r="K730" s="1147"/>
      <c r="L730" s="99">
        <f t="shared" si="41"/>
        <v>0</v>
      </c>
      <c r="M730" s="100">
        <f>IF($J714="TC",0,IF($J714="Nso",0,VLOOKUP($A711,'Class-6'!$B$9:$EI$108,100,0)))</f>
        <v>0</v>
      </c>
    </row>
    <row r="731" spans="1:13" ht="20.25" customHeight="1">
      <c r="A731" s="1187"/>
      <c r="B731" s="49" t="s">
        <v>81</v>
      </c>
      <c r="C731" s="1124" t="s">
        <v>90</v>
      </c>
      <c r="D731" s="1125"/>
      <c r="E731" s="1126"/>
      <c r="F731" s="1130" t="s">
        <v>91</v>
      </c>
      <c r="G731" s="1131"/>
      <c r="H731" s="1132" t="s">
        <v>92</v>
      </c>
      <c r="I731" s="1133"/>
      <c r="J731" s="481" t="s">
        <v>45</v>
      </c>
      <c r="K731" s="481" t="s">
        <v>98</v>
      </c>
      <c r="L731" s="411" t="s">
        <v>43</v>
      </c>
      <c r="M731" s="50" t="s">
        <v>47</v>
      </c>
    </row>
    <row r="732" spans="1:13" ht="20.25" customHeight="1" thickBot="1">
      <c r="A732" s="1187"/>
      <c r="B732" s="49" t="s">
        <v>81</v>
      </c>
      <c r="C732" s="1127"/>
      <c r="D732" s="1128"/>
      <c r="E732" s="1129"/>
      <c r="F732" s="1134">
        <f>IF($J714="TC",0,IF($J714="Nso",0,VLOOKUP($A711,'Class-6'!$B$9:$EI$108,131,0)))</f>
        <v>0</v>
      </c>
      <c r="G732" s="1135"/>
      <c r="H732" s="1134">
        <f>IF($J714="TC",0,IF($J714="Nso",0,VLOOKUP($A711,'Class-6'!$B$9:$EI$108,132,0)))</f>
        <v>0</v>
      </c>
      <c r="I732" s="1135"/>
      <c r="J732" s="483">
        <f>IF($J714="TC",0,IF($J714="Nso",0,VLOOKUP($A711,'Class-6'!$B$9:$EI$108,133,0)))</f>
        <v>0</v>
      </c>
      <c r="K732" s="482" t="str">
        <f>IF($J714="TC",0,IF($J714="Nso",0,VLOOKUP($A711,'Class-6'!$B$9:$EI$108,134,0)))</f>
        <v/>
      </c>
      <c r="L732" s="412" t="str">
        <f>IF($J714="TC","TC",IF($J714="Nso","NSO",VLOOKUP($A711,'Class-6'!$B$9:$EI$108,135,0)))</f>
        <v/>
      </c>
      <c r="M732" s="97" t="str">
        <f>IF($J714="Nso",0,VLOOKUP($A711,'Class-6'!$B$9:$EI$108,137,0))</f>
        <v/>
      </c>
    </row>
    <row r="733" spans="1:13" ht="20.25" customHeight="1">
      <c r="A733" s="1187"/>
      <c r="B733" s="49" t="s">
        <v>81</v>
      </c>
      <c r="C733" s="1172" t="s">
        <v>63</v>
      </c>
      <c r="D733" s="1173"/>
      <c r="E733" s="1173"/>
      <c r="F733" s="1173"/>
      <c r="G733" s="1173"/>
      <c r="H733" s="1174"/>
      <c r="I733" s="1175" t="s">
        <v>64</v>
      </c>
      <c r="J733" s="1176"/>
      <c r="K733" s="484">
        <f>IF($J714="TC",0,IF($J714="Nso",0,VLOOKUP($A711,'Class-6'!$B$9:$EI$108,128,0)))</f>
        <v>0</v>
      </c>
      <c r="L733" s="1177" t="s">
        <v>107</v>
      </c>
      <c r="M733" s="1178"/>
    </row>
    <row r="734" spans="1:13" ht="20.25" customHeight="1" thickBot="1">
      <c r="A734" s="1187"/>
      <c r="B734" s="49" t="s">
        <v>81</v>
      </c>
      <c r="C734" s="1113" t="s">
        <v>58</v>
      </c>
      <c r="D734" s="1114"/>
      <c r="E734" s="1114"/>
      <c r="F734" s="1115" t="s">
        <v>176</v>
      </c>
      <c r="G734" s="1115"/>
      <c r="H734" s="272" t="s">
        <v>51</v>
      </c>
      <c r="I734" s="1116" t="s">
        <v>65</v>
      </c>
      <c r="J734" s="1117"/>
      <c r="K734" s="485">
        <f>IF($J714="TC",0,IF($J714="Nso",0,VLOOKUP($A711,'Class-6'!$B$9:$EI$108,129,0)))</f>
        <v>0</v>
      </c>
      <c r="L734" s="1118" t="str">
        <f>IF($J714="TC",0,IF($J714="Nso",0,VLOOKUP($A711,'Class-6'!$B$9:$EI$108,130,0)))</f>
        <v/>
      </c>
      <c r="M734" s="1119"/>
    </row>
    <row r="735" spans="1:13" ht="20.25" customHeight="1">
      <c r="A735" s="1187"/>
      <c r="B735" s="49" t="s">
        <v>81</v>
      </c>
      <c r="C735" s="1113"/>
      <c r="D735" s="1114"/>
      <c r="E735" s="1114"/>
      <c r="F735" s="1115"/>
      <c r="G735" s="1115"/>
      <c r="H735" s="273" t="s">
        <v>105</v>
      </c>
      <c r="I735" s="1120" t="s">
        <v>66</v>
      </c>
      <c r="J735" s="1121"/>
      <c r="K735" s="1122">
        <f>IF($J714="TC",0,IF($J714="Nso",0,VLOOKUP($A711,'Class-6'!$B$9:$EI$108,138,0)))</f>
        <v>0</v>
      </c>
      <c r="L735" s="1122"/>
      <c r="M735" s="1123"/>
    </row>
    <row r="736" spans="1:13" ht="20.25" customHeight="1">
      <c r="A736" s="1187"/>
      <c r="B736" s="49" t="s">
        <v>81</v>
      </c>
      <c r="C736" s="1101" t="str">
        <f>'Class-6'!$CX$3</f>
        <v>WORK EXP.</v>
      </c>
      <c r="D736" s="1102"/>
      <c r="E736" s="1103"/>
      <c r="F736" s="1104" t="str">
        <f>IF($J714="TC",0,IF($J714="Nso",0,VLOOKUP($A711,'Class-6'!$B$9:$FH$108,155,0)))</f>
        <v>0/100</v>
      </c>
      <c r="G736" s="1104"/>
      <c r="H736" s="95">
        <f>IF($J714="TC",0,IF($J714="Nso",0,VLOOKUP($A711,'Class-6'!$B$9:$FH$108,109,0)))</f>
        <v>0</v>
      </c>
      <c r="I736" s="1105" t="s">
        <v>83</v>
      </c>
      <c r="J736" s="1106"/>
      <c r="K736" s="1107">
        <f>'Class-6'!$V$2</f>
        <v>44676</v>
      </c>
      <c r="L736" s="1107"/>
      <c r="M736" s="1108"/>
    </row>
    <row r="737" spans="1:13" ht="20.25" customHeight="1">
      <c r="A737" s="1187"/>
      <c r="B737" s="49" t="s">
        <v>81</v>
      </c>
      <c r="C737" s="1109" t="str">
        <f>'Class-6'!$DG$3</f>
        <v>ART EDU.</v>
      </c>
      <c r="D737" s="1104"/>
      <c r="E737" s="1104"/>
      <c r="F737" s="1086" t="str">
        <f>IF($J714="TC",0,IF($J714="Nso",0,VLOOKUP($A711,'Class-6'!$B$9:$FH$108,159,0)))</f>
        <v>0/100</v>
      </c>
      <c r="G737" s="1087"/>
      <c r="H737" s="95">
        <f>IF($J714="TC",0,IF($J714="Nso",0,VLOOKUP($A711,'Class-6'!$B$9:$FH$108,118,0)))</f>
        <v>0</v>
      </c>
      <c r="I737" s="1110"/>
      <c r="J737" s="1111"/>
      <c r="K737" s="1111"/>
      <c r="L737" s="1111"/>
      <c r="M737" s="1112"/>
    </row>
    <row r="738" spans="1:13" ht="20.25" customHeight="1">
      <c r="A738" s="1187"/>
      <c r="B738" s="49" t="s">
        <v>81</v>
      </c>
      <c r="C738" s="1084" t="str">
        <f>'Class-6'!$DP$3</f>
        <v>HEALTH &amp; PHY. EDU.</v>
      </c>
      <c r="D738" s="1085"/>
      <c r="E738" s="1085"/>
      <c r="F738" s="1086" t="str">
        <f>IF($J714="TC",0,IF($J714="Nso",0,VLOOKUP($A711,'Class-6'!$B$9:$FH$108,163,0)))</f>
        <v>0/100</v>
      </c>
      <c r="G738" s="1087"/>
      <c r="H738" s="95">
        <f>IF($J714="TC",0,IF($J714="Nso",0,VLOOKUP($A711,'Class-6'!$B$9:$FH$108,127,0)))</f>
        <v>0</v>
      </c>
      <c r="I738" s="1088" t="s">
        <v>78</v>
      </c>
      <c r="J738" s="1089"/>
      <c r="K738" s="1092"/>
      <c r="L738" s="1093"/>
      <c r="M738" s="1094"/>
    </row>
    <row r="739" spans="1:13" ht="20.25" customHeight="1">
      <c r="A739" s="1187"/>
      <c r="B739" s="40" t="s">
        <v>81</v>
      </c>
      <c r="C739" s="1098" t="s">
        <v>67</v>
      </c>
      <c r="D739" s="1099"/>
      <c r="E739" s="1099"/>
      <c r="F739" s="1099"/>
      <c r="G739" s="1099"/>
      <c r="H739" s="1100"/>
      <c r="I739" s="1090"/>
      <c r="J739" s="1091"/>
      <c r="K739" s="1095"/>
      <c r="L739" s="1096"/>
      <c r="M739" s="1097"/>
    </row>
    <row r="740" spans="1:13" ht="20.25" customHeight="1" thickBot="1">
      <c r="A740" s="1187"/>
      <c r="B740" s="40" t="s">
        <v>81</v>
      </c>
      <c r="C740" s="96" t="s">
        <v>68</v>
      </c>
      <c r="D740" s="1060" t="s">
        <v>73</v>
      </c>
      <c r="E740" s="1227"/>
      <c r="F740" s="1060" t="s">
        <v>74</v>
      </c>
      <c r="G740" s="1061"/>
      <c r="H740" s="1062"/>
      <c r="I740" s="1063" t="s">
        <v>79</v>
      </c>
      <c r="J740" s="1064"/>
      <c r="K740" s="1064"/>
      <c r="L740" s="1064"/>
      <c r="M740" s="1065"/>
    </row>
    <row r="741" spans="1:13" ht="20.25" customHeight="1">
      <c r="A741" s="1187"/>
      <c r="B741" s="40" t="s">
        <v>81</v>
      </c>
      <c r="C741" s="511" t="s">
        <v>207</v>
      </c>
      <c r="D741" s="1228" t="s">
        <v>208</v>
      </c>
      <c r="E741" s="1229"/>
      <c r="F741" s="1069" t="s">
        <v>75</v>
      </c>
      <c r="G741" s="1070"/>
      <c r="H741" s="1071"/>
      <c r="I741" s="1066"/>
      <c r="J741" s="1067"/>
      <c r="K741" s="1067"/>
      <c r="L741" s="1067"/>
      <c r="M741" s="1068"/>
    </row>
    <row r="742" spans="1:13" ht="20.25" customHeight="1">
      <c r="A742" s="1187"/>
      <c r="B742" s="40" t="s">
        <v>81</v>
      </c>
      <c r="C742" s="512" t="s">
        <v>69</v>
      </c>
      <c r="D742" s="1230" t="s">
        <v>212</v>
      </c>
      <c r="E742" s="1231"/>
      <c r="F742" s="1072" t="s">
        <v>76</v>
      </c>
      <c r="G742" s="1073"/>
      <c r="H742" s="1074"/>
      <c r="I742" s="1066"/>
      <c r="J742" s="1067"/>
      <c r="K742" s="1067"/>
      <c r="L742" s="1067"/>
      <c r="M742" s="1068"/>
    </row>
    <row r="743" spans="1:13" ht="20.25" customHeight="1">
      <c r="A743" s="1187"/>
      <c r="B743" s="40" t="s">
        <v>81</v>
      </c>
      <c r="C743" s="512" t="s">
        <v>70</v>
      </c>
      <c r="D743" s="1230" t="s">
        <v>215</v>
      </c>
      <c r="E743" s="1231"/>
      <c r="F743" s="1072" t="s">
        <v>77</v>
      </c>
      <c r="G743" s="1073"/>
      <c r="H743" s="1074"/>
      <c r="I743" s="1075" t="s">
        <v>93</v>
      </c>
      <c r="J743" s="1076"/>
      <c r="K743" s="1076"/>
      <c r="L743" s="1076"/>
      <c r="M743" s="1077"/>
    </row>
    <row r="744" spans="1:13" ht="20.25" customHeight="1">
      <c r="A744" s="1187"/>
      <c r="B744" s="40"/>
      <c r="C744" s="512" t="s">
        <v>72</v>
      </c>
      <c r="D744" s="1230" t="s">
        <v>209</v>
      </c>
      <c r="E744" s="1231"/>
      <c r="F744" s="1072" t="s">
        <v>77</v>
      </c>
      <c r="G744" s="1073"/>
      <c r="H744" s="1074"/>
      <c r="I744" s="1075"/>
      <c r="J744" s="1076"/>
      <c r="K744" s="1076"/>
      <c r="L744" s="1076"/>
      <c r="M744" s="1077"/>
    </row>
    <row r="745" spans="1:13" ht="20.25" customHeight="1" thickBot="1">
      <c r="A745" s="1187"/>
      <c r="B745" s="51" t="s">
        <v>81</v>
      </c>
      <c r="C745" s="131" t="s">
        <v>71</v>
      </c>
      <c r="D745" s="1232" t="s">
        <v>210</v>
      </c>
      <c r="E745" s="1233"/>
      <c r="F745" s="1081" t="s">
        <v>106</v>
      </c>
      <c r="G745" s="1082"/>
      <c r="H745" s="1083"/>
      <c r="I745" s="1078"/>
      <c r="J745" s="1079"/>
      <c r="K745" s="1079"/>
      <c r="L745" s="1079"/>
      <c r="M745" s="1080"/>
    </row>
    <row r="746" spans="1:13" ht="12.75" customHeight="1" thickTop="1">
      <c r="A746" s="1185"/>
      <c r="B746" s="1185"/>
      <c r="C746" s="1185"/>
      <c r="D746" s="1185"/>
      <c r="E746" s="1185"/>
      <c r="F746" s="1185"/>
      <c r="G746" s="1185"/>
      <c r="H746" s="1185"/>
      <c r="I746" s="1185"/>
      <c r="J746" s="1185"/>
      <c r="K746" s="1185"/>
      <c r="L746" s="1185"/>
      <c r="M746" s="1185"/>
    </row>
    <row r="747" spans="1:13" ht="24.75" customHeight="1" thickBot="1">
      <c r="A747" s="488">
        <f>A711+1</f>
        <v>22</v>
      </c>
      <c r="B747" s="1186" t="s">
        <v>54</v>
      </c>
      <c r="C747" s="1186"/>
      <c r="D747" s="1186"/>
      <c r="E747" s="1186"/>
      <c r="F747" s="1186"/>
      <c r="G747" s="1186"/>
      <c r="H747" s="1186"/>
      <c r="I747" s="1186"/>
      <c r="J747" s="1186"/>
      <c r="K747" s="1186"/>
      <c r="L747" s="1186"/>
      <c r="M747" s="1186"/>
    </row>
    <row r="748" spans="1:13" ht="42.75" customHeight="1" thickTop="1">
      <c r="A748" s="1187"/>
      <c r="B748" s="1188"/>
      <c r="C748" s="1189"/>
      <c r="D748" s="1192" t="str">
        <f>Master!$E$8</f>
        <v>Govt. Sr. Secondary School Raimalwada</v>
      </c>
      <c r="E748" s="1193"/>
      <c r="F748" s="1193"/>
      <c r="G748" s="1193"/>
      <c r="H748" s="1193"/>
      <c r="I748" s="1193"/>
      <c r="J748" s="1193"/>
      <c r="K748" s="1193"/>
      <c r="L748" s="1193"/>
      <c r="M748" s="1194"/>
    </row>
    <row r="749" spans="1:13" ht="26.25" customHeight="1" thickBot="1">
      <c r="A749" s="1187"/>
      <c r="B749" s="1190"/>
      <c r="C749" s="1191"/>
      <c r="D749" s="1195" t="str">
        <f>Master!$E$11</f>
        <v>P.S.-Bapini (Jodhpur)</v>
      </c>
      <c r="E749" s="1196"/>
      <c r="F749" s="1196"/>
      <c r="G749" s="1196"/>
      <c r="H749" s="1196"/>
      <c r="I749" s="1196"/>
      <c r="J749" s="1196"/>
      <c r="K749" s="1196"/>
      <c r="L749" s="1196"/>
      <c r="M749" s="1197"/>
    </row>
    <row r="750" spans="1:13" ht="17.25" customHeight="1">
      <c r="A750" s="1187"/>
      <c r="B750" s="274"/>
      <c r="C750" s="1198" t="s">
        <v>169</v>
      </c>
      <c r="D750" s="1199"/>
      <c r="E750" s="1199"/>
      <c r="F750" s="1199"/>
      <c r="G750" s="1200"/>
      <c r="H750" s="1207" t="s">
        <v>129</v>
      </c>
      <c r="I750" s="1207"/>
      <c r="J750" s="1210">
        <f>VLOOKUP(A747,'Class-6'!$B$9:$G$108,6)</f>
        <v>0</v>
      </c>
      <c r="K750" s="1213" t="str">
        <f>CONCATENATE('Class-6'!$C$3,'Class-6'!$G$3)</f>
        <v>School U-Dise Code :-08151106901</v>
      </c>
      <c r="L750" s="1214"/>
      <c r="M750" s="1215"/>
    </row>
    <row r="751" spans="1:13" ht="17.25" customHeight="1">
      <c r="A751" s="1187"/>
      <c r="B751" s="38"/>
      <c r="C751" s="1201"/>
      <c r="D751" s="1202"/>
      <c r="E751" s="1202"/>
      <c r="F751" s="1202"/>
      <c r="G751" s="1203"/>
      <c r="H751" s="1208"/>
      <c r="I751" s="1208"/>
      <c r="J751" s="1211"/>
      <c r="K751" s="1216" t="str">
        <f>CONCATENATE('Class-6'!$I$3,'Class-6'!$J$3)</f>
        <v>Session :-2021-22</v>
      </c>
      <c r="L751" s="1217"/>
      <c r="M751" s="1218"/>
    </row>
    <row r="752" spans="1:13" ht="17.25" customHeight="1" thickBot="1">
      <c r="A752" s="1187"/>
      <c r="B752" s="38"/>
      <c r="C752" s="1204"/>
      <c r="D752" s="1205"/>
      <c r="E752" s="1205"/>
      <c r="F752" s="1205"/>
      <c r="G752" s="1206"/>
      <c r="H752" s="1209"/>
      <c r="I752" s="1209"/>
      <c r="J752" s="1212"/>
      <c r="K752" s="1219"/>
      <c r="L752" s="1220"/>
      <c r="M752" s="1221"/>
    </row>
    <row r="753" spans="1:13" ht="20.25" customHeight="1">
      <c r="A753" s="1187"/>
      <c r="B753" s="40" t="s">
        <v>81</v>
      </c>
      <c r="C753" s="1222" t="s">
        <v>22</v>
      </c>
      <c r="D753" s="1223"/>
      <c r="E753" s="1223"/>
      <c r="F753" s="1224"/>
      <c r="G753" s="17" t="s">
        <v>167</v>
      </c>
      <c r="H753" s="1225">
        <f>VLOOKUP($A747,'Class-6'!$B$9:$EI$108,4,0)</f>
        <v>0</v>
      </c>
      <c r="I753" s="1225"/>
      <c r="J753" s="1225"/>
      <c r="K753" s="1225"/>
      <c r="L753" s="1225"/>
      <c r="M753" s="1226"/>
    </row>
    <row r="754" spans="1:13" ht="20.25" customHeight="1">
      <c r="A754" s="1187"/>
      <c r="B754" s="40" t="s">
        <v>81</v>
      </c>
      <c r="C754" s="1181" t="s">
        <v>24</v>
      </c>
      <c r="D754" s="1182"/>
      <c r="E754" s="1182"/>
      <c r="F754" s="1183"/>
      <c r="G754" s="33" t="s">
        <v>167</v>
      </c>
      <c r="H754" s="1179">
        <f>VLOOKUP($A747,'Class-6'!$B$9:$EI$108,7,0)</f>
        <v>0</v>
      </c>
      <c r="I754" s="1179"/>
      <c r="J754" s="1179"/>
      <c r="K754" s="1179"/>
      <c r="L754" s="1179"/>
      <c r="M754" s="1180"/>
    </row>
    <row r="755" spans="1:13" ht="20.25" customHeight="1">
      <c r="A755" s="1187"/>
      <c r="B755" s="40" t="s">
        <v>81</v>
      </c>
      <c r="C755" s="1181" t="s">
        <v>25</v>
      </c>
      <c r="D755" s="1182"/>
      <c r="E755" s="1182"/>
      <c r="F755" s="1183"/>
      <c r="G755" s="33" t="s">
        <v>167</v>
      </c>
      <c r="H755" s="1179">
        <f>VLOOKUP($A747,'Class-6'!$B$9:$EI$108,8,0)</f>
        <v>0</v>
      </c>
      <c r="I755" s="1179"/>
      <c r="J755" s="1179"/>
      <c r="K755" s="1179"/>
      <c r="L755" s="1179"/>
      <c r="M755" s="1180"/>
    </row>
    <row r="756" spans="1:13" ht="20.25" customHeight="1">
      <c r="A756" s="1187"/>
      <c r="B756" s="40" t="s">
        <v>81</v>
      </c>
      <c r="C756" s="1181" t="s">
        <v>56</v>
      </c>
      <c r="D756" s="1182"/>
      <c r="E756" s="1182"/>
      <c r="F756" s="1183"/>
      <c r="G756" s="33" t="s">
        <v>167</v>
      </c>
      <c r="H756" s="1179">
        <f>VLOOKUP($A747,'Class-6'!$B$9:$EI$108,9,0)</f>
        <v>0</v>
      </c>
      <c r="I756" s="1179"/>
      <c r="J756" s="1179"/>
      <c r="K756" s="1179"/>
      <c r="L756" s="1179"/>
      <c r="M756" s="1180"/>
    </row>
    <row r="757" spans="1:13" ht="20.25" customHeight="1">
      <c r="A757" s="1187"/>
      <c r="B757" s="40" t="s">
        <v>81</v>
      </c>
      <c r="C757" s="1181" t="s">
        <v>57</v>
      </c>
      <c r="D757" s="1182"/>
      <c r="E757" s="1182"/>
      <c r="F757" s="1183"/>
      <c r="G757" s="33" t="s">
        <v>167</v>
      </c>
      <c r="H757" s="1184" t="str">
        <f>CONCATENATE('Class-6'!$G$4,'Class-6'!$J$4)</f>
        <v>6(A)</v>
      </c>
      <c r="I757" s="1179"/>
      <c r="J757" s="1179"/>
      <c r="K757" s="1179"/>
      <c r="L757" s="1179"/>
      <c r="M757" s="1180"/>
    </row>
    <row r="758" spans="1:13" ht="20.25" customHeight="1" thickBot="1">
      <c r="A758" s="1187"/>
      <c r="B758" s="40" t="s">
        <v>81</v>
      </c>
      <c r="C758" s="1154" t="s">
        <v>27</v>
      </c>
      <c r="D758" s="1155"/>
      <c r="E758" s="1155"/>
      <c r="F758" s="1156"/>
      <c r="G758" s="98" t="s">
        <v>167</v>
      </c>
      <c r="H758" s="1157">
        <f>VLOOKUP($A747,'Class-6'!$B$9:$EI$108,10,0)</f>
        <v>0</v>
      </c>
      <c r="I758" s="1157"/>
      <c r="J758" s="1157"/>
      <c r="K758" s="1157"/>
      <c r="L758" s="1157"/>
      <c r="M758" s="1158"/>
    </row>
    <row r="759" spans="1:13" ht="20.25" customHeight="1">
      <c r="A759" s="1187"/>
      <c r="B759" s="49" t="s">
        <v>81</v>
      </c>
      <c r="C759" s="1159" t="s">
        <v>58</v>
      </c>
      <c r="D759" s="1160"/>
      <c r="E759" s="413" t="s">
        <v>85</v>
      </c>
      <c r="F759" s="413" t="s">
        <v>86</v>
      </c>
      <c r="G759" s="410" t="s">
        <v>33</v>
      </c>
      <c r="H759" s="1161" t="s">
        <v>59</v>
      </c>
      <c r="I759" s="1161"/>
      <c r="J759" s="1162" t="s">
        <v>97</v>
      </c>
      <c r="K759" s="1163"/>
      <c r="L759" s="414" t="s">
        <v>89</v>
      </c>
      <c r="M759" s="1164" t="s">
        <v>104</v>
      </c>
    </row>
    <row r="760" spans="1:13" ht="25.5" customHeight="1" thickBot="1">
      <c r="A760" s="1187"/>
      <c r="B760" s="49" t="s">
        <v>81</v>
      </c>
      <c r="C760" s="1166" t="s">
        <v>60</v>
      </c>
      <c r="D760" s="1167"/>
      <c r="E760" s="267">
        <f>'Class-6'!$L$7</f>
        <v>20</v>
      </c>
      <c r="F760" s="267">
        <f>'Class-6'!$M$7</f>
        <v>20</v>
      </c>
      <c r="G760" s="268">
        <f>SUM(E760:F760)</f>
        <v>40</v>
      </c>
      <c r="H760" s="1168">
        <f>'Class-6'!$R$7</f>
        <v>60</v>
      </c>
      <c r="I760" s="1169"/>
      <c r="J760" s="1170">
        <f>'Class-6'!$V$7</f>
        <v>100</v>
      </c>
      <c r="K760" s="1171"/>
      <c r="L760" s="150">
        <f>G760+H760+J760</f>
        <v>200</v>
      </c>
      <c r="M760" s="1165"/>
    </row>
    <row r="761" spans="1:13" ht="22.5" customHeight="1">
      <c r="A761" s="1187"/>
      <c r="B761" s="49" t="s">
        <v>81</v>
      </c>
      <c r="C761" s="1148" t="str">
        <f>'Class-6'!$L$3</f>
        <v>HINDI</v>
      </c>
      <c r="D761" s="1149"/>
      <c r="E761" s="99">
        <f>IF($J750="TC",0,IF($J750="Nso",0,VLOOKUP($A747,'Class-6'!$B$9:$EI$108,11,0)))</f>
        <v>0</v>
      </c>
      <c r="F761" s="99">
        <f>IF($J750="TC",0,IF($J750="Nso",0,VLOOKUP($A747,'Class-6'!$B$9:$EI$108,12,0)))</f>
        <v>0</v>
      </c>
      <c r="G761" s="269">
        <f>SUM(E761,F761)</f>
        <v>0</v>
      </c>
      <c r="H761" s="1150">
        <f>IF($J750="TC",0,IF($J750="Nso",0,VLOOKUP($A747,'Class-6'!$B$9:$EI$108,17,0)))</f>
        <v>0</v>
      </c>
      <c r="I761" s="1151"/>
      <c r="J761" s="1152">
        <f>IF($J750="TC",0,IF($J750="Nso",0,VLOOKUP($A747,'Class-6'!$B$9:$EI$108,21,0)))</f>
        <v>0</v>
      </c>
      <c r="K761" s="1153"/>
      <c r="L761" s="99">
        <f>SUM(G761,H761,J761)</f>
        <v>0</v>
      </c>
      <c r="M761" s="100">
        <f>IF($J750="TC",0,IF($J750="Nso",0,VLOOKUP($A747,'Class-6'!$B$9:$EI$108,25,0)))</f>
        <v>0</v>
      </c>
    </row>
    <row r="762" spans="1:13" ht="22.5" customHeight="1">
      <c r="A762" s="1187"/>
      <c r="B762" s="49" t="s">
        <v>81</v>
      </c>
      <c r="C762" s="1136" t="str">
        <f>'Class-6'!$AA$3</f>
        <v>ENGLISH</v>
      </c>
      <c r="D762" s="1137"/>
      <c r="E762" s="99">
        <f>IF($J750="TC",0,IF($J750="Nso",0,VLOOKUP($A747,'Class-6'!$B$9:$EI$108,26,0)))</f>
        <v>0</v>
      </c>
      <c r="F762" s="99">
        <f>IF($J750="TC",0,IF($J750="Nso",0,VLOOKUP($A747,'Class-6'!$B$9:$EI$108,27,0)))</f>
        <v>0</v>
      </c>
      <c r="G762" s="270">
        <f t="shared" ref="G762:G766" si="42">SUM(E762,F762)</f>
        <v>0</v>
      </c>
      <c r="H762" s="1138">
        <f>IF($J750="TC",0,IF($J750="Nso",0,VLOOKUP($A747,'Class-6'!$B$9:$EI$108,32,0)))</f>
        <v>0</v>
      </c>
      <c r="I762" s="1139"/>
      <c r="J762" s="1140">
        <f>IF($J750="TC",0,IF($J750="Nso",0,VLOOKUP($A747,'Class-6'!$B$9:$EI$108,36,0)))</f>
        <v>0</v>
      </c>
      <c r="K762" s="1141"/>
      <c r="L762" s="99">
        <f t="shared" ref="L762:L766" si="43">SUM(G762,H762,J762)</f>
        <v>0</v>
      </c>
      <c r="M762" s="100">
        <f>IF($J750="TC",0,IF($J750="Nso",0,VLOOKUP($A747,'Class-6'!$B$9:$EI$108,40,0)))</f>
        <v>0</v>
      </c>
    </row>
    <row r="763" spans="1:13" ht="22.5" customHeight="1">
      <c r="A763" s="1187"/>
      <c r="B763" s="49" t="s">
        <v>81</v>
      </c>
      <c r="C763" s="1136" t="str">
        <f>'Class-6'!$AP$3</f>
        <v>SANSKRIT</v>
      </c>
      <c r="D763" s="1137"/>
      <c r="E763" s="99">
        <f>IF($J750="TC",0,IF($J750="Nso",0,VLOOKUP($A747,'Class-6'!$B$9:$EI$108,41,0)))</f>
        <v>0</v>
      </c>
      <c r="F763" s="99">
        <f>IF($J750="TC",0,IF($J750="TC",0,IF($J750="Nso",0,VLOOKUP($A747,'Class-6'!$B$9:$EI$108,42,0))))</f>
        <v>0</v>
      </c>
      <c r="G763" s="270">
        <f t="shared" si="42"/>
        <v>0</v>
      </c>
      <c r="H763" s="1138">
        <f>IF($J750="TC",0,IF($J750="Nso",0,VLOOKUP($A747,'Class-6'!$B$9:$EI$108,47,0)))</f>
        <v>0</v>
      </c>
      <c r="I763" s="1139"/>
      <c r="J763" s="1140">
        <f>IF($J750="TC",0,IF($J750="Nso",0,VLOOKUP($A747,'Class-6'!$B$9:$EI$108,51,0)))</f>
        <v>0</v>
      </c>
      <c r="K763" s="1141"/>
      <c r="L763" s="99">
        <f t="shared" si="43"/>
        <v>0</v>
      </c>
      <c r="M763" s="100">
        <f>IF($J750="TC",0,IF($J750="Nso",0,VLOOKUP($A747,'Class-6'!$B$9:$EI$108,55,0)))</f>
        <v>0</v>
      </c>
    </row>
    <row r="764" spans="1:13" ht="22.5" customHeight="1">
      <c r="A764" s="1187"/>
      <c r="B764" s="49" t="s">
        <v>81</v>
      </c>
      <c r="C764" s="1136" t="str">
        <f>'Class-6'!$BE$3</f>
        <v>SCIENCE</v>
      </c>
      <c r="D764" s="1137"/>
      <c r="E764" s="99">
        <f>IF($J750="TC",0,IF($J750="Nso",0,VLOOKUP($A747,'Class-6'!$B$9:$EI$108,56,0)))</f>
        <v>0</v>
      </c>
      <c r="F764" s="99">
        <f>IF($J750="TC",0,IF($J750="Nso",0,VLOOKUP($A747,'Class-6'!$B$9:$EI$108,57,0)))</f>
        <v>0</v>
      </c>
      <c r="G764" s="270">
        <f t="shared" si="42"/>
        <v>0</v>
      </c>
      <c r="H764" s="1138">
        <f>IF($J750="TC",0,IF($J750="Nso",0,VLOOKUP($A747,'Class-6'!$B$9:$EI$108,62,0)))</f>
        <v>0</v>
      </c>
      <c r="I764" s="1139"/>
      <c r="J764" s="1140">
        <f>IF($J750="TC",0,IF($J750="Nso",0,VLOOKUP($A747,'Class-6'!$B$9:$EI$108,66,0)))</f>
        <v>0</v>
      </c>
      <c r="K764" s="1141"/>
      <c r="L764" s="99">
        <f t="shared" si="43"/>
        <v>0</v>
      </c>
      <c r="M764" s="100">
        <f>IF($J750="TC",0,IF($J750="Nso",0,VLOOKUP($A747,'Class-6'!$B$9:$EI$108,70,0)))</f>
        <v>0</v>
      </c>
    </row>
    <row r="765" spans="1:13" ht="22.5" customHeight="1">
      <c r="A765" s="1187"/>
      <c r="B765" s="49" t="s">
        <v>81</v>
      </c>
      <c r="C765" s="1136" t="str">
        <f>'Class-6'!$BT$3</f>
        <v>MATHEMATICS</v>
      </c>
      <c r="D765" s="1137"/>
      <c r="E765" s="99">
        <f>IF($J750="TC",0,IF($J750="Nso",0,VLOOKUP($A747,'Class-6'!$B$9:$EI$108,71,0)))</f>
        <v>0</v>
      </c>
      <c r="F765" s="99">
        <f>IF($J750="TC",0,IF($J750="Nso",0,VLOOKUP($A747,'Class-6'!$B$9:$EI$108,72,0)))</f>
        <v>0</v>
      </c>
      <c r="G765" s="270">
        <f t="shared" si="42"/>
        <v>0</v>
      </c>
      <c r="H765" s="1138">
        <f>IF($J750="TC",0,IF($J750="Nso",0,VLOOKUP($A747,'Class-6'!$B$9:$EI$108,77,0)))</f>
        <v>0</v>
      </c>
      <c r="I765" s="1139"/>
      <c r="J765" s="1140">
        <f>IF($J750="TC",0,IF($J750="Nso",0,VLOOKUP($A747,'Class-6'!$B$9:$EI$108,81,0)))</f>
        <v>0</v>
      </c>
      <c r="K765" s="1141"/>
      <c r="L765" s="99">
        <f t="shared" si="43"/>
        <v>0</v>
      </c>
      <c r="M765" s="100">
        <f>IF($J750="TC",0,IF($J750="Nso",0,VLOOKUP($A747,'Class-6'!$B$9:$EI$108,85,0)))</f>
        <v>0</v>
      </c>
    </row>
    <row r="766" spans="1:13" ht="22.5" customHeight="1" thickBot="1">
      <c r="A766" s="1187"/>
      <c r="B766" s="49" t="s">
        <v>81</v>
      </c>
      <c r="C766" s="1142" t="str">
        <f>'Class-6'!$CI$3</f>
        <v>SOCIAL SCIENCE</v>
      </c>
      <c r="D766" s="1143"/>
      <c r="E766" s="99">
        <f>IF($J750="TC",0,IF($J750="Nso",0,VLOOKUP($A747,'Class-6'!$B$9:$EI$108,86,0)))</f>
        <v>0</v>
      </c>
      <c r="F766" s="99">
        <f>IF($J750="TC",0,IF($J750="Nso",0,VLOOKUP($A747,'Class-6'!$B$9:$EI$108,87,0)))</f>
        <v>0</v>
      </c>
      <c r="G766" s="271">
        <f t="shared" si="42"/>
        <v>0</v>
      </c>
      <c r="H766" s="1144">
        <f>IF($J750="TC",0,IF($J750="Nso",0,VLOOKUP($A747,'Class-6'!$B$9:$EI$108,92,0)))</f>
        <v>0</v>
      </c>
      <c r="I766" s="1145"/>
      <c r="J766" s="1146">
        <f>IF($J750="TC",0,IF($J750="Nso",0,VLOOKUP($A747,'Class-6'!$B$9:$EI$108,96,0)))</f>
        <v>0</v>
      </c>
      <c r="K766" s="1147"/>
      <c r="L766" s="99">
        <f t="shared" si="43"/>
        <v>0</v>
      </c>
      <c r="M766" s="100">
        <f>IF($J750="TC",0,IF($J750="Nso",0,VLOOKUP($A747,'Class-6'!$B$9:$EI$108,100,0)))</f>
        <v>0</v>
      </c>
    </row>
    <row r="767" spans="1:13" ht="20.25" customHeight="1">
      <c r="A767" s="1187"/>
      <c r="B767" s="49" t="s">
        <v>81</v>
      </c>
      <c r="C767" s="1124" t="s">
        <v>90</v>
      </c>
      <c r="D767" s="1125"/>
      <c r="E767" s="1126"/>
      <c r="F767" s="1130" t="s">
        <v>91</v>
      </c>
      <c r="G767" s="1131"/>
      <c r="H767" s="1132" t="s">
        <v>92</v>
      </c>
      <c r="I767" s="1133"/>
      <c r="J767" s="481" t="s">
        <v>45</v>
      </c>
      <c r="K767" s="481" t="s">
        <v>98</v>
      </c>
      <c r="L767" s="411" t="s">
        <v>43</v>
      </c>
      <c r="M767" s="513" t="s">
        <v>47</v>
      </c>
    </row>
    <row r="768" spans="1:13" ht="20.25" customHeight="1" thickBot="1">
      <c r="A768" s="1187"/>
      <c r="B768" s="49" t="s">
        <v>81</v>
      </c>
      <c r="C768" s="1127"/>
      <c r="D768" s="1128"/>
      <c r="E768" s="1129"/>
      <c r="F768" s="1134">
        <f>IF($J750="TC",0,IF($J750="Nso",0,VLOOKUP($A747,'Class-6'!$B$9:$EI$108,131,0)))</f>
        <v>0</v>
      </c>
      <c r="G768" s="1135"/>
      <c r="H768" s="1134">
        <f>IF($J750="TC",0,IF($J750="Nso",0,VLOOKUP($A747,'Class-6'!$B$9:$EI$108,132,0)))</f>
        <v>0</v>
      </c>
      <c r="I768" s="1135"/>
      <c r="J768" s="483">
        <f>IF($J750="TC",0,IF($J750="Nso",0,VLOOKUP($A747,'Class-6'!$B$9:$EI$108,133,0)))</f>
        <v>0</v>
      </c>
      <c r="K768" s="482" t="str">
        <f>IF($J750="TC",0,IF($J750="Nso",0,VLOOKUP($A747,'Class-6'!$B$9:$EI$108,134,0)))</f>
        <v/>
      </c>
      <c r="L768" s="412" t="str">
        <f>IF($J750="TC","TC",IF($J750="Nso","NSO",VLOOKUP($A747,'Class-6'!$B$9:$EI$108,135,0)))</f>
        <v/>
      </c>
      <c r="M768" s="97" t="str">
        <f>IF($J750="Nso",0,VLOOKUP($A747,'Class-6'!$B$9:$EI$108,137,0))</f>
        <v/>
      </c>
    </row>
    <row r="769" spans="1:13" ht="20.25" customHeight="1">
      <c r="A769" s="1187"/>
      <c r="B769" s="49" t="s">
        <v>81</v>
      </c>
      <c r="C769" s="1172" t="s">
        <v>63</v>
      </c>
      <c r="D769" s="1173"/>
      <c r="E769" s="1173"/>
      <c r="F769" s="1173"/>
      <c r="G769" s="1173"/>
      <c r="H769" s="1174"/>
      <c r="I769" s="1175" t="s">
        <v>64</v>
      </c>
      <c r="J769" s="1176"/>
      <c r="K769" s="484">
        <f>IF($J750="TC",0,IF($J750="Nso",0,VLOOKUP($A747,'Class-6'!$B$9:$EI$108,128,0)))</f>
        <v>0</v>
      </c>
      <c r="L769" s="1177" t="s">
        <v>107</v>
      </c>
      <c r="M769" s="1178"/>
    </row>
    <row r="770" spans="1:13" ht="20.25" customHeight="1" thickBot="1">
      <c r="A770" s="1187"/>
      <c r="B770" s="49" t="s">
        <v>81</v>
      </c>
      <c r="C770" s="1113" t="s">
        <v>58</v>
      </c>
      <c r="D770" s="1114"/>
      <c r="E770" s="1114"/>
      <c r="F770" s="1115" t="s">
        <v>176</v>
      </c>
      <c r="G770" s="1115"/>
      <c r="H770" s="272" t="s">
        <v>51</v>
      </c>
      <c r="I770" s="1116" t="s">
        <v>65</v>
      </c>
      <c r="J770" s="1117"/>
      <c r="K770" s="485">
        <f>IF($J750="TC",0,IF($J750="Nso",0,VLOOKUP($A747,'Class-6'!$B$9:$EI$108,129,0)))</f>
        <v>0</v>
      </c>
      <c r="L770" s="1118" t="str">
        <f>IF($J750="TC",0,IF($J750="Nso",0,VLOOKUP($A747,'Class-6'!$B$9:$EI$108,130,0)))</f>
        <v/>
      </c>
      <c r="M770" s="1119"/>
    </row>
    <row r="771" spans="1:13" ht="20.25" customHeight="1">
      <c r="A771" s="1187"/>
      <c r="B771" s="49" t="s">
        <v>81</v>
      </c>
      <c r="C771" s="1113"/>
      <c r="D771" s="1114"/>
      <c r="E771" s="1114"/>
      <c r="F771" s="1115"/>
      <c r="G771" s="1115"/>
      <c r="H771" s="273" t="s">
        <v>105</v>
      </c>
      <c r="I771" s="1120" t="s">
        <v>66</v>
      </c>
      <c r="J771" s="1121"/>
      <c r="K771" s="1122">
        <f>IF($J750="TC",0,IF($J750="Nso",0,VLOOKUP($A747,'Class-6'!$B$9:$EI$108,138,0)))</f>
        <v>0</v>
      </c>
      <c r="L771" s="1122"/>
      <c r="M771" s="1123"/>
    </row>
    <row r="772" spans="1:13" ht="20.25" customHeight="1">
      <c r="A772" s="1187"/>
      <c r="B772" s="49" t="s">
        <v>81</v>
      </c>
      <c r="C772" s="1101" t="str">
        <f>'Class-6'!$CX$3</f>
        <v>WORK EXP.</v>
      </c>
      <c r="D772" s="1102"/>
      <c r="E772" s="1103"/>
      <c r="F772" s="1104" t="str">
        <f>IF($J750="TC",0,IF($J750="Nso",0,VLOOKUP($A747,'Class-6'!$B$9:$FH$108,155,0)))</f>
        <v>0/100</v>
      </c>
      <c r="G772" s="1104"/>
      <c r="H772" s="95">
        <f>IF($J750="TC",0,IF($J750="Nso",0,VLOOKUP($A747,'Class-6'!$B$9:$FH$108,109,0)))</f>
        <v>0</v>
      </c>
      <c r="I772" s="1105" t="s">
        <v>83</v>
      </c>
      <c r="J772" s="1106"/>
      <c r="K772" s="1107">
        <f>'Class-6'!$V$2</f>
        <v>44676</v>
      </c>
      <c r="L772" s="1107"/>
      <c r="M772" s="1108"/>
    </row>
    <row r="773" spans="1:13" ht="20.25" customHeight="1">
      <c r="A773" s="1187"/>
      <c r="B773" s="49" t="s">
        <v>81</v>
      </c>
      <c r="C773" s="1109" t="str">
        <f>'Class-6'!$DG$3</f>
        <v>ART EDU.</v>
      </c>
      <c r="D773" s="1104"/>
      <c r="E773" s="1104"/>
      <c r="F773" s="1086" t="str">
        <f>IF($J750="TC",0,IF($J750="Nso",0,VLOOKUP($A747,'Class-6'!$B$9:$FH$108,159,0)))</f>
        <v>0/100</v>
      </c>
      <c r="G773" s="1087"/>
      <c r="H773" s="95">
        <f>IF($J750="TC",0,IF($J750="Nso",0,VLOOKUP($A747,'Class-6'!$B$9:$FH$108,118,0)))</f>
        <v>0</v>
      </c>
      <c r="I773" s="1110"/>
      <c r="J773" s="1111"/>
      <c r="K773" s="1111"/>
      <c r="L773" s="1111"/>
      <c r="M773" s="1112"/>
    </row>
    <row r="774" spans="1:13" ht="20.25" customHeight="1">
      <c r="A774" s="1187"/>
      <c r="B774" s="49" t="s">
        <v>81</v>
      </c>
      <c r="C774" s="1084" t="str">
        <f>'Class-6'!$DP$3</f>
        <v>HEALTH &amp; PHY. EDU.</v>
      </c>
      <c r="D774" s="1085"/>
      <c r="E774" s="1085"/>
      <c r="F774" s="1086" t="str">
        <f>IF($J750="TC",0,IF($J750="Nso",0,VLOOKUP($A747,'Class-6'!$B$9:$FH$108,163,0)))</f>
        <v>0/100</v>
      </c>
      <c r="G774" s="1087"/>
      <c r="H774" s="95">
        <f>IF($J750="TC",0,IF($J750="Nso",0,VLOOKUP($A747,'Class-6'!$B$9:$FH$108,127,0)))</f>
        <v>0</v>
      </c>
      <c r="I774" s="1088" t="s">
        <v>78</v>
      </c>
      <c r="J774" s="1089"/>
      <c r="K774" s="1092"/>
      <c r="L774" s="1093"/>
      <c r="M774" s="1094"/>
    </row>
    <row r="775" spans="1:13" ht="20.25" customHeight="1">
      <c r="A775" s="1187"/>
      <c r="B775" s="40" t="s">
        <v>81</v>
      </c>
      <c r="C775" s="1098" t="s">
        <v>67</v>
      </c>
      <c r="D775" s="1099"/>
      <c r="E775" s="1099"/>
      <c r="F775" s="1099"/>
      <c r="G775" s="1099"/>
      <c r="H775" s="1100"/>
      <c r="I775" s="1090"/>
      <c r="J775" s="1091"/>
      <c r="K775" s="1095"/>
      <c r="L775" s="1096"/>
      <c r="M775" s="1097"/>
    </row>
    <row r="776" spans="1:13" ht="20.25" customHeight="1" thickBot="1">
      <c r="A776" s="1187"/>
      <c r="B776" s="40" t="s">
        <v>81</v>
      </c>
      <c r="C776" s="96" t="s">
        <v>68</v>
      </c>
      <c r="D776" s="1060" t="s">
        <v>73</v>
      </c>
      <c r="E776" s="1227"/>
      <c r="F776" s="1060" t="s">
        <v>74</v>
      </c>
      <c r="G776" s="1061"/>
      <c r="H776" s="1062"/>
      <c r="I776" s="1063" t="s">
        <v>79</v>
      </c>
      <c r="J776" s="1064"/>
      <c r="K776" s="1064"/>
      <c r="L776" s="1064"/>
      <c r="M776" s="1065"/>
    </row>
    <row r="777" spans="1:13" ht="20.25" customHeight="1">
      <c r="A777" s="1187"/>
      <c r="B777" s="40" t="s">
        <v>81</v>
      </c>
      <c r="C777" s="511" t="s">
        <v>207</v>
      </c>
      <c r="D777" s="1228" t="s">
        <v>208</v>
      </c>
      <c r="E777" s="1229"/>
      <c r="F777" s="1069" t="s">
        <v>75</v>
      </c>
      <c r="G777" s="1070"/>
      <c r="H777" s="1071"/>
      <c r="I777" s="1066"/>
      <c r="J777" s="1067"/>
      <c r="K777" s="1067"/>
      <c r="L777" s="1067"/>
      <c r="M777" s="1068"/>
    </row>
    <row r="778" spans="1:13" ht="20.25" customHeight="1">
      <c r="A778" s="1187"/>
      <c r="B778" s="40" t="s">
        <v>81</v>
      </c>
      <c r="C778" s="512" t="s">
        <v>69</v>
      </c>
      <c r="D778" s="1230" t="s">
        <v>212</v>
      </c>
      <c r="E778" s="1231"/>
      <c r="F778" s="1072" t="s">
        <v>76</v>
      </c>
      <c r="G778" s="1073"/>
      <c r="H778" s="1074"/>
      <c r="I778" s="1066"/>
      <c r="J778" s="1067"/>
      <c r="K778" s="1067"/>
      <c r="L778" s="1067"/>
      <c r="M778" s="1068"/>
    </row>
    <row r="779" spans="1:13" ht="20.25" customHeight="1">
      <c r="A779" s="1187"/>
      <c r="B779" s="40" t="s">
        <v>81</v>
      </c>
      <c r="C779" s="512" t="s">
        <v>70</v>
      </c>
      <c r="D779" s="1230" t="s">
        <v>215</v>
      </c>
      <c r="E779" s="1231"/>
      <c r="F779" s="1072" t="s">
        <v>77</v>
      </c>
      <c r="G779" s="1073"/>
      <c r="H779" s="1074"/>
      <c r="I779" s="1075" t="s">
        <v>93</v>
      </c>
      <c r="J779" s="1076"/>
      <c r="K779" s="1076"/>
      <c r="L779" s="1076"/>
      <c r="M779" s="1077"/>
    </row>
    <row r="780" spans="1:13" ht="20.25" customHeight="1">
      <c r="A780" s="1187"/>
      <c r="B780" s="40"/>
      <c r="C780" s="512" t="s">
        <v>72</v>
      </c>
      <c r="D780" s="1230" t="s">
        <v>209</v>
      </c>
      <c r="E780" s="1231"/>
      <c r="F780" s="1072" t="s">
        <v>77</v>
      </c>
      <c r="G780" s="1073"/>
      <c r="H780" s="1074"/>
      <c r="I780" s="1075"/>
      <c r="J780" s="1076"/>
      <c r="K780" s="1076"/>
      <c r="L780" s="1076"/>
      <c r="M780" s="1077"/>
    </row>
    <row r="781" spans="1:13" ht="20.25" customHeight="1" thickBot="1">
      <c r="A781" s="1187"/>
      <c r="B781" s="51" t="s">
        <v>81</v>
      </c>
      <c r="C781" s="131" t="s">
        <v>71</v>
      </c>
      <c r="D781" s="1232" t="s">
        <v>210</v>
      </c>
      <c r="E781" s="1233"/>
      <c r="F781" s="1081" t="s">
        <v>106</v>
      </c>
      <c r="G781" s="1082"/>
      <c r="H781" s="1083"/>
      <c r="I781" s="1078"/>
      <c r="J781" s="1079"/>
      <c r="K781" s="1079"/>
      <c r="L781" s="1079"/>
      <c r="M781" s="1080"/>
    </row>
    <row r="782" spans="1:13" ht="24.75" customHeight="1" thickTop="1" thickBot="1">
      <c r="A782" s="488">
        <f>A747+1</f>
        <v>23</v>
      </c>
      <c r="B782" s="1186" t="s">
        <v>54</v>
      </c>
      <c r="C782" s="1186"/>
      <c r="D782" s="1186"/>
      <c r="E782" s="1186"/>
      <c r="F782" s="1186"/>
      <c r="G782" s="1186"/>
      <c r="H782" s="1186"/>
      <c r="I782" s="1186"/>
      <c r="J782" s="1186"/>
      <c r="K782" s="1186"/>
      <c r="L782" s="1186"/>
      <c r="M782" s="1186"/>
    </row>
    <row r="783" spans="1:13" ht="37.5" customHeight="1" thickTop="1">
      <c r="A783" s="1187"/>
      <c r="B783" s="1188"/>
      <c r="C783" s="1189"/>
      <c r="D783" s="1192" t="str">
        <f>Master!$E$8</f>
        <v>Govt. Sr. Secondary School Raimalwada</v>
      </c>
      <c r="E783" s="1193"/>
      <c r="F783" s="1193"/>
      <c r="G783" s="1193"/>
      <c r="H783" s="1193"/>
      <c r="I783" s="1193"/>
      <c r="J783" s="1193"/>
      <c r="K783" s="1193"/>
      <c r="L783" s="1193"/>
      <c r="M783" s="1194"/>
    </row>
    <row r="784" spans="1:13" ht="26.25" customHeight="1" thickBot="1">
      <c r="A784" s="1187"/>
      <c r="B784" s="1190"/>
      <c r="C784" s="1191"/>
      <c r="D784" s="1195" t="str">
        <f>Master!$E$11</f>
        <v>P.S.-Bapini (Jodhpur)</v>
      </c>
      <c r="E784" s="1196"/>
      <c r="F784" s="1196"/>
      <c r="G784" s="1196"/>
      <c r="H784" s="1196"/>
      <c r="I784" s="1196"/>
      <c r="J784" s="1196"/>
      <c r="K784" s="1196"/>
      <c r="L784" s="1196"/>
      <c r="M784" s="1197"/>
    </row>
    <row r="785" spans="1:13" ht="15" customHeight="1">
      <c r="A785" s="1187"/>
      <c r="B785" s="274"/>
      <c r="C785" s="1198" t="s">
        <v>169</v>
      </c>
      <c r="D785" s="1199"/>
      <c r="E785" s="1199"/>
      <c r="F785" s="1199"/>
      <c r="G785" s="1200"/>
      <c r="H785" s="1207" t="s">
        <v>129</v>
      </c>
      <c r="I785" s="1207"/>
      <c r="J785" s="1210">
        <f>VLOOKUP(A782,'Class-6'!$B$9:$G$108,6)</f>
        <v>0</v>
      </c>
      <c r="K785" s="1213" t="str">
        <f>CONCATENATE('Class-6'!$C$3,'Class-6'!$G$3)</f>
        <v>School U-Dise Code :-08151106901</v>
      </c>
      <c r="L785" s="1214"/>
      <c r="M785" s="1215"/>
    </row>
    <row r="786" spans="1:13" ht="15" customHeight="1">
      <c r="A786" s="1187"/>
      <c r="B786" s="38"/>
      <c r="C786" s="1201"/>
      <c r="D786" s="1202"/>
      <c r="E786" s="1202"/>
      <c r="F786" s="1202"/>
      <c r="G786" s="1203"/>
      <c r="H786" s="1208"/>
      <c r="I786" s="1208"/>
      <c r="J786" s="1211"/>
      <c r="K786" s="1216" t="str">
        <f>CONCATENATE('Class-6'!$I$3,'Class-6'!$J$3)</f>
        <v>Session :-2021-22</v>
      </c>
      <c r="L786" s="1217"/>
      <c r="M786" s="1218"/>
    </row>
    <row r="787" spans="1:13" ht="15" customHeight="1" thickBot="1">
      <c r="A787" s="1187"/>
      <c r="B787" s="38"/>
      <c r="C787" s="1204"/>
      <c r="D787" s="1205"/>
      <c r="E787" s="1205"/>
      <c r="F787" s="1205"/>
      <c r="G787" s="1206"/>
      <c r="H787" s="1209"/>
      <c r="I787" s="1209"/>
      <c r="J787" s="1212"/>
      <c r="K787" s="1219"/>
      <c r="L787" s="1220"/>
      <c r="M787" s="1221"/>
    </row>
    <row r="788" spans="1:13" ht="20.25" customHeight="1">
      <c r="A788" s="1187"/>
      <c r="B788" s="40" t="s">
        <v>81</v>
      </c>
      <c r="C788" s="1222" t="s">
        <v>22</v>
      </c>
      <c r="D788" s="1223"/>
      <c r="E788" s="1223"/>
      <c r="F788" s="1224"/>
      <c r="G788" s="17" t="s">
        <v>167</v>
      </c>
      <c r="H788" s="1225">
        <f>VLOOKUP($A782,'Class-6'!$B$9:$EI$108,4,0)</f>
        <v>0</v>
      </c>
      <c r="I788" s="1225"/>
      <c r="J788" s="1225"/>
      <c r="K788" s="1225"/>
      <c r="L788" s="1225"/>
      <c r="M788" s="1226"/>
    </row>
    <row r="789" spans="1:13" ht="20.25" customHeight="1">
      <c r="A789" s="1187"/>
      <c r="B789" s="40" t="s">
        <v>81</v>
      </c>
      <c r="C789" s="1181" t="s">
        <v>24</v>
      </c>
      <c r="D789" s="1182"/>
      <c r="E789" s="1182"/>
      <c r="F789" s="1183"/>
      <c r="G789" s="33" t="s">
        <v>167</v>
      </c>
      <c r="H789" s="1179">
        <f>VLOOKUP($A782,'Class-6'!$B$9:$EI$108,7,0)</f>
        <v>0</v>
      </c>
      <c r="I789" s="1179"/>
      <c r="J789" s="1179"/>
      <c r="K789" s="1179"/>
      <c r="L789" s="1179"/>
      <c r="M789" s="1180"/>
    </row>
    <row r="790" spans="1:13" ht="20.25" customHeight="1">
      <c r="A790" s="1187"/>
      <c r="B790" s="40" t="s">
        <v>81</v>
      </c>
      <c r="C790" s="1181" t="s">
        <v>25</v>
      </c>
      <c r="D790" s="1182"/>
      <c r="E790" s="1182"/>
      <c r="F790" s="1183"/>
      <c r="G790" s="33" t="s">
        <v>167</v>
      </c>
      <c r="H790" s="1179">
        <f>VLOOKUP($A782,'Class-6'!$B$9:$EI$108,8,0)</f>
        <v>0</v>
      </c>
      <c r="I790" s="1179"/>
      <c r="J790" s="1179"/>
      <c r="K790" s="1179"/>
      <c r="L790" s="1179"/>
      <c r="M790" s="1180"/>
    </row>
    <row r="791" spans="1:13" ht="20.25" customHeight="1">
      <c r="A791" s="1187"/>
      <c r="B791" s="40" t="s">
        <v>81</v>
      </c>
      <c r="C791" s="1181" t="s">
        <v>56</v>
      </c>
      <c r="D791" s="1182"/>
      <c r="E791" s="1182"/>
      <c r="F791" s="1183"/>
      <c r="G791" s="33" t="s">
        <v>167</v>
      </c>
      <c r="H791" s="1179">
        <f>VLOOKUP($A782,'Class-6'!$B$9:$EI$108,9,0)</f>
        <v>0</v>
      </c>
      <c r="I791" s="1179"/>
      <c r="J791" s="1179"/>
      <c r="K791" s="1179"/>
      <c r="L791" s="1179"/>
      <c r="M791" s="1180"/>
    </row>
    <row r="792" spans="1:13" ht="20.25" customHeight="1">
      <c r="A792" s="1187"/>
      <c r="B792" s="40" t="s">
        <v>81</v>
      </c>
      <c r="C792" s="1181" t="s">
        <v>57</v>
      </c>
      <c r="D792" s="1182"/>
      <c r="E792" s="1182"/>
      <c r="F792" s="1183"/>
      <c r="G792" s="33" t="s">
        <v>167</v>
      </c>
      <c r="H792" s="1184" t="str">
        <f>CONCATENATE('Class-6'!$G$4,'Class-6'!$J$4)</f>
        <v>6(A)</v>
      </c>
      <c r="I792" s="1179"/>
      <c r="J792" s="1179"/>
      <c r="K792" s="1179"/>
      <c r="L792" s="1179"/>
      <c r="M792" s="1180"/>
    </row>
    <row r="793" spans="1:13" ht="20.25" customHeight="1" thickBot="1">
      <c r="A793" s="1187"/>
      <c r="B793" s="40" t="s">
        <v>81</v>
      </c>
      <c r="C793" s="1154" t="s">
        <v>27</v>
      </c>
      <c r="D793" s="1155"/>
      <c r="E793" s="1155"/>
      <c r="F793" s="1156"/>
      <c r="G793" s="98" t="s">
        <v>167</v>
      </c>
      <c r="H793" s="1157">
        <f>VLOOKUP($A782,'Class-6'!$B$9:$EI$108,10,0)</f>
        <v>0</v>
      </c>
      <c r="I793" s="1157"/>
      <c r="J793" s="1157"/>
      <c r="K793" s="1157"/>
      <c r="L793" s="1157"/>
      <c r="M793" s="1158"/>
    </row>
    <row r="794" spans="1:13" ht="20.25" customHeight="1">
      <c r="A794" s="1187"/>
      <c r="B794" s="49" t="s">
        <v>81</v>
      </c>
      <c r="C794" s="1159" t="s">
        <v>58</v>
      </c>
      <c r="D794" s="1160"/>
      <c r="E794" s="413" t="s">
        <v>85</v>
      </c>
      <c r="F794" s="413" t="s">
        <v>86</v>
      </c>
      <c r="G794" s="410" t="s">
        <v>33</v>
      </c>
      <c r="H794" s="1161" t="s">
        <v>59</v>
      </c>
      <c r="I794" s="1161"/>
      <c r="J794" s="1162" t="s">
        <v>97</v>
      </c>
      <c r="K794" s="1163"/>
      <c r="L794" s="414" t="s">
        <v>89</v>
      </c>
      <c r="M794" s="1164" t="s">
        <v>104</v>
      </c>
    </row>
    <row r="795" spans="1:13" ht="25.5" customHeight="1" thickBot="1">
      <c r="A795" s="1187"/>
      <c r="B795" s="49" t="s">
        <v>81</v>
      </c>
      <c r="C795" s="1166" t="s">
        <v>60</v>
      </c>
      <c r="D795" s="1167"/>
      <c r="E795" s="267">
        <f>'Class-6'!$L$7</f>
        <v>20</v>
      </c>
      <c r="F795" s="267">
        <f>'Class-6'!$M$7</f>
        <v>20</v>
      </c>
      <c r="G795" s="268">
        <f>SUM(E795:F795)</f>
        <v>40</v>
      </c>
      <c r="H795" s="1168">
        <f>'Class-6'!$R$7</f>
        <v>60</v>
      </c>
      <c r="I795" s="1169"/>
      <c r="J795" s="1170">
        <f>'Class-6'!$V$7</f>
        <v>100</v>
      </c>
      <c r="K795" s="1171"/>
      <c r="L795" s="150">
        <f>G795+H795+J795</f>
        <v>200</v>
      </c>
      <c r="M795" s="1165"/>
    </row>
    <row r="796" spans="1:13" ht="22.5" customHeight="1">
      <c r="A796" s="1187"/>
      <c r="B796" s="49" t="s">
        <v>81</v>
      </c>
      <c r="C796" s="1148" t="str">
        <f>'Class-6'!$L$3</f>
        <v>HINDI</v>
      </c>
      <c r="D796" s="1149"/>
      <c r="E796" s="99">
        <f>IF($J785="TC",0,IF($J785="Nso",0,VLOOKUP($A782,'Class-6'!$B$9:$EI$108,11,0)))</f>
        <v>0</v>
      </c>
      <c r="F796" s="99">
        <f>IF($J785="TC",0,IF($J785="Nso",0,VLOOKUP($A782,'Class-6'!$B$9:$EI$108,12,0)))</f>
        <v>0</v>
      </c>
      <c r="G796" s="269">
        <f>SUM(E796,F796)</f>
        <v>0</v>
      </c>
      <c r="H796" s="1150">
        <f>IF($J785="TC",0,IF($J785="Nso",0,VLOOKUP($A782,'Class-6'!$B$9:$EI$108,17,0)))</f>
        <v>0</v>
      </c>
      <c r="I796" s="1151"/>
      <c r="J796" s="1152">
        <f>IF($J785="TC",0,IF($J785="Nso",0,VLOOKUP($A782,'Class-6'!$B$9:$EI$108,21,0)))</f>
        <v>0</v>
      </c>
      <c r="K796" s="1153"/>
      <c r="L796" s="99">
        <f>SUM(G796,H796,J796)</f>
        <v>0</v>
      </c>
      <c r="M796" s="100">
        <f>IF($J785="TC",0,IF($J785="Nso",0,VLOOKUP($A782,'Class-6'!$B$9:$EI$108,25,0)))</f>
        <v>0</v>
      </c>
    </row>
    <row r="797" spans="1:13" ht="22.5" customHeight="1">
      <c r="A797" s="1187"/>
      <c r="B797" s="49" t="s">
        <v>81</v>
      </c>
      <c r="C797" s="1136" t="str">
        <f>'Class-6'!$AA$3</f>
        <v>ENGLISH</v>
      </c>
      <c r="D797" s="1137"/>
      <c r="E797" s="99">
        <f>IF($J785="TC",0,IF($J785="Nso",0,VLOOKUP($A782,'Class-6'!$B$9:$EI$108,26,0)))</f>
        <v>0</v>
      </c>
      <c r="F797" s="99">
        <f>IF($J785="TC",0,IF($J785="Nso",0,VLOOKUP($A782,'Class-6'!$B$9:$EI$108,27,0)))</f>
        <v>0</v>
      </c>
      <c r="G797" s="270">
        <f t="shared" ref="G797:G801" si="44">SUM(E797,F797)</f>
        <v>0</v>
      </c>
      <c r="H797" s="1138">
        <f>IF($J785="TC",0,IF($J785="Nso",0,VLOOKUP($A782,'Class-6'!$B$9:$EI$108,32,0)))</f>
        <v>0</v>
      </c>
      <c r="I797" s="1139"/>
      <c r="J797" s="1140">
        <f>IF($J785="TC",0,IF($J785="Nso",0,VLOOKUP($A782,'Class-6'!$B$9:$EI$108,36,0)))</f>
        <v>0</v>
      </c>
      <c r="K797" s="1141"/>
      <c r="L797" s="99">
        <f t="shared" ref="L797:L801" si="45">SUM(G797,H797,J797)</f>
        <v>0</v>
      </c>
      <c r="M797" s="100">
        <f>IF($J785="TC",0,IF($J785="Nso",0,VLOOKUP($A782,'Class-6'!$B$9:$EI$108,40,0)))</f>
        <v>0</v>
      </c>
    </row>
    <row r="798" spans="1:13" ht="22.5" customHeight="1">
      <c r="A798" s="1187"/>
      <c r="B798" s="49" t="s">
        <v>81</v>
      </c>
      <c r="C798" s="1136" t="str">
        <f>'Class-6'!$AP$3</f>
        <v>SANSKRIT</v>
      </c>
      <c r="D798" s="1137"/>
      <c r="E798" s="99">
        <f>IF($J785="TC",0,IF($J785="Nso",0,VLOOKUP($A782,'Class-6'!$B$9:$EI$108,41,0)))</f>
        <v>0</v>
      </c>
      <c r="F798" s="99">
        <f>IF($J785="TC",0,IF($J785="TC",0,IF($J785="Nso",0,VLOOKUP($A782,'Class-6'!$B$9:$EI$108,42,0))))</f>
        <v>0</v>
      </c>
      <c r="G798" s="270">
        <f t="shared" si="44"/>
        <v>0</v>
      </c>
      <c r="H798" s="1138">
        <f>IF($J785="TC",0,IF($J785="Nso",0,VLOOKUP($A782,'Class-6'!$B$9:$EI$108,47,0)))</f>
        <v>0</v>
      </c>
      <c r="I798" s="1139"/>
      <c r="J798" s="1140">
        <f>IF($J785="TC",0,IF($J785="Nso",0,VLOOKUP($A782,'Class-6'!$B$9:$EI$108,51,0)))</f>
        <v>0</v>
      </c>
      <c r="K798" s="1141"/>
      <c r="L798" s="99">
        <f t="shared" si="45"/>
        <v>0</v>
      </c>
      <c r="M798" s="100">
        <f>IF($J785="TC",0,IF($J785="Nso",0,VLOOKUP($A782,'Class-6'!$B$9:$EI$108,55,0)))</f>
        <v>0</v>
      </c>
    </row>
    <row r="799" spans="1:13" ht="22.5" customHeight="1">
      <c r="A799" s="1187"/>
      <c r="B799" s="49" t="s">
        <v>81</v>
      </c>
      <c r="C799" s="1136" t="str">
        <f>'Class-6'!$BE$3</f>
        <v>SCIENCE</v>
      </c>
      <c r="D799" s="1137"/>
      <c r="E799" s="99">
        <f>IF($J785="TC",0,IF($J785="Nso",0,VLOOKUP($A782,'Class-6'!$B$9:$EI$108,56,0)))</f>
        <v>0</v>
      </c>
      <c r="F799" s="99">
        <f>IF($J785="TC",0,IF($J785="Nso",0,VLOOKUP($A782,'Class-6'!$B$9:$EI$108,57,0)))</f>
        <v>0</v>
      </c>
      <c r="G799" s="270">
        <f t="shared" si="44"/>
        <v>0</v>
      </c>
      <c r="H799" s="1138">
        <f>IF($J785="TC",0,IF($J785="Nso",0,VLOOKUP($A782,'Class-6'!$B$9:$EI$108,62,0)))</f>
        <v>0</v>
      </c>
      <c r="I799" s="1139"/>
      <c r="J799" s="1140">
        <f>IF($J785="TC",0,IF($J785="Nso",0,VLOOKUP($A782,'Class-6'!$B$9:$EI$108,66,0)))</f>
        <v>0</v>
      </c>
      <c r="K799" s="1141"/>
      <c r="L799" s="99">
        <f t="shared" si="45"/>
        <v>0</v>
      </c>
      <c r="M799" s="100">
        <f>IF($J785="TC",0,IF($J785="Nso",0,VLOOKUP($A782,'Class-6'!$B$9:$EI$108,70,0)))</f>
        <v>0</v>
      </c>
    </row>
    <row r="800" spans="1:13" ht="22.5" customHeight="1">
      <c r="A800" s="1187"/>
      <c r="B800" s="49" t="s">
        <v>81</v>
      </c>
      <c r="C800" s="1136" t="str">
        <f>'Class-6'!$BT$3</f>
        <v>MATHEMATICS</v>
      </c>
      <c r="D800" s="1137"/>
      <c r="E800" s="99">
        <f>IF($J785="TC",0,IF($J785="Nso",0,VLOOKUP($A782,'Class-6'!$B$9:$EI$108,71,0)))</f>
        <v>0</v>
      </c>
      <c r="F800" s="99">
        <f>IF($J785="TC",0,IF($J785="Nso",0,VLOOKUP($A782,'Class-6'!$B$9:$EI$108,72,0)))</f>
        <v>0</v>
      </c>
      <c r="G800" s="270">
        <f t="shared" si="44"/>
        <v>0</v>
      </c>
      <c r="H800" s="1138">
        <f>IF($J785="TC",0,IF($J785="Nso",0,VLOOKUP($A782,'Class-6'!$B$9:$EI$108,77,0)))</f>
        <v>0</v>
      </c>
      <c r="I800" s="1139"/>
      <c r="J800" s="1140">
        <f>IF($J785="TC",0,IF($J785="Nso",0,VLOOKUP($A782,'Class-6'!$B$9:$EI$108,81,0)))</f>
        <v>0</v>
      </c>
      <c r="K800" s="1141"/>
      <c r="L800" s="99">
        <f t="shared" si="45"/>
        <v>0</v>
      </c>
      <c r="M800" s="100">
        <f>IF($J785="TC",0,IF($J785="Nso",0,VLOOKUP($A782,'Class-6'!$B$9:$EI$108,85,0)))</f>
        <v>0</v>
      </c>
    </row>
    <row r="801" spans="1:13" ht="22.5" customHeight="1" thickBot="1">
      <c r="A801" s="1187"/>
      <c r="B801" s="49" t="s">
        <v>81</v>
      </c>
      <c r="C801" s="1142" t="str">
        <f>'Class-6'!$CI$3</f>
        <v>SOCIAL SCIENCE</v>
      </c>
      <c r="D801" s="1143"/>
      <c r="E801" s="99">
        <f>IF($J785="TC",0,IF($J785="Nso",0,VLOOKUP($A782,'Class-6'!$B$9:$EI$108,86,0)))</f>
        <v>0</v>
      </c>
      <c r="F801" s="99">
        <f>IF($J785="TC",0,IF($J785="Nso",0,VLOOKUP($A782,'Class-6'!$B$9:$EI$108,87,0)))</f>
        <v>0</v>
      </c>
      <c r="G801" s="271">
        <f t="shared" si="44"/>
        <v>0</v>
      </c>
      <c r="H801" s="1144">
        <f>IF($J785="TC",0,IF($J785="Nso",0,VLOOKUP($A782,'Class-6'!$B$9:$EI$108,92,0)))</f>
        <v>0</v>
      </c>
      <c r="I801" s="1145"/>
      <c r="J801" s="1146">
        <f>IF($J785="TC",0,IF($J785="Nso",0,VLOOKUP($A782,'Class-6'!$B$9:$EI$108,96,0)))</f>
        <v>0</v>
      </c>
      <c r="K801" s="1147"/>
      <c r="L801" s="99">
        <f t="shared" si="45"/>
        <v>0</v>
      </c>
      <c r="M801" s="100">
        <f>IF($J785="TC",0,IF($J785="Nso",0,VLOOKUP($A782,'Class-6'!$B$9:$EI$108,100,0)))</f>
        <v>0</v>
      </c>
    </row>
    <row r="802" spans="1:13" ht="20.25" customHeight="1">
      <c r="A802" s="1187"/>
      <c r="B802" s="49" t="s">
        <v>81</v>
      </c>
      <c r="C802" s="1124" t="s">
        <v>90</v>
      </c>
      <c r="D802" s="1125"/>
      <c r="E802" s="1126"/>
      <c r="F802" s="1130" t="s">
        <v>91</v>
      </c>
      <c r="G802" s="1131"/>
      <c r="H802" s="1132" t="s">
        <v>92</v>
      </c>
      <c r="I802" s="1133"/>
      <c r="J802" s="481" t="s">
        <v>45</v>
      </c>
      <c r="K802" s="481" t="s">
        <v>98</v>
      </c>
      <c r="L802" s="411" t="s">
        <v>43</v>
      </c>
      <c r="M802" s="50" t="s">
        <v>47</v>
      </c>
    </row>
    <row r="803" spans="1:13" ht="20.25" customHeight="1" thickBot="1">
      <c r="A803" s="1187"/>
      <c r="B803" s="49" t="s">
        <v>81</v>
      </c>
      <c r="C803" s="1127"/>
      <c r="D803" s="1128"/>
      <c r="E803" s="1129"/>
      <c r="F803" s="1134">
        <f>IF($J785="TC",0,IF($J785="Nso",0,VLOOKUP($A782,'Class-6'!$B$9:$EI$108,131,0)))</f>
        <v>0</v>
      </c>
      <c r="G803" s="1135"/>
      <c r="H803" s="1134">
        <f>IF($J785="TC",0,IF($J785="Nso",0,VLOOKUP($A782,'Class-6'!$B$9:$EI$108,132,0)))</f>
        <v>0</v>
      </c>
      <c r="I803" s="1135"/>
      <c r="J803" s="483">
        <f>IF($J785="TC",0,IF($J785="Nso",0,VLOOKUP($A782,'Class-6'!$B$9:$EI$108,133,0)))</f>
        <v>0</v>
      </c>
      <c r="K803" s="482" t="str">
        <f>IF($J785="TC",0,IF($J785="Nso",0,VLOOKUP($A782,'Class-6'!$B$9:$EI$108,134,0)))</f>
        <v/>
      </c>
      <c r="L803" s="412" t="str">
        <f>IF($J785="TC","TC",IF($J785="Nso","NSO",VLOOKUP($A782,'Class-6'!$B$9:$EI$108,135,0)))</f>
        <v/>
      </c>
      <c r="M803" s="97" t="str">
        <f>IF($J785="Nso",0,VLOOKUP($A782,'Class-6'!$B$9:$EI$108,137,0))</f>
        <v/>
      </c>
    </row>
    <row r="804" spans="1:13" ht="20.25" customHeight="1">
      <c r="A804" s="1187"/>
      <c r="B804" s="49" t="s">
        <v>81</v>
      </c>
      <c r="C804" s="1172" t="s">
        <v>63</v>
      </c>
      <c r="D804" s="1173"/>
      <c r="E804" s="1173"/>
      <c r="F804" s="1173"/>
      <c r="G804" s="1173"/>
      <c r="H804" s="1174"/>
      <c r="I804" s="1175" t="s">
        <v>64</v>
      </c>
      <c r="J804" s="1176"/>
      <c r="K804" s="484">
        <f>IF($J785="TC",0,IF($J785="Nso",0,VLOOKUP($A782,'Class-6'!$B$9:$EI$108,128,0)))</f>
        <v>0</v>
      </c>
      <c r="L804" s="1177" t="s">
        <v>107</v>
      </c>
      <c r="M804" s="1178"/>
    </row>
    <row r="805" spans="1:13" ht="20.25" customHeight="1" thickBot="1">
      <c r="A805" s="1187"/>
      <c r="B805" s="49" t="s">
        <v>81</v>
      </c>
      <c r="C805" s="1113" t="s">
        <v>58</v>
      </c>
      <c r="D805" s="1114"/>
      <c r="E805" s="1114"/>
      <c r="F805" s="1115" t="s">
        <v>176</v>
      </c>
      <c r="G805" s="1115"/>
      <c r="H805" s="272" t="s">
        <v>51</v>
      </c>
      <c r="I805" s="1116" t="s">
        <v>65</v>
      </c>
      <c r="J805" s="1117"/>
      <c r="K805" s="485">
        <f>IF($J785="TC",0,IF($J785="Nso",0,VLOOKUP($A782,'Class-6'!$B$9:$EI$108,129,0)))</f>
        <v>0</v>
      </c>
      <c r="L805" s="1118" t="str">
        <f>IF($J785="TC",0,IF($J785="Nso",0,VLOOKUP($A782,'Class-6'!$B$9:$EI$108,130,0)))</f>
        <v/>
      </c>
      <c r="M805" s="1119"/>
    </row>
    <row r="806" spans="1:13" ht="20.25" customHeight="1">
      <c r="A806" s="1187"/>
      <c r="B806" s="49" t="s">
        <v>81</v>
      </c>
      <c r="C806" s="1113"/>
      <c r="D806" s="1114"/>
      <c r="E806" s="1114"/>
      <c r="F806" s="1115"/>
      <c r="G806" s="1115"/>
      <c r="H806" s="273" t="s">
        <v>105</v>
      </c>
      <c r="I806" s="1120" t="s">
        <v>66</v>
      </c>
      <c r="J806" s="1121"/>
      <c r="K806" s="1122">
        <f>IF($J785="TC",0,IF($J785="Nso",0,VLOOKUP($A782,'Class-6'!$B$9:$EI$108,138,0)))</f>
        <v>0</v>
      </c>
      <c r="L806" s="1122"/>
      <c r="M806" s="1123"/>
    </row>
    <row r="807" spans="1:13" ht="20.25" customHeight="1">
      <c r="A807" s="1187"/>
      <c r="B807" s="49" t="s">
        <v>81</v>
      </c>
      <c r="C807" s="1101" t="str">
        <f>'Class-6'!$CX$3</f>
        <v>WORK EXP.</v>
      </c>
      <c r="D807" s="1102"/>
      <c r="E807" s="1103"/>
      <c r="F807" s="1104" t="str">
        <f>IF($J785="TC",0,IF($J785="Nso",0,VLOOKUP($A782,'Class-6'!$B$9:$FH$108,155,0)))</f>
        <v>0/100</v>
      </c>
      <c r="G807" s="1104"/>
      <c r="H807" s="95">
        <f>IF($J785="TC",0,IF($J785="Nso",0,VLOOKUP($A782,'Class-6'!$B$9:$FH$108,109,0)))</f>
        <v>0</v>
      </c>
      <c r="I807" s="1105" t="s">
        <v>83</v>
      </c>
      <c r="J807" s="1106"/>
      <c r="K807" s="1107">
        <f>'Class-6'!$V$2</f>
        <v>44676</v>
      </c>
      <c r="L807" s="1107"/>
      <c r="M807" s="1108"/>
    </row>
    <row r="808" spans="1:13" ht="20.25" customHeight="1">
      <c r="A808" s="1187"/>
      <c r="B808" s="49" t="s">
        <v>81</v>
      </c>
      <c r="C808" s="1109" t="str">
        <f>'Class-6'!$DG$3</f>
        <v>ART EDU.</v>
      </c>
      <c r="D808" s="1104"/>
      <c r="E808" s="1104"/>
      <c r="F808" s="1086" t="str">
        <f>IF($J785="TC",0,IF($J785="Nso",0,VLOOKUP($A782,'Class-6'!$B$9:$FH$108,159,0)))</f>
        <v>0/100</v>
      </c>
      <c r="G808" s="1087"/>
      <c r="H808" s="95">
        <f>IF($J785="TC",0,IF($J785="Nso",0,VLOOKUP($A782,'Class-6'!$B$9:$FH$108,118,0)))</f>
        <v>0</v>
      </c>
      <c r="I808" s="1110"/>
      <c r="J808" s="1111"/>
      <c r="K808" s="1111"/>
      <c r="L808" s="1111"/>
      <c r="M808" s="1112"/>
    </row>
    <row r="809" spans="1:13" ht="20.25" customHeight="1">
      <c r="A809" s="1187"/>
      <c r="B809" s="49" t="s">
        <v>81</v>
      </c>
      <c r="C809" s="1084" t="str">
        <f>'Class-6'!$DP$3</f>
        <v>HEALTH &amp; PHY. EDU.</v>
      </c>
      <c r="D809" s="1085"/>
      <c r="E809" s="1085"/>
      <c r="F809" s="1086" t="str">
        <f>IF($J785="TC",0,IF($J785="Nso",0,VLOOKUP($A782,'Class-6'!$B$9:$FH$108,163,0)))</f>
        <v>0/100</v>
      </c>
      <c r="G809" s="1087"/>
      <c r="H809" s="95">
        <f>IF($J785="TC",0,IF($J785="Nso",0,VLOOKUP($A782,'Class-6'!$B$9:$FH$108,127,0)))</f>
        <v>0</v>
      </c>
      <c r="I809" s="1088" t="s">
        <v>78</v>
      </c>
      <c r="J809" s="1089"/>
      <c r="K809" s="1092"/>
      <c r="L809" s="1093"/>
      <c r="M809" s="1094"/>
    </row>
    <row r="810" spans="1:13" ht="20.25" customHeight="1">
      <c r="A810" s="1187"/>
      <c r="B810" s="40" t="s">
        <v>81</v>
      </c>
      <c r="C810" s="1098" t="s">
        <v>67</v>
      </c>
      <c r="D810" s="1099"/>
      <c r="E810" s="1099"/>
      <c r="F810" s="1099"/>
      <c r="G810" s="1099"/>
      <c r="H810" s="1100"/>
      <c r="I810" s="1090"/>
      <c r="J810" s="1091"/>
      <c r="K810" s="1095"/>
      <c r="L810" s="1096"/>
      <c r="M810" s="1097"/>
    </row>
    <row r="811" spans="1:13" ht="20.25" customHeight="1" thickBot="1">
      <c r="A811" s="1187"/>
      <c r="B811" s="40" t="s">
        <v>81</v>
      </c>
      <c r="C811" s="96" t="s">
        <v>68</v>
      </c>
      <c r="D811" s="1060" t="s">
        <v>73</v>
      </c>
      <c r="E811" s="1227"/>
      <c r="F811" s="1060" t="s">
        <v>74</v>
      </c>
      <c r="G811" s="1061"/>
      <c r="H811" s="1062"/>
      <c r="I811" s="1063" t="s">
        <v>79</v>
      </c>
      <c r="J811" s="1064"/>
      <c r="K811" s="1064"/>
      <c r="L811" s="1064"/>
      <c r="M811" s="1065"/>
    </row>
    <row r="812" spans="1:13" ht="20.25" customHeight="1">
      <c r="A812" s="1187"/>
      <c r="B812" s="40" t="s">
        <v>81</v>
      </c>
      <c r="C812" s="511" t="s">
        <v>207</v>
      </c>
      <c r="D812" s="1228" t="s">
        <v>208</v>
      </c>
      <c r="E812" s="1229"/>
      <c r="F812" s="1069" t="s">
        <v>75</v>
      </c>
      <c r="G812" s="1070"/>
      <c r="H812" s="1071"/>
      <c r="I812" s="1066"/>
      <c r="J812" s="1067"/>
      <c r="K812" s="1067"/>
      <c r="L812" s="1067"/>
      <c r="M812" s="1068"/>
    </row>
    <row r="813" spans="1:13" ht="20.25" customHeight="1">
      <c r="A813" s="1187"/>
      <c r="B813" s="40" t="s">
        <v>81</v>
      </c>
      <c r="C813" s="512" t="s">
        <v>69</v>
      </c>
      <c r="D813" s="1230" t="s">
        <v>212</v>
      </c>
      <c r="E813" s="1231"/>
      <c r="F813" s="1072" t="s">
        <v>76</v>
      </c>
      <c r="G813" s="1073"/>
      <c r="H813" s="1074"/>
      <c r="I813" s="1066"/>
      <c r="J813" s="1067"/>
      <c r="K813" s="1067"/>
      <c r="L813" s="1067"/>
      <c r="M813" s="1068"/>
    </row>
    <row r="814" spans="1:13" ht="20.25" customHeight="1">
      <c r="A814" s="1187"/>
      <c r="B814" s="40" t="s">
        <v>81</v>
      </c>
      <c r="C814" s="512" t="s">
        <v>70</v>
      </c>
      <c r="D814" s="1230" t="s">
        <v>215</v>
      </c>
      <c r="E814" s="1231"/>
      <c r="F814" s="1072" t="s">
        <v>77</v>
      </c>
      <c r="G814" s="1073"/>
      <c r="H814" s="1074"/>
      <c r="I814" s="1075" t="s">
        <v>93</v>
      </c>
      <c r="J814" s="1076"/>
      <c r="K814" s="1076"/>
      <c r="L814" s="1076"/>
      <c r="M814" s="1077"/>
    </row>
    <row r="815" spans="1:13" ht="20.25" customHeight="1">
      <c r="A815" s="1187"/>
      <c r="B815" s="40"/>
      <c r="C815" s="512" t="s">
        <v>72</v>
      </c>
      <c r="D815" s="1230" t="s">
        <v>209</v>
      </c>
      <c r="E815" s="1231"/>
      <c r="F815" s="1072" t="s">
        <v>77</v>
      </c>
      <c r="G815" s="1073"/>
      <c r="H815" s="1074"/>
      <c r="I815" s="1075"/>
      <c r="J815" s="1076"/>
      <c r="K815" s="1076"/>
      <c r="L815" s="1076"/>
      <c r="M815" s="1077"/>
    </row>
    <row r="816" spans="1:13" ht="20.25" customHeight="1" thickBot="1">
      <c r="A816" s="1187"/>
      <c r="B816" s="51" t="s">
        <v>81</v>
      </c>
      <c r="C816" s="131" t="s">
        <v>71</v>
      </c>
      <c r="D816" s="1232" t="s">
        <v>210</v>
      </c>
      <c r="E816" s="1233"/>
      <c r="F816" s="1081" t="s">
        <v>106</v>
      </c>
      <c r="G816" s="1082"/>
      <c r="H816" s="1083"/>
      <c r="I816" s="1078"/>
      <c r="J816" s="1079"/>
      <c r="K816" s="1079"/>
      <c r="L816" s="1079"/>
      <c r="M816" s="1080"/>
    </row>
    <row r="817" spans="1:13" ht="12.75" customHeight="1" thickTop="1">
      <c r="A817" s="1185"/>
      <c r="B817" s="1185"/>
      <c r="C817" s="1185"/>
      <c r="D817" s="1185"/>
      <c r="E817" s="1185"/>
      <c r="F817" s="1185"/>
      <c r="G817" s="1185"/>
      <c r="H817" s="1185"/>
      <c r="I817" s="1185"/>
      <c r="J817" s="1185"/>
      <c r="K817" s="1185"/>
      <c r="L817" s="1185"/>
      <c r="M817" s="1185"/>
    </row>
    <row r="818" spans="1:13" ht="24.75" customHeight="1" thickBot="1">
      <c r="A818" s="488">
        <f>A782+1</f>
        <v>24</v>
      </c>
      <c r="B818" s="1186" t="s">
        <v>54</v>
      </c>
      <c r="C818" s="1186"/>
      <c r="D818" s="1186"/>
      <c r="E818" s="1186"/>
      <c r="F818" s="1186"/>
      <c r="G818" s="1186"/>
      <c r="H818" s="1186"/>
      <c r="I818" s="1186"/>
      <c r="J818" s="1186"/>
      <c r="K818" s="1186"/>
      <c r="L818" s="1186"/>
      <c r="M818" s="1186"/>
    </row>
    <row r="819" spans="1:13" ht="42.75" customHeight="1" thickTop="1">
      <c r="A819" s="1187"/>
      <c r="B819" s="1188"/>
      <c r="C819" s="1189"/>
      <c r="D819" s="1192" t="str">
        <f>Master!$E$8</f>
        <v>Govt. Sr. Secondary School Raimalwada</v>
      </c>
      <c r="E819" s="1193"/>
      <c r="F819" s="1193"/>
      <c r="G819" s="1193"/>
      <c r="H819" s="1193"/>
      <c r="I819" s="1193"/>
      <c r="J819" s="1193"/>
      <c r="K819" s="1193"/>
      <c r="L819" s="1193"/>
      <c r="M819" s="1194"/>
    </row>
    <row r="820" spans="1:13" ht="26.25" customHeight="1" thickBot="1">
      <c r="A820" s="1187"/>
      <c r="B820" s="1190"/>
      <c r="C820" s="1191"/>
      <c r="D820" s="1195" t="str">
        <f>Master!$E$11</f>
        <v>P.S.-Bapini (Jodhpur)</v>
      </c>
      <c r="E820" s="1196"/>
      <c r="F820" s="1196"/>
      <c r="G820" s="1196"/>
      <c r="H820" s="1196"/>
      <c r="I820" s="1196"/>
      <c r="J820" s="1196"/>
      <c r="K820" s="1196"/>
      <c r="L820" s="1196"/>
      <c r="M820" s="1197"/>
    </row>
    <row r="821" spans="1:13" ht="17.25" customHeight="1">
      <c r="A821" s="1187"/>
      <c r="B821" s="274"/>
      <c r="C821" s="1198" t="s">
        <v>169</v>
      </c>
      <c r="D821" s="1199"/>
      <c r="E821" s="1199"/>
      <c r="F821" s="1199"/>
      <c r="G821" s="1200"/>
      <c r="H821" s="1207" t="s">
        <v>129</v>
      </c>
      <c r="I821" s="1207"/>
      <c r="J821" s="1210">
        <f>VLOOKUP(A818,'Class-6'!$B$9:$G$108,6)</f>
        <v>0</v>
      </c>
      <c r="K821" s="1213" t="str">
        <f>CONCATENATE('Class-6'!$C$3,'Class-6'!$G$3)</f>
        <v>School U-Dise Code :-08151106901</v>
      </c>
      <c r="L821" s="1214"/>
      <c r="M821" s="1215"/>
    </row>
    <row r="822" spans="1:13" ht="17.25" customHeight="1">
      <c r="A822" s="1187"/>
      <c r="B822" s="38"/>
      <c r="C822" s="1201"/>
      <c r="D822" s="1202"/>
      <c r="E822" s="1202"/>
      <c r="F822" s="1202"/>
      <c r="G822" s="1203"/>
      <c r="H822" s="1208"/>
      <c r="I822" s="1208"/>
      <c r="J822" s="1211"/>
      <c r="K822" s="1216" t="str">
        <f>CONCATENATE('Class-6'!$I$3,'Class-6'!$J$3)</f>
        <v>Session :-2021-22</v>
      </c>
      <c r="L822" s="1217"/>
      <c r="M822" s="1218"/>
    </row>
    <row r="823" spans="1:13" ht="17.25" customHeight="1" thickBot="1">
      <c r="A823" s="1187"/>
      <c r="B823" s="38"/>
      <c r="C823" s="1204"/>
      <c r="D823" s="1205"/>
      <c r="E823" s="1205"/>
      <c r="F823" s="1205"/>
      <c r="G823" s="1206"/>
      <c r="H823" s="1209"/>
      <c r="I823" s="1209"/>
      <c r="J823" s="1212"/>
      <c r="K823" s="1219"/>
      <c r="L823" s="1220"/>
      <c r="M823" s="1221"/>
    </row>
    <row r="824" spans="1:13" ht="20.25" customHeight="1">
      <c r="A824" s="1187"/>
      <c r="B824" s="40" t="s">
        <v>81</v>
      </c>
      <c r="C824" s="1222" t="s">
        <v>22</v>
      </c>
      <c r="D824" s="1223"/>
      <c r="E824" s="1223"/>
      <c r="F824" s="1224"/>
      <c r="G824" s="17" t="s">
        <v>167</v>
      </c>
      <c r="H824" s="1225">
        <f>VLOOKUP($A818,'Class-6'!$B$9:$EI$108,4,0)</f>
        <v>0</v>
      </c>
      <c r="I824" s="1225"/>
      <c r="J824" s="1225"/>
      <c r="K824" s="1225"/>
      <c r="L824" s="1225"/>
      <c r="M824" s="1226"/>
    </row>
    <row r="825" spans="1:13" ht="20.25" customHeight="1">
      <c r="A825" s="1187"/>
      <c r="B825" s="40" t="s">
        <v>81</v>
      </c>
      <c r="C825" s="1181" t="s">
        <v>24</v>
      </c>
      <c r="D825" s="1182"/>
      <c r="E825" s="1182"/>
      <c r="F825" s="1183"/>
      <c r="G825" s="33" t="s">
        <v>167</v>
      </c>
      <c r="H825" s="1179">
        <f>VLOOKUP($A818,'Class-6'!$B$9:$EI$108,7,0)</f>
        <v>0</v>
      </c>
      <c r="I825" s="1179"/>
      <c r="J825" s="1179"/>
      <c r="K825" s="1179"/>
      <c r="L825" s="1179"/>
      <c r="M825" s="1180"/>
    </row>
    <row r="826" spans="1:13" ht="20.25" customHeight="1">
      <c r="A826" s="1187"/>
      <c r="B826" s="40" t="s">
        <v>81</v>
      </c>
      <c r="C826" s="1181" t="s">
        <v>25</v>
      </c>
      <c r="D826" s="1182"/>
      <c r="E826" s="1182"/>
      <c r="F826" s="1183"/>
      <c r="G826" s="33" t="s">
        <v>167</v>
      </c>
      <c r="H826" s="1179">
        <f>VLOOKUP($A818,'Class-6'!$B$9:$EI$108,8,0)</f>
        <v>0</v>
      </c>
      <c r="I826" s="1179"/>
      <c r="J826" s="1179"/>
      <c r="K826" s="1179"/>
      <c r="L826" s="1179"/>
      <c r="M826" s="1180"/>
    </row>
    <row r="827" spans="1:13" ht="20.25" customHeight="1">
      <c r="A827" s="1187"/>
      <c r="B827" s="40" t="s">
        <v>81</v>
      </c>
      <c r="C827" s="1181" t="s">
        <v>56</v>
      </c>
      <c r="D827" s="1182"/>
      <c r="E827" s="1182"/>
      <c r="F827" s="1183"/>
      <c r="G827" s="33" t="s">
        <v>167</v>
      </c>
      <c r="H827" s="1179">
        <f>VLOOKUP($A818,'Class-6'!$B$9:$EI$108,9,0)</f>
        <v>0</v>
      </c>
      <c r="I827" s="1179"/>
      <c r="J827" s="1179"/>
      <c r="K827" s="1179"/>
      <c r="L827" s="1179"/>
      <c r="M827" s="1180"/>
    </row>
    <row r="828" spans="1:13" ht="20.25" customHeight="1">
      <c r="A828" s="1187"/>
      <c r="B828" s="40" t="s">
        <v>81</v>
      </c>
      <c r="C828" s="1181" t="s">
        <v>57</v>
      </c>
      <c r="D828" s="1182"/>
      <c r="E828" s="1182"/>
      <c r="F828" s="1183"/>
      <c r="G828" s="33" t="s">
        <v>167</v>
      </c>
      <c r="H828" s="1184" t="str">
        <f>CONCATENATE('Class-6'!$G$4,'Class-6'!$J$4)</f>
        <v>6(A)</v>
      </c>
      <c r="I828" s="1179"/>
      <c r="J828" s="1179"/>
      <c r="K828" s="1179"/>
      <c r="L828" s="1179"/>
      <c r="M828" s="1180"/>
    </row>
    <row r="829" spans="1:13" ht="20.25" customHeight="1" thickBot="1">
      <c r="A829" s="1187"/>
      <c r="B829" s="40" t="s">
        <v>81</v>
      </c>
      <c r="C829" s="1154" t="s">
        <v>27</v>
      </c>
      <c r="D829" s="1155"/>
      <c r="E829" s="1155"/>
      <c r="F829" s="1156"/>
      <c r="G829" s="98" t="s">
        <v>167</v>
      </c>
      <c r="H829" s="1157">
        <f>VLOOKUP($A818,'Class-6'!$B$9:$EI$108,10,0)</f>
        <v>0</v>
      </c>
      <c r="I829" s="1157"/>
      <c r="J829" s="1157"/>
      <c r="K829" s="1157"/>
      <c r="L829" s="1157"/>
      <c r="M829" s="1158"/>
    </row>
    <row r="830" spans="1:13" ht="20.25" customHeight="1">
      <c r="A830" s="1187"/>
      <c r="B830" s="49" t="s">
        <v>81</v>
      </c>
      <c r="C830" s="1159" t="s">
        <v>58</v>
      </c>
      <c r="D830" s="1160"/>
      <c r="E830" s="413" t="s">
        <v>85</v>
      </c>
      <c r="F830" s="413" t="s">
        <v>86</v>
      </c>
      <c r="G830" s="410" t="s">
        <v>33</v>
      </c>
      <c r="H830" s="1161" t="s">
        <v>59</v>
      </c>
      <c r="I830" s="1161"/>
      <c r="J830" s="1162" t="s">
        <v>97</v>
      </c>
      <c r="K830" s="1163"/>
      <c r="L830" s="414" t="s">
        <v>89</v>
      </c>
      <c r="M830" s="1164" t="s">
        <v>104</v>
      </c>
    </row>
    <row r="831" spans="1:13" ht="25.5" customHeight="1" thickBot="1">
      <c r="A831" s="1187"/>
      <c r="B831" s="49" t="s">
        <v>81</v>
      </c>
      <c r="C831" s="1166" t="s">
        <v>60</v>
      </c>
      <c r="D831" s="1167"/>
      <c r="E831" s="267">
        <f>'Class-6'!$L$7</f>
        <v>20</v>
      </c>
      <c r="F831" s="267">
        <f>'Class-6'!$M$7</f>
        <v>20</v>
      </c>
      <c r="G831" s="268">
        <f>SUM(E831:F831)</f>
        <v>40</v>
      </c>
      <c r="H831" s="1168">
        <f>'Class-6'!$R$7</f>
        <v>60</v>
      </c>
      <c r="I831" s="1169"/>
      <c r="J831" s="1170">
        <f>'Class-6'!$V$7</f>
        <v>100</v>
      </c>
      <c r="K831" s="1171"/>
      <c r="L831" s="150">
        <f>G831+H831+J831</f>
        <v>200</v>
      </c>
      <c r="M831" s="1165"/>
    </row>
    <row r="832" spans="1:13" ht="22.5" customHeight="1">
      <c r="A832" s="1187"/>
      <c r="B832" s="49" t="s">
        <v>81</v>
      </c>
      <c r="C832" s="1148" t="str">
        <f>'Class-6'!$L$3</f>
        <v>HINDI</v>
      </c>
      <c r="D832" s="1149"/>
      <c r="E832" s="99">
        <f>IF($J821="TC",0,IF($J821="Nso",0,VLOOKUP($A818,'Class-6'!$B$9:$EI$108,11,0)))</f>
        <v>0</v>
      </c>
      <c r="F832" s="99">
        <f>IF($J821="TC",0,IF($J821="Nso",0,VLOOKUP($A818,'Class-6'!$B$9:$EI$108,12,0)))</f>
        <v>0</v>
      </c>
      <c r="G832" s="269">
        <f>SUM(E832,F832)</f>
        <v>0</v>
      </c>
      <c r="H832" s="1150">
        <f>IF($J821="TC",0,IF($J821="Nso",0,VLOOKUP($A818,'Class-6'!$B$9:$EI$108,17,0)))</f>
        <v>0</v>
      </c>
      <c r="I832" s="1151"/>
      <c r="J832" s="1152">
        <f>IF($J821="TC",0,IF($J821="Nso",0,VLOOKUP($A818,'Class-6'!$B$9:$EI$108,21,0)))</f>
        <v>0</v>
      </c>
      <c r="K832" s="1153"/>
      <c r="L832" s="99">
        <f>SUM(G832,H832,J832)</f>
        <v>0</v>
      </c>
      <c r="M832" s="100">
        <f>IF($J821="TC",0,IF($J821="Nso",0,VLOOKUP($A818,'Class-6'!$B$9:$EI$108,25,0)))</f>
        <v>0</v>
      </c>
    </row>
    <row r="833" spans="1:13" ht="22.5" customHeight="1">
      <c r="A833" s="1187"/>
      <c r="B833" s="49" t="s">
        <v>81</v>
      </c>
      <c r="C833" s="1136" t="str">
        <f>'Class-6'!$AA$3</f>
        <v>ENGLISH</v>
      </c>
      <c r="D833" s="1137"/>
      <c r="E833" s="99">
        <f>IF($J821="TC",0,IF($J821="Nso",0,VLOOKUP($A818,'Class-6'!$B$9:$EI$108,26,0)))</f>
        <v>0</v>
      </c>
      <c r="F833" s="99">
        <f>IF($J821="TC",0,IF($J821="Nso",0,VLOOKUP($A818,'Class-6'!$B$9:$EI$108,27,0)))</f>
        <v>0</v>
      </c>
      <c r="G833" s="270">
        <f t="shared" ref="G833:G837" si="46">SUM(E833,F833)</f>
        <v>0</v>
      </c>
      <c r="H833" s="1138">
        <f>IF($J821="TC",0,IF($J821="Nso",0,VLOOKUP($A818,'Class-6'!$B$9:$EI$108,32,0)))</f>
        <v>0</v>
      </c>
      <c r="I833" s="1139"/>
      <c r="J833" s="1140">
        <f>IF($J821="TC",0,IF($J821="Nso",0,VLOOKUP($A818,'Class-6'!$B$9:$EI$108,36,0)))</f>
        <v>0</v>
      </c>
      <c r="K833" s="1141"/>
      <c r="L833" s="99">
        <f t="shared" ref="L833:L837" si="47">SUM(G833,H833,J833)</f>
        <v>0</v>
      </c>
      <c r="M833" s="100">
        <f>IF($J821="TC",0,IF($J821="Nso",0,VLOOKUP($A818,'Class-6'!$B$9:$EI$108,40,0)))</f>
        <v>0</v>
      </c>
    </row>
    <row r="834" spans="1:13" ht="22.5" customHeight="1">
      <c r="A834" s="1187"/>
      <c r="B834" s="49" t="s">
        <v>81</v>
      </c>
      <c r="C834" s="1136" t="str">
        <f>'Class-6'!$AP$3</f>
        <v>SANSKRIT</v>
      </c>
      <c r="D834" s="1137"/>
      <c r="E834" s="99">
        <f>IF($J821="TC",0,IF($J821="Nso",0,VLOOKUP($A818,'Class-6'!$B$9:$EI$108,41,0)))</f>
        <v>0</v>
      </c>
      <c r="F834" s="99">
        <f>IF($J821="TC",0,IF($J821="TC",0,IF($J821="Nso",0,VLOOKUP($A818,'Class-6'!$B$9:$EI$108,42,0))))</f>
        <v>0</v>
      </c>
      <c r="G834" s="270">
        <f t="shared" si="46"/>
        <v>0</v>
      </c>
      <c r="H834" s="1138">
        <f>IF($J821="TC",0,IF($J821="Nso",0,VLOOKUP($A818,'Class-6'!$B$9:$EI$108,47,0)))</f>
        <v>0</v>
      </c>
      <c r="I834" s="1139"/>
      <c r="J834" s="1140">
        <f>IF($J821="TC",0,IF($J821="Nso",0,VLOOKUP($A818,'Class-6'!$B$9:$EI$108,51,0)))</f>
        <v>0</v>
      </c>
      <c r="K834" s="1141"/>
      <c r="L834" s="99">
        <f t="shared" si="47"/>
        <v>0</v>
      </c>
      <c r="M834" s="100">
        <f>IF($J821="TC",0,IF($J821="Nso",0,VLOOKUP($A818,'Class-6'!$B$9:$EI$108,55,0)))</f>
        <v>0</v>
      </c>
    </row>
    <row r="835" spans="1:13" ht="22.5" customHeight="1">
      <c r="A835" s="1187"/>
      <c r="B835" s="49" t="s">
        <v>81</v>
      </c>
      <c r="C835" s="1136" t="str">
        <f>'Class-6'!$BE$3</f>
        <v>SCIENCE</v>
      </c>
      <c r="D835" s="1137"/>
      <c r="E835" s="99">
        <f>IF($J821="TC",0,IF($J821="Nso",0,VLOOKUP($A818,'Class-6'!$B$9:$EI$108,56,0)))</f>
        <v>0</v>
      </c>
      <c r="F835" s="99">
        <f>IF($J821="TC",0,IF($J821="Nso",0,VLOOKUP($A818,'Class-6'!$B$9:$EI$108,57,0)))</f>
        <v>0</v>
      </c>
      <c r="G835" s="270">
        <f t="shared" si="46"/>
        <v>0</v>
      </c>
      <c r="H835" s="1138">
        <f>IF($J821="TC",0,IF($J821="Nso",0,VLOOKUP($A818,'Class-6'!$B$9:$EI$108,62,0)))</f>
        <v>0</v>
      </c>
      <c r="I835" s="1139"/>
      <c r="J835" s="1140">
        <f>IF($J821="TC",0,IF($J821="Nso",0,VLOOKUP($A818,'Class-6'!$B$9:$EI$108,66,0)))</f>
        <v>0</v>
      </c>
      <c r="K835" s="1141"/>
      <c r="L835" s="99">
        <f t="shared" si="47"/>
        <v>0</v>
      </c>
      <c r="M835" s="100">
        <f>IF($J821="TC",0,IF($J821="Nso",0,VLOOKUP($A818,'Class-6'!$B$9:$EI$108,70,0)))</f>
        <v>0</v>
      </c>
    </row>
    <row r="836" spans="1:13" ht="22.5" customHeight="1">
      <c r="A836" s="1187"/>
      <c r="B836" s="49" t="s">
        <v>81</v>
      </c>
      <c r="C836" s="1136" t="str">
        <f>'Class-6'!$BT$3</f>
        <v>MATHEMATICS</v>
      </c>
      <c r="D836" s="1137"/>
      <c r="E836" s="99">
        <f>IF($J821="TC",0,IF($J821="Nso",0,VLOOKUP($A818,'Class-6'!$B$9:$EI$108,71,0)))</f>
        <v>0</v>
      </c>
      <c r="F836" s="99">
        <f>IF($J821="TC",0,IF($J821="Nso",0,VLOOKUP($A818,'Class-6'!$B$9:$EI$108,72,0)))</f>
        <v>0</v>
      </c>
      <c r="G836" s="270">
        <f t="shared" si="46"/>
        <v>0</v>
      </c>
      <c r="H836" s="1138">
        <f>IF($J821="TC",0,IF($J821="Nso",0,VLOOKUP($A818,'Class-6'!$B$9:$EI$108,77,0)))</f>
        <v>0</v>
      </c>
      <c r="I836" s="1139"/>
      <c r="J836" s="1140">
        <f>IF($J821="TC",0,IF($J821="Nso",0,VLOOKUP($A818,'Class-6'!$B$9:$EI$108,81,0)))</f>
        <v>0</v>
      </c>
      <c r="K836" s="1141"/>
      <c r="L836" s="99">
        <f t="shared" si="47"/>
        <v>0</v>
      </c>
      <c r="M836" s="100">
        <f>IF($J821="TC",0,IF($J821="Nso",0,VLOOKUP($A818,'Class-6'!$B$9:$EI$108,85,0)))</f>
        <v>0</v>
      </c>
    </row>
    <row r="837" spans="1:13" ht="22.5" customHeight="1" thickBot="1">
      <c r="A837" s="1187"/>
      <c r="B837" s="49" t="s">
        <v>81</v>
      </c>
      <c r="C837" s="1142" t="str">
        <f>'Class-6'!$CI$3</f>
        <v>SOCIAL SCIENCE</v>
      </c>
      <c r="D837" s="1143"/>
      <c r="E837" s="99">
        <f>IF($J821="TC",0,IF($J821="Nso",0,VLOOKUP($A818,'Class-6'!$B$9:$EI$108,86,0)))</f>
        <v>0</v>
      </c>
      <c r="F837" s="99">
        <f>IF($J821="TC",0,IF($J821="Nso",0,VLOOKUP($A818,'Class-6'!$B$9:$EI$108,87,0)))</f>
        <v>0</v>
      </c>
      <c r="G837" s="271">
        <f t="shared" si="46"/>
        <v>0</v>
      </c>
      <c r="H837" s="1144">
        <f>IF($J821="TC",0,IF($J821="Nso",0,VLOOKUP($A818,'Class-6'!$B$9:$EI$108,92,0)))</f>
        <v>0</v>
      </c>
      <c r="I837" s="1145"/>
      <c r="J837" s="1146">
        <f>IF($J821="TC",0,IF($J821="Nso",0,VLOOKUP($A818,'Class-6'!$B$9:$EI$108,96,0)))</f>
        <v>0</v>
      </c>
      <c r="K837" s="1147"/>
      <c r="L837" s="99">
        <f t="shared" si="47"/>
        <v>0</v>
      </c>
      <c r="M837" s="100">
        <f>IF($J821="TC",0,IF($J821="Nso",0,VLOOKUP($A818,'Class-6'!$B$9:$EI$108,100,0)))</f>
        <v>0</v>
      </c>
    </row>
    <row r="838" spans="1:13" ht="20.25" customHeight="1">
      <c r="A838" s="1187"/>
      <c r="B838" s="49" t="s">
        <v>81</v>
      </c>
      <c r="C838" s="1124" t="s">
        <v>90</v>
      </c>
      <c r="D838" s="1125"/>
      <c r="E838" s="1126"/>
      <c r="F838" s="1130" t="s">
        <v>91</v>
      </c>
      <c r="G838" s="1131"/>
      <c r="H838" s="1132" t="s">
        <v>92</v>
      </c>
      <c r="I838" s="1133"/>
      <c r="J838" s="481" t="s">
        <v>45</v>
      </c>
      <c r="K838" s="481" t="s">
        <v>98</v>
      </c>
      <c r="L838" s="411" t="s">
        <v>43</v>
      </c>
      <c r="M838" s="513" t="s">
        <v>47</v>
      </c>
    </row>
    <row r="839" spans="1:13" ht="20.25" customHeight="1" thickBot="1">
      <c r="A839" s="1187"/>
      <c r="B839" s="49" t="s">
        <v>81</v>
      </c>
      <c r="C839" s="1127"/>
      <c r="D839" s="1128"/>
      <c r="E839" s="1129"/>
      <c r="F839" s="1134">
        <f>IF($J821="TC",0,IF($J821="Nso",0,VLOOKUP($A818,'Class-6'!$B$9:$EI$108,131,0)))</f>
        <v>0</v>
      </c>
      <c r="G839" s="1135"/>
      <c r="H839" s="1134">
        <f>IF($J821="TC",0,IF($J821="Nso",0,VLOOKUP($A818,'Class-6'!$B$9:$EI$108,132,0)))</f>
        <v>0</v>
      </c>
      <c r="I839" s="1135"/>
      <c r="J839" s="483">
        <f>IF($J821="TC",0,IF($J821="Nso",0,VLOOKUP($A818,'Class-6'!$B$9:$EI$108,133,0)))</f>
        <v>0</v>
      </c>
      <c r="K839" s="482" t="str">
        <f>IF($J821="TC",0,IF($J821="Nso",0,VLOOKUP($A818,'Class-6'!$B$9:$EI$108,134,0)))</f>
        <v/>
      </c>
      <c r="L839" s="412" t="str">
        <f>IF($J821="TC","TC",IF($J821="Nso","NSO",VLOOKUP($A818,'Class-6'!$B$9:$EI$108,135,0)))</f>
        <v/>
      </c>
      <c r="M839" s="97" t="str">
        <f>IF($J821="Nso",0,VLOOKUP($A818,'Class-6'!$B$9:$EI$108,137,0))</f>
        <v/>
      </c>
    </row>
    <row r="840" spans="1:13" ht="20.25" customHeight="1">
      <c r="A840" s="1187"/>
      <c r="B840" s="49" t="s">
        <v>81</v>
      </c>
      <c r="C840" s="1172" t="s">
        <v>63</v>
      </c>
      <c r="D840" s="1173"/>
      <c r="E840" s="1173"/>
      <c r="F840" s="1173"/>
      <c r="G840" s="1173"/>
      <c r="H840" s="1174"/>
      <c r="I840" s="1175" t="s">
        <v>64</v>
      </c>
      <c r="J840" s="1176"/>
      <c r="K840" s="484">
        <f>IF($J821="TC",0,IF($J821="Nso",0,VLOOKUP($A818,'Class-6'!$B$9:$EI$108,128,0)))</f>
        <v>0</v>
      </c>
      <c r="L840" s="1177" t="s">
        <v>107</v>
      </c>
      <c r="M840" s="1178"/>
    </row>
    <row r="841" spans="1:13" ht="20.25" customHeight="1" thickBot="1">
      <c r="A841" s="1187"/>
      <c r="B841" s="49" t="s">
        <v>81</v>
      </c>
      <c r="C841" s="1113" t="s">
        <v>58</v>
      </c>
      <c r="D841" s="1114"/>
      <c r="E841" s="1114"/>
      <c r="F841" s="1115" t="s">
        <v>176</v>
      </c>
      <c r="G841" s="1115"/>
      <c r="H841" s="272" t="s">
        <v>51</v>
      </c>
      <c r="I841" s="1116" t="s">
        <v>65</v>
      </c>
      <c r="J841" s="1117"/>
      <c r="K841" s="485">
        <f>IF($J821="TC",0,IF($J821="Nso",0,VLOOKUP($A818,'Class-6'!$B$9:$EI$108,129,0)))</f>
        <v>0</v>
      </c>
      <c r="L841" s="1118" t="str">
        <f>IF($J821="TC",0,IF($J821="Nso",0,VLOOKUP($A818,'Class-6'!$B$9:$EI$108,130,0)))</f>
        <v/>
      </c>
      <c r="M841" s="1119"/>
    </row>
    <row r="842" spans="1:13" ht="20.25" customHeight="1">
      <c r="A842" s="1187"/>
      <c r="B842" s="49" t="s">
        <v>81</v>
      </c>
      <c r="C842" s="1113"/>
      <c r="D842" s="1114"/>
      <c r="E842" s="1114"/>
      <c r="F842" s="1115"/>
      <c r="G842" s="1115"/>
      <c r="H842" s="273" t="s">
        <v>105</v>
      </c>
      <c r="I842" s="1120" t="s">
        <v>66</v>
      </c>
      <c r="J842" s="1121"/>
      <c r="K842" s="1122">
        <f>IF($J821="TC",0,IF($J821="Nso",0,VLOOKUP($A818,'Class-6'!$B$9:$EI$108,138,0)))</f>
        <v>0</v>
      </c>
      <c r="L842" s="1122"/>
      <c r="M842" s="1123"/>
    </row>
    <row r="843" spans="1:13" ht="20.25" customHeight="1">
      <c r="A843" s="1187"/>
      <c r="B843" s="49" t="s">
        <v>81</v>
      </c>
      <c r="C843" s="1101" t="str">
        <f>'Class-6'!$CX$3</f>
        <v>WORK EXP.</v>
      </c>
      <c r="D843" s="1102"/>
      <c r="E843" s="1103"/>
      <c r="F843" s="1104" t="str">
        <f>IF($J821="TC",0,IF($J821="Nso",0,VLOOKUP($A818,'Class-6'!$B$9:$FH$108,155,0)))</f>
        <v>0/100</v>
      </c>
      <c r="G843" s="1104"/>
      <c r="H843" s="95">
        <f>IF($J821="TC",0,IF($J821="Nso",0,VLOOKUP($A818,'Class-6'!$B$9:$FH$108,109,0)))</f>
        <v>0</v>
      </c>
      <c r="I843" s="1105" t="s">
        <v>83</v>
      </c>
      <c r="J843" s="1106"/>
      <c r="K843" s="1107">
        <f>'Class-6'!$V$2</f>
        <v>44676</v>
      </c>
      <c r="L843" s="1107"/>
      <c r="M843" s="1108"/>
    </row>
    <row r="844" spans="1:13" ht="20.25" customHeight="1">
      <c r="A844" s="1187"/>
      <c r="B844" s="49" t="s">
        <v>81</v>
      </c>
      <c r="C844" s="1109" t="str">
        <f>'Class-6'!$DG$3</f>
        <v>ART EDU.</v>
      </c>
      <c r="D844" s="1104"/>
      <c r="E844" s="1104"/>
      <c r="F844" s="1086" t="str">
        <f>IF($J821="TC",0,IF($J821="Nso",0,VLOOKUP($A818,'Class-6'!$B$9:$FH$108,159,0)))</f>
        <v>0/100</v>
      </c>
      <c r="G844" s="1087"/>
      <c r="H844" s="95">
        <f>IF($J821="TC",0,IF($J821="Nso",0,VLOOKUP($A818,'Class-6'!$B$9:$FH$108,118,0)))</f>
        <v>0</v>
      </c>
      <c r="I844" s="1110"/>
      <c r="J844" s="1111"/>
      <c r="K844" s="1111"/>
      <c r="L844" s="1111"/>
      <c r="M844" s="1112"/>
    </row>
    <row r="845" spans="1:13" ht="20.25" customHeight="1">
      <c r="A845" s="1187"/>
      <c r="B845" s="49" t="s">
        <v>81</v>
      </c>
      <c r="C845" s="1084" t="str">
        <f>'Class-6'!$DP$3</f>
        <v>HEALTH &amp; PHY. EDU.</v>
      </c>
      <c r="D845" s="1085"/>
      <c r="E845" s="1085"/>
      <c r="F845" s="1086" t="str">
        <f>IF($J821="TC",0,IF($J821="Nso",0,VLOOKUP($A818,'Class-6'!$B$9:$FH$108,163,0)))</f>
        <v>0/100</v>
      </c>
      <c r="G845" s="1087"/>
      <c r="H845" s="95">
        <f>IF($J821="TC",0,IF($J821="Nso",0,VLOOKUP($A818,'Class-6'!$B$9:$FH$108,127,0)))</f>
        <v>0</v>
      </c>
      <c r="I845" s="1088" t="s">
        <v>78</v>
      </c>
      <c r="J845" s="1089"/>
      <c r="K845" s="1092"/>
      <c r="L845" s="1093"/>
      <c r="M845" s="1094"/>
    </row>
    <row r="846" spans="1:13" ht="20.25" customHeight="1">
      <c r="A846" s="1187"/>
      <c r="B846" s="40" t="s">
        <v>81</v>
      </c>
      <c r="C846" s="1098" t="s">
        <v>67</v>
      </c>
      <c r="D846" s="1099"/>
      <c r="E846" s="1099"/>
      <c r="F846" s="1099"/>
      <c r="G846" s="1099"/>
      <c r="H846" s="1100"/>
      <c r="I846" s="1090"/>
      <c r="J846" s="1091"/>
      <c r="K846" s="1095"/>
      <c r="L846" s="1096"/>
      <c r="M846" s="1097"/>
    </row>
    <row r="847" spans="1:13" ht="20.25" customHeight="1" thickBot="1">
      <c r="A847" s="1187"/>
      <c r="B847" s="40" t="s">
        <v>81</v>
      </c>
      <c r="C847" s="96" t="s">
        <v>68</v>
      </c>
      <c r="D847" s="1060" t="s">
        <v>73</v>
      </c>
      <c r="E847" s="1227"/>
      <c r="F847" s="1060" t="s">
        <v>74</v>
      </c>
      <c r="G847" s="1061"/>
      <c r="H847" s="1062"/>
      <c r="I847" s="1063" t="s">
        <v>79</v>
      </c>
      <c r="J847" s="1064"/>
      <c r="K847" s="1064"/>
      <c r="L847" s="1064"/>
      <c r="M847" s="1065"/>
    </row>
    <row r="848" spans="1:13" ht="20.25" customHeight="1">
      <c r="A848" s="1187"/>
      <c r="B848" s="40" t="s">
        <v>81</v>
      </c>
      <c r="C848" s="511" t="s">
        <v>207</v>
      </c>
      <c r="D848" s="1228" t="s">
        <v>208</v>
      </c>
      <c r="E848" s="1229"/>
      <c r="F848" s="1069" t="s">
        <v>75</v>
      </c>
      <c r="G848" s="1070"/>
      <c r="H848" s="1071"/>
      <c r="I848" s="1066"/>
      <c r="J848" s="1067"/>
      <c r="K848" s="1067"/>
      <c r="L848" s="1067"/>
      <c r="M848" s="1068"/>
    </row>
    <row r="849" spans="1:13" ht="20.25" customHeight="1">
      <c r="A849" s="1187"/>
      <c r="B849" s="40" t="s">
        <v>81</v>
      </c>
      <c r="C849" s="512" t="s">
        <v>69</v>
      </c>
      <c r="D849" s="1230" t="s">
        <v>212</v>
      </c>
      <c r="E849" s="1231"/>
      <c r="F849" s="1072" t="s">
        <v>76</v>
      </c>
      <c r="G849" s="1073"/>
      <c r="H849" s="1074"/>
      <c r="I849" s="1066"/>
      <c r="J849" s="1067"/>
      <c r="K849" s="1067"/>
      <c r="L849" s="1067"/>
      <c r="M849" s="1068"/>
    </row>
    <row r="850" spans="1:13" ht="20.25" customHeight="1">
      <c r="A850" s="1187"/>
      <c r="B850" s="40" t="s">
        <v>81</v>
      </c>
      <c r="C850" s="512" t="s">
        <v>70</v>
      </c>
      <c r="D850" s="1230" t="s">
        <v>215</v>
      </c>
      <c r="E850" s="1231"/>
      <c r="F850" s="1072" t="s">
        <v>77</v>
      </c>
      <c r="G850" s="1073"/>
      <c r="H850" s="1074"/>
      <c r="I850" s="1075" t="s">
        <v>93</v>
      </c>
      <c r="J850" s="1076"/>
      <c r="K850" s="1076"/>
      <c r="L850" s="1076"/>
      <c r="M850" s="1077"/>
    </row>
    <row r="851" spans="1:13" ht="20.25" customHeight="1">
      <c r="A851" s="1187"/>
      <c r="B851" s="40"/>
      <c r="C851" s="512" t="s">
        <v>72</v>
      </c>
      <c r="D851" s="1230" t="s">
        <v>209</v>
      </c>
      <c r="E851" s="1231"/>
      <c r="F851" s="1072" t="s">
        <v>77</v>
      </c>
      <c r="G851" s="1073"/>
      <c r="H851" s="1074"/>
      <c r="I851" s="1075"/>
      <c r="J851" s="1076"/>
      <c r="K851" s="1076"/>
      <c r="L851" s="1076"/>
      <c r="M851" s="1077"/>
    </row>
    <row r="852" spans="1:13" ht="20.25" customHeight="1" thickBot="1">
      <c r="A852" s="1187"/>
      <c r="B852" s="51" t="s">
        <v>81</v>
      </c>
      <c r="C852" s="131" t="s">
        <v>71</v>
      </c>
      <c r="D852" s="1232" t="s">
        <v>210</v>
      </c>
      <c r="E852" s="1233"/>
      <c r="F852" s="1081" t="s">
        <v>106</v>
      </c>
      <c r="G852" s="1082"/>
      <c r="H852" s="1083"/>
      <c r="I852" s="1078"/>
      <c r="J852" s="1079"/>
      <c r="K852" s="1079"/>
      <c r="L852" s="1079"/>
      <c r="M852" s="1080"/>
    </row>
    <row r="853" spans="1:13" ht="24.75" customHeight="1" thickTop="1" thickBot="1">
      <c r="A853" s="488">
        <f>A818+1</f>
        <v>25</v>
      </c>
      <c r="B853" s="1186" t="s">
        <v>54</v>
      </c>
      <c r="C853" s="1186"/>
      <c r="D853" s="1186"/>
      <c r="E853" s="1186"/>
      <c r="F853" s="1186"/>
      <c r="G853" s="1186"/>
      <c r="H853" s="1186"/>
      <c r="I853" s="1186"/>
      <c r="J853" s="1186"/>
      <c r="K853" s="1186"/>
      <c r="L853" s="1186"/>
      <c r="M853" s="1186"/>
    </row>
    <row r="854" spans="1:13" ht="37.5" customHeight="1" thickTop="1">
      <c r="A854" s="1187"/>
      <c r="B854" s="1188"/>
      <c r="C854" s="1189"/>
      <c r="D854" s="1192" t="str">
        <f>Master!$E$8</f>
        <v>Govt. Sr. Secondary School Raimalwada</v>
      </c>
      <c r="E854" s="1193"/>
      <c r="F854" s="1193"/>
      <c r="G854" s="1193"/>
      <c r="H854" s="1193"/>
      <c r="I854" s="1193"/>
      <c r="J854" s="1193"/>
      <c r="K854" s="1193"/>
      <c r="L854" s="1193"/>
      <c r="M854" s="1194"/>
    </row>
    <row r="855" spans="1:13" ht="26.25" customHeight="1" thickBot="1">
      <c r="A855" s="1187"/>
      <c r="B855" s="1190"/>
      <c r="C855" s="1191"/>
      <c r="D855" s="1195" t="str">
        <f>Master!$E$11</f>
        <v>P.S.-Bapini (Jodhpur)</v>
      </c>
      <c r="E855" s="1196"/>
      <c r="F855" s="1196"/>
      <c r="G855" s="1196"/>
      <c r="H855" s="1196"/>
      <c r="I855" s="1196"/>
      <c r="J855" s="1196"/>
      <c r="K855" s="1196"/>
      <c r="L855" s="1196"/>
      <c r="M855" s="1197"/>
    </row>
    <row r="856" spans="1:13" ht="15" customHeight="1">
      <c r="A856" s="1187"/>
      <c r="B856" s="274"/>
      <c r="C856" s="1198" t="s">
        <v>169</v>
      </c>
      <c r="D856" s="1199"/>
      <c r="E856" s="1199"/>
      <c r="F856" s="1199"/>
      <c r="G856" s="1200"/>
      <c r="H856" s="1207" t="s">
        <v>129</v>
      </c>
      <c r="I856" s="1207"/>
      <c r="J856" s="1210">
        <f>VLOOKUP(A853,'Class-6'!$B$9:$G$108,6)</f>
        <v>0</v>
      </c>
      <c r="K856" s="1213" t="str">
        <f>CONCATENATE('Class-6'!$C$3,'Class-6'!$G$3)</f>
        <v>School U-Dise Code :-08151106901</v>
      </c>
      <c r="L856" s="1214"/>
      <c r="M856" s="1215"/>
    </row>
    <row r="857" spans="1:13" ht="15" customHeight="1">
      <c r="A857" s="1187"/>
      <c r="B857" s="38"/>
      <c r="C857" s="1201"/>
      <c r="D857" s="1202"/>
      <c r="E857" s="1202"/>
      <c r="F857" s="1202"/>
      <c r="G857" s="1203"/>
      <c r="H857" s="1208"/>
      <c r="I857" s="1208"/>
      <c r="J857" s="1211"/>
      <c r="K857" s="1216" t="str">
        <f>CONCATENATE('Class-6'!$I$3,'Class-6'!$J$3)</f>
        <v>Session :-2021-22</v>
      </c>
      <c r="L857" s="1217"/>
      <c r="M857" s="1218"/>
    </row>
    <row r="858" spans="1:13" ht="15" customHeight="1" thickBot="1">
      <c r="A858" s="1187"/>
      <c r="B858" s="38"/>
      <c r="C858" s="1204"/>
      <c r="D858" s="1205"/>
      <c r="E858" s="1205"/>
      <c r="F858" s="1205"/>
      <c r="G858" s="1206"/>
      <c r="H858" s="1209"/>
      <c r="I858" s="1209"/>
      <c r="J858" s="1212"/>
      <c r="K858" s="1219"/>
      <c r="L858" s="1220"/>
      <c r="M858" s="1221"/>
    </row>
    <row r="859" spans="1:13" ht="20.25" customHeight="1">
      <c r="A859" s="1187"/>
      <c r="B859" s="40" t="s">
        <v>81</v>
      </c>
      <c r="C859" s="1222" t="s">
        <v>22</v>
      </c>
      <c r="D859" s="1223"/>
      <c r="E859" s="1223"/>
      <c r="F859" s="1224"/>
      <c r="G859" s="17" t="s">
        <v>167</v>
      </c>
      <c r="H859" s="1225">
        <f>VLOOKUP($A853,'Class-6'!$B$9:$EI$108,4,0)</f>
        <v>0</v>
      </c>
      <c r="I859" s="1225"/>
      <c r="J859" s="1225"/>
      <c r="K859" s="1225"/>
      <c r="L859" s="1225"/>
      <c r="M859" s="1226"/>
    </row>
    <row r="860" spans="1:13" ht="20.25" customHeight="1">
      <c r="A860" s="1187"/>
      <c r="B860" s="40" t="s">
        <v>81</v>
      </c>
      <c r="C860" s="1181" t="s">
        <v>24</v>
      </c>
      <c r="D860" s="1182"/>
      <c r="E860" s="1182"/>
      <c r="F860" s="1183"/>
      <c r="G860" s="33" t="s">
        <v>167</v>
      </c>
      <c r="H860" s="1179">
        <f>VLOOKUP($A853,'Class-6'!$B$9:$EI$108,7,0)</f>
        <v>0</v>
      </c>
      <c r="I860" s="1179"/>
      <c r="J860" s="1179"/>
      <c r="K860" s="1179"/>
      <c r="L860" s="1179"/>
      <c r="M860" s="1180"/>
    </row>
    <row r="861" spans="1:13" ht="20.25" customHeight="1">
      <c r="A861" s="1187"/>
      <c r="B861" s="40" t="s">
        <v>81</v>
      </c>
      <c r="C861" s="1181" t="s">
        <v>25</v>
      </c>
      <c r="D861" s="1182"/>
      <c r="E861" s="1182"/>
      <c r="F861" s="1183"/>
      <c r="G861" s="33" t="s">
        <v>167</v>
      </c>
      <c r="H861" s="1179">
        <f>VLOOKUP($A853,'Class-6'!$B$9:$EI$108,8,0)</f>
        <v>0</v>
      </c>
      <c r="I861" s="1179"/>
      <c r="J861" s="1179"/>
      <c r="K861" s="1179"/>
      <c r="L861" s="1179"/>
      <c r="M861" s="1180"/>
    </row>
    <row r="862" spans="1:13" ht="20.25" customHeight="1">
      <c r="A862" s="1187"/>
      <c r="B862" s="40" t="s">
        <v>81</v>
      </c>
      <c r="C862" s="1181" t="s">
        <v>56</v>
      </c>
      <c r="D862" s="1182"/>
      <c r="E862" s="1182"/>
      <c r="F862" s="1183"/>
      <c r="G862" s="33" t="s">
        <v>167</v>
      </c>
      <c r="H862" s="1179">
        <f>VLOOKUP($A853,'Class-6'!$B$9:$EI$108,9,0)</f>
        <v>0</v>
      </c>
      <c r="I862" s="1179"/>
      <c r="J862" s="1179"/>
      <c r="K862" s="1179"/>
      <c r="L862" s="1179"/>
      <c r="M862" s="1180"/>
    </row>
    <row r="863" spans="1:13" ht="20.25" customHeight="1">
      <c r="A863" s="1187"/>
      <c r="B863" s="40" t="s">
        <v>81</v>
      </c>
      <c r="C863" s="1181" t="s">
        <v>57</v>
      </c>
      <c r="D863" s="1182"/>
      <c r="E863" s="1182"/>
      <c r="F863" s="1183"/>
      <c r="G863" s="33" t="s">
        <v>167</v>
      </c>
      <c r="H863" s="1184" t="str">
        <f>CONCATENATE('Class-6'!$G$4,'Class-6'!$J$4)</f>
        <v>6(A)</v>
      </c>
      <c r="I863" s="1179"/>
      <c r="J863" s="1179"/>
      <c r="K863" s="1179"/>
      <c r="L863" s="1179"/>
      <c r="M863" s="1180"/>
    </row>
    <row r="864" spans="1:13" ht="20.25" customHeight="1" thickBot="1">
      <c r="A864" s="1187"/>
      <c r="B864" s="40" t="s">
        <v>81</v>
      </c>
      <c r="C864" s="1154" t="s">
        <v>27</v>
      </c>
      <c r="D864" s="1155"/>
      <c r="E864" s="1155"/>
      <c r="F864" s="1156"/>
      <c r="G864" s="98" t="s">
        <v>167</v>
      </c>
      <c r="H864" s="1157">
        <f>VLOOKUP($A853,'Class-6'!$B$9:$EI$108,10,0)</f>
        <v>0</v>
      </c>
      <c r="I864" s="1157"/>
      <c r="J864" s="1157"/>
      <c r="K864" s="1157"/>
      <c r="L864" s="1157"/>
      <c r="M864" s="1158"/>
    </row>
    <row r="865" spans="1:13" ht="20.25" customHeight="1">
      <c r="A865" s="1187"/>
      <c r="B865" s="49" t="s">
        <v>81</v>
      </c>
      <c r="C865" s="1159" t="s">
        <v>58</v>
      </c>
      <c r="D865" s="1160"/>
      <c r="E865" s="413" t="s">
        <v>85</v>
      </c>
      <c r="F865" s="413" t="s">
        <v>86</v>
      </c>
      <c r="G865" s="410" t="s">
        <v>33</v>
      </c>
      <c r="H865" s="1161" t="s">
        <v>59</v>
      </c>
      <c r="I865" s="1161"/>
      <c r="J865" s="1162" t="s">
        <v>97</v>
      </c>
      <c r="K865" s="1163"/>
      <c r="L865" s="414" t="s">
        <v>89</v>
      </c>
      <c r="M865" s="1164" t="s">
        <v>104</v>
      </c>
    </row>
    <row r="866" spans="1:13" ht="25.5" customHeight="1" thickBot="1">
      <c r="A866" s="1187"/>
      <c r="B866" s="49" t="s">
        <v>81</v>
      </c>
      <c r="C866" s="1166" t="s">
        <v>60</v>
      </c>
      <c r="D866" s="1167"/>
      <c r="E866" s="267">
        <f>'Class-6'!$L$7</f>
        <v>20</v>
      </c>
      <c r="F866" s="267">
        <f>'Class-6'!$M$7</f>
        <v>20</v>
      </c>
      <c r="G866" s="268">
        <f>SUM(E866:F866)</f>
        <v>40</v>
      </c>
      <c r="H866" s="1168">
        <f>'Class-6'!$R$7</f>
        <v>60</v>
      </c>
      <c r="I866" s="1169"/>
      <c r="J866" s="1170">
        <f>'Class-6'!$V$7</f>
        <v>100</v>
      </c>
      <c r="K866" s="1171"/>
      <c r="L866" s="150">
        <f>G866+H866+J866</f>
        <v>200</v>
      </c>
      <c r="M866" s="1165"/>
    </row>
    <row r="867" spans="1:13" ht="22.5" customHeight="1">
      <c r="A867" s="1187"/>
      <c r="B867" s="49" t="s">
        <v>81</v>
      </c>
      <c r="C867" s="1148" t="str">
        <f>'Class-6'!$L$3</f>
        <v>HINDI</v>
      </c>
      <c r="D867" s="1149"/>
      <c r="E867" s="99">
        <f>IF($J856="TC",0,IF($J856="Nso",0,VLOOKUP($A853,'Class-6'!$B$9:$EI$108,11,0)))</f>
        <v>0</v>
      </c>
      <c r="F867" s="99">
        <f>IF($J856="TC",0,IF($J856="Nso",0,VLOOKUP($A853,'Class-6'!$B$9:$EI$108,12,0)))</f>
        <v>0</v>
      </c>
      <c r="G867" s="269">
        <f>SUM(E867,F867)</f>
        <v>0</v>
      </c>
      <c r="H867" s="1150">
        <f>IF($J856="TC",0,IF($J856="Nso",0,VLOOKUP($A853,'Class-6'!$B$9:$EI$108,17,0)))</f>
        <v>0</v>
      </c>
      <c r="I867" s="1151"/>
      <c r="J867" s="1152">
        <f>IF($J856="TC",0,IF($J856="Nso",0,VLOOKUP($A853,'Class-6'!$B$9:$EI$108,21,0)))</f>
        <v>0</v>
      </c>
      <c r="K867" s="1153"/>
      <c r="L867" s="99">
        <f>SUM(G867,H867,J867)</f>
        <v>0</v>
      </c>
      <c r="M867" s="100">
        <f>IF($J856="TC",0,IF($J856="Nso",0,VLOOKUP($A853,'Class-6'!$B$9:$EI$108,25,0)))</f>
        <v>0</v>
      </c>
    </row>
    <row r="868" spans="1:13" ht="22.5" customHeight="1">
      <c r="A868" s="1187"/>
      <c r="B868" s="49" t="s">
        <v>81</v>
      </c>
      <c r="C868" s="1136" t="str">
        <f>'Class-6'!$AA$3</f>
        <v>ENGLISH</v>
      </c>
      <c r="D868" s="1137"/>
      <c r="E868" s="99">
        <f>IF($J856="TC",0,IF($J856="Nso",0,VLOOKUP($A853,'Class-6'!$B$9:$EI$108,26,0)))</f>
        <v>0</v>
      </c>
      <c r="F868" s="99">
        <f>IF($J856="TC",0,IF($J856="Nso",0,VLOOKUP($A853,'Class-6'!$B$9:$EI$108,27,0)))</f>
        <v>0</v>
      </c>
      <c r="G868" s="270">
        <f t="shared" ref="G868:G872" si="48">SUM(E868,F868)</f>
        <v>0</v>
      </c>
      <c r="H868" s="1138">
        <f>IF($J856="TC",0,IF($J856="Nso",0,VLOOKUP($A853,'Class-6'!$B$9:$EI$108,32,0)))</f>
        <v>0</v>
      </c>
      <c r="I868" s="1139"/>
      <c r="J868" s="1140">
        <f>IF($J856="TC",0,IF($J856="Nso",0,VLOOKUP($A853,'Class-6'!$B$9:$EI$108,36,0)))</f>
        <v>0</v>
      </c>
      <c r="K868" s="1141"/>
      <c r="L868" s="99">
        <f t="shared" ref="L868:L872" si="49">SUM(G868,H868,J868)</f>
        <v>0</v>
      </c>
      <c r="M868" s="100">
        <f>IF($J856="TC",0,IF($J856="Nso",0,VLOOKUP($A853,'Class-6'!$B$9:$EI$108,40,0)))</f>
        <v>0</v>
      </c>
    </row>
    <row r="869" spans="1:13" ht="22.5" customHeight="1">
      <c r="A869" s="1187"/>
      <c r="B869" s="49" t="s">
        <v>81</v>
      </c>
      <c r="C869" s="1136" t="str">
        <f>'Class-6'!$AP$3</f>
        <v>SANSKRIT</v>
      </c>
      <c r="D869" s="1137"/>
      <c r="E869" s="99">
        <f>IF($J856="TC",0,IF($J856="Nso",0,VLOOKUP($A853,'Class-6'!$B$9:$EI$108,41,0)))</f>
        <v>0</v>
      </c>
      <c r="F869" s="99">
        <f>IF($J856="TC",0,IF($J856="TC",0,IF($J856="Nso",0,VLOOKUP($A853,'Class-6'!$B$9:$EI$108,42,0))))</f>
        <v>0</v>
      </c>
      <c r="G869" s="270">
        <f t="shared" si="48"/>
        <v>0</v>
      </c>
      <c r="H869" s="1138">
        <f>IF($J856="TC",0,IF($J856="Nso",0,VLOOKUP($A853,'Class-6'!$B$9:$EI$108,47,0)))</f>
        <v>0</v>
      </c>
      <c r="I869" s="1139"/>
      <c r="J869" s="1140">
        <f>IF($J856="TC",0,IF($J856="Nso",0,VLOOKUP($A853,'Class-6'!$B$9:$EI$108,51,0)))</f>
        <v>0</v>
      </c>
      <c r="K869" s="1141"/>
      <c r="L869" s="99">
        <f t="shared" si="49"/>
        <v>0</v>
      </c>
      <c r="M869" s="100">
        <f>IF($J856="TC",0,IF($J856="Nso",0,VLOOKUP($A853,'Class-6'!$B$9:$EI$108,55,0)))</f>
        <v>0</v>
      </c>
    </row>
    <row r="870" spans="1:13" ht="22.5" customHeight="1">
      <c r="A870" s="1187"/>
      <c r="B870" s="49" t="s">
        <v>81</v>
      </c>
      <c r="C870" s="1136" t="str">
        <f>'Class-6'!$BE$3</f>
        <v>SCIENCE</v>
      </c>
      <c r="D870" s="1137"/>
      <c r="E870" s="99">
        <f>IF($J856="TC",0,IF($J856="Nso",0,VLOOKUP($A853,'Class-6'!$B$9:$EI$108,56,0)))</f>
        <v>0</v>
      </c>
      <c r="F870" s="99">
        <f>IF($J856="TC",0,IF($J856="Nso",0,VLOOKUP($A853,'Class-6'!$B$9:$EI$108,57,0)))</f>
        <v>0</v>
      </c>
      <c r="G870" s="270">
        <f t="shared" si="48"/>
        <v>0</v>
      </c>
      <c r="H870" s="1138">
        <f>IF($J856="TC",0,IF($J856="Nso",0,VLOOKUP($A853,'Class-6'!$B$9:$EI$108,62,0)))</f>
        <v>0</v>
      </c>
      <c r="I870" s="1139"/>
      <c r="J870" s="1140">
        <f>IF($J856="TC",0,IF($J856="Nso",0,VLOOKUP($A853,'Class-6'!$B$9:$EI$108,66,0)))</f>
        <v>0</v>
      </c>
      <c r="K870" s="1141"/>
      <c r="L870" s="99">
        <f t="shared" si="49"/>
        <v>0</v>
      </c>
      <c r="M870" s="100">
        <f>IF($J856="TC",0,IF($J856="Nso",0,VLOOKUP($A853,'Class-6'!$B$9:$EI$108,70,0)))</f>
        <v>0</v>
      </c>
    </row>
    <row r="871" spans="1:13" ht="22.5" customHeight="1">
      <c r="A871" s="1187"/>
      <c r="B871" s="49" t="s">
        <v>81</v>
      </c>
      <c r="C871" s="1136" t="str">
        <f>'Class-6'!$BT$3</f>
        <v>MATHEMATICS</v>
      </c>
      <c r="D871" s="1137"/>
      <c r="E871" s="99">
        <f>IF($J856="TC",0,IF($J856="Nso",0,VLOOKUP($A853,'Class-6'!$B$9:$EI$108,71,0)))</f>
        <v>0</v>
      </c>
      <c r="F871" s="99">
        <f>IF($J856="TC",0,IF($J856="Nso",0,VLOOKUP($A853,'Class-6'!$B$9:$EI$108,72,0)))</f>
        <v>0</v>
      </c>
      <c r="G871" s="270">
        <f t="shared" si="48"/>
        <v>0</v>
      </c>
      <c r="H871" s="1138">
        <f>IF($J856="TC",0,IF($J856="Nso",0,VLOOKUP($A853,'Class-6'!$B$9:$EI$108,77,0)))</f>
        <v>0</v>
      </c>
      <c r="I871" s="1139"/>
      <c r="J871" s="1140">
        <f>IF($J856="TC",0,IF($J856="Nso",0,VLOOKUP($A853,'Class-6'!$B$9:$EI$108,81,0)))</f>
        <v>0</v>
      </c>
      <c r="K871" s="1141"/>
      <c r="L871" s="99">
        <f t="shared" si="49"/>
        <v>0</v>
      </c>
      <c r="M871" s="100">
        <f>IF($J856="TC",0,IF($J856="Nso",0,VLOOKUP($A853,'Class-6'!$B$9:$EI$108,85,0)))</f>
        <v>0</v>
      </c>
    </row>
    <row r="872" spans="1:13" ht="22.5" customHeight="1" thickBot="1">
      <c r="A872" s="1187"/>
      <c r="B872" s="49" t="s">
        <v>81</v>
      </c>
      <c r="C872" s="1142" t="str">
        <f>'Class-6'!$CI$3</f>
        <v>SOCIAL SCIENCE</v>
      </c>
      <c r="D872" s="1143"/>
      <c r="E872" s="99">
        <f>IF($J856="TC",0,IF($J856="Nso",0,VLOOKUP($A853,'Class-6'!$B$9:$EI$108,86,0)))</f>
        <v>0</v>
      </c>
      <c r="F872" s="99">
        <f>IF($J856="TC",0,IF($J856="Nso",0,VLOOKUP($A853,'Class-6'!$B$9:$EI$108,87,0)))</f>
        <v>0</v>
      </c>
      <c r="G872" s="271">
        <f t="shared" si="48"/>
        <v>0</v>
      </c>
      <c r="H872" s="1144">
        <f>IF($J856="TC",0,IF($J856="Nso",0,VLOOKUP($A853,'Class-6'!$B$9:$EI$108,92,0)))</f>
        <v>0</v>
      </c>
      <c r="I872" s="1145"/>
      <c r="J872" s="1146">
        <f>IF($J856="TC",0,IF($J856="Nso",0,VLOOKUP($A853,'Class-6'!$B$9:$EI$108,96,0)))</f>
        <v>0</v>
      </c>
      <c r="K872" s="1147"/>
      <c r="L872" s="99">
        <f t="shared" si="49"/>
        <v>0</v>
      </c>
      <c r="M872" s="100">
        <f>IF($J856="TC",0,IF($J856="Nso",0,VLOOKUP($A853,'Class-6'!$B$9:$EI$108,100,0)))</f>
        <v>0</v>
      </c>
    </row>
    <row r="873" spans="1:13" ht="20.25" customHeight="1">
      <c r="A873" s="1187"/>
      <c r="B873" s="49" t="s">
        <v>81</v>
      </c>
      <c r="C873" s="1124" t="s">
        <v>90</v>
      </c>
      <c r="D873" s="1125"/>
      <c r="E873" s="1126"/>
      <c r="F873" s="1130" t="s">
        <v>91</v>
      </c>
      <c r="G873" s="1131"/>
      <c r="H873" s="1132" t="s">
        <v>92</v>
      </c>
      <c r="I873" s="1133"/>
      <c r="J873" s="481" t="s">
        <v>45</v>
      </c>
      <c r="K873" s="481" t="s">
        <v>98</v>
      </c>
      <c r="L873" s="411" t="s">
        <v>43</v>
      </c>
      <c r="M873" s="50" t="s">
        <v>47</v>
      </c>
    </row>
    <row r="874" spans="1:13" ht="20.25" customHeight="1" thickBot="1">
      <c r="A874" s="1187"/>
      <c r="B874" s="49" t="s">
        <v>81</v>
      </c>
      <c r="C874" s="1127"/>
      <c r="D874" s="1128"/>
      <c r="E874" s="1129"/>
      <c r="F874" s="1134">
        <f>IF($J856="TC",0,IF($J856="Nso",0,VLOOKUP($A853,'Class-6'!$B$9:$EI$108,131,0)))</f>
        <v>0</v>
      </c>
      <c r="G874" s="1135"/>
      <c r="H874" s="1134">
        <f>IF($J856="TC",0,IF($J856="Nso",0,VLOOKUP($A853,'Class-6'!$B$9:$EI$108,132,0)))</f>
        <v>0</v>
      </c>
      <c r="I874" s="1135"/>
      <c r="J874" s="483">
        <f>IF($J856="TC",0,IF($J856="Nso",0,VLOOKUP($A853,'Class-6'!$B$9:$EI$108,133,0)))</f>
        <v>0</v>
      </c>
      <c r="K874" s="482" t="str">
        <f>IF($J856="TC",0,IF($J856="Nso",0,VLOOKUP($A853,'Class-6'!$B$9:$EI$108,134,0)))</f>
        <v/>
      </c>
      <c r="L874" s="412" t="str">
        <f>IF($J856="TC","TC",IF($J856="Nso","NSO",VLOOKUP($A853,'Class-6'!$B$9:$EI$108,135,0)))</f>
        <v/>
      </c>
      <c r="M874" s="97" t="str">
        <f>IF($J856="Nso",0,VLOOKUP($A853,'Class-6'!$B$9:$EI$108,137,0))</f>
        <v/>
      </c>
    </row>
    <row r="875" spans="1:13" ht="20.25" customHeight="1">
      <c r="A875" s="1187"/>
      <c r="B875" s="49" t="s">
        <v>81</v>
      </c>
      <c r="C875" s="1172" t="s">
        <v>63</v>
      </c>
      <c r="D875" s="1173"/>
      <c r="E875" s="1173"/>
      <c r="F875" s="1173"/>
      <c r="G875" s="1173"/>
      <c r="H875" s="1174"/>
      <c r="I875" s="1175" t="s">
        <v>64</v>
      </c>
      <c r="J875" s="1176"/>
      <c r="K875" s="484">
        <f>IF($J856="TC",0,IF($J856="Nso",0,VLOOKUP($A853,'Class-6'!$B$9:$EI$108,128,0)))</f>
        <v>0</v>
      </c>
      <c r="L875" s="1177" t="s">
        <v>107</v>
      </c>
      <c r="M875" s="1178"/>
    </row>
    <row r="876" spans="1:13" ht="20.25" customHeight="1" thickBot="1">
      <c r="A876" s="1187"/>
      <c r="B876" s="49" t="s">
        <v>81</v>
      </c>
      <c r="C876" s="1113" t="s">
        <v>58</v>
      </c>
      <c r="D876" s="1114"/>
      <c r="E876" s="1114"/>
      <c r="F876" s="1115" t="s">
        <v>176</v>
      </c>
      <c r="G876" s="1115"/>
      <c r="H876" s="272" t="s">
        <v>51</v>
      </c>
      <c r="I876" s="1116" t="s">
        <v>65</v>
      </c>
      <c r="J876" s="1117"/>
      <c r="K876" s="485">
        <f>IF($J856="TC",0,IF($J856="Nso",0,VLOOKUP($A853,'Class-6'!$B$9:$EI$108,129,0)))</f>
        <v>0</v>
      </c>
      <c r="L876" s="1118" t="str">
        <f>IF($J856="TC",0,IF($J856="Nso",0,VLOOKUP($A853,'Class-6'!$B$9:$EI$108,130,0)))</f>
        <v/>
      </c>
      <c r="M876" s="1119"/>
    </row>
    <row r="877" spans="1:13" ht="20.25" customHeight="1">
      <c r="A877" s="1187"/>
      <c r="B877" s="49" t="s">
        <v>81</v>
      </c>
      <c r="C877" s="1113"/>
      <c r="D877" s="1114"/>
      <c r="E877" s="1114"/>
      <c r="F877" s="1115"/>
      <c r="G877" s="1115"/>
      <c r="H877" s="273" t="s">
        <v>105</v>
      </c>
      <c r="I877" s="1120" t="s">
        <v>66</v>
      </c>
      <c r="J877" s="1121"/>
      <c r="K877" s="1122">
        <f>IF($J856="TC",0,IF($J856="Nso",0,VLOOKUP($A853,'Class-6'!$B$9:$EI$108,138,0)))</f>
        <v>0</v>
      </c>
      <c r="L877" s="1122"/>
      <c r="M877" s="1123"/>
    </row>
    <row r="878" spans="1:13" ht="20.25" customHeight="1">
      <c r="A878" s="1187"/>
      <c r="B878" s="49" t="s">
        <v>81</v>
      </c>
      <c r="C878" s="1101" t="str">
        <f>'Class-6'!$CX$3</f>
        <v>WORK EXP.</v>
      </c>
      <c r="D878" s="1102"/>
      <c r="E878" s="1103"/>
      <c r="F878" s="1104" t="str">
        <f>IF($J856="TC",0,IF($J856="Nso",0,VLOOKUP($A853,'Class-6'!$B$9:$FH$108,155,0)))</f>
        <v>0/100</v>
      </c>
      <c r="G878" s="1104"/>
      <c r="H878" s="95">
        <f>IF($J856="TC",0,IF($J856="Nso",0,VLOOKUP($A853,'Class-6'!$B$9:$FH$108,109,0)))</f>
        <v>0</v>
      </c>
      <c r="I878" s="1105" t="s">
        <v>83</v>
      </c>
      <c r="J878" s="1106"/>
      <c r="K878" s="1107">
        <f>'Class-6'!$V$2</f>
        <v>44676</v>
      </c>
      <c r="L878" s="1107"/>
      <c r="M878" s="1108"/>
    </row>
    <row r="879" spans="1:13" ht="20.25" customHeight="1">
      <c r="A879" s="1187"/>
      <c r="B879" s="49" t="s">
        <v>81</v>
      </c>
      <c r="C879" s="1109" t="str">
        <f>'Class-6'!$DG$3</f>
        <v>ART EDU.</v>
      </c>
      <c r="D879" s="1104"/>
      <c r="E879" s="1104"/>
      <c r="F879" s="1086" t="str">
        <f>IF($J856="TC",0,IF($J856="Nso",0,VLOOKUP($A853,'Class-6'!$B$9:$FH$108,159,0)))</f>
        <v>0/100</v>
      </c>
      <c r="G879" s="1087"/>
      <c r="H879" s="95">
        <f>IF($J856="TC",0,IF($J856="Nso",0,VLOOKUP($A853,'Class-6'!$B$9:$FH$108,118,0)))</f>
        <v>0</v>
      </c>
      <c r="I879" s="1110"/>
      <c r="J879" s="1111"/>
      <c r="K879" s="1111"/>
      <c r="L879" s="1111"/>
      <c r="M879" s="1112"/>
    </row>
    <row r="880" spans="1:13" ht="20.25" customHeight="1">
      <c r="A880" s="1187"/>
      <c r="B880" s="49" t="s">
        <v>81</v>
      </c>
      <c r="C880" s="1084" t="str">
        <f>'Class-6'!$DP$3</f>
        <v>HEALTH &amp; PHY. EDU.</v>
      </c>
      <c r="D880" s="1085"/>
      <c r="E880" s="1085"/>
      <c r="F880" s="1086" t="str">
        <f>IF($J856="TC",0,IF($J856="Nso",0,VLOOKUP($A853,'Class-6'!$B$9:$FH$108,163,0)))</f>
        <v>0/100</v>
      </c>
      <c r="G880" s="1087"/>
      <c r="H880" s="95">
        <f>IF($J856="TC",0,IF($J856="Nso",0,VLOOKUP($A853,'Class-6'!$B$9:$FH$108,127,0)))</f>
        <v>0</v>
      </c>
      <c r="I880" s="1088" t="s">
        <v>78</v>
      </c>
      <c r="J880" s="1089"/>
      <c r="K880" s="1092"/>
      <c r="L880" s="1093"/>
      <c r="M880" s="1094"/>
    </row>
    <row r="881" spans="1:13" ht="20.25" customHeight="1">
      <c r="A881" s="1187"/>
      <c r="B881" s="40" t="s">
        <v>81</v>
      </c>
      <c r="C881" s="1098" t="s">
        <v>67</v>
      </c>
      <c r="D881" s="1099"/>
      <c r="E881" s="1099"/>
      <c r="F881" s="1099"/>
      <c r="G881" s="1099"/>
      <c r="H881" s="1100"/>
      <c r="I881" s="1090"/>
      <c r="J881" s="1091"/>
      <c r="K881" s="1095"/>
      <c r="L881" s="1096"/>
      <c r="M881" s="1097"/>
    </row>
    <row r="882" spans="1:13" ht="20.25" customHeight="1" thickBot="1">
      <c r="A882" s="1187"/>
      <c r="B882" s="40" t="s">
        <v>81</v>
      </c>
      <c r="C882" s="96" t="s">
        <v>68</v>
      </c>
      <c r="D882" s="1060" t="s">
        <v>73</v>
      </c>
      <c r="E882" s="1227"/>
      <c r="F882" s="1060" t="s">
        <v>74</v>
      </c>
      <c r="G882" s="1061"/>
      <c r="H882" s="1062"/>
      <c r="I882" s="1063" t="s">
        <v>79</v>
      </c>
      <c r="J882" s="1064"/>
      <c r="K882" s="1064"/>
      <c r="L882" s="1064"/>
      <c r="M882" s="1065"/>
    </row>
    <row r="883" spans="1:13" ht="20.25" customHeight="1">
      <c r="A883" s="1187"/>
      <c r="B883" s="40" t="s">
        <v>81</v>
      </c>
      <c r="C883" s="511" t="s">
        <v>207</v>
      </c>
      <c r="D883" s="1228" t="s">
        <v>208</v>
      </c>
      <c r="E883" s="1229"/>
      <c r="F883" s="1069" t="s">
        <v>75</v>
      </c>
      <c r="G883" s="1070"/>
      <c r="H883" s="1071"/>
      <c r="I883" s="1066"/>
      <c r="J883" s="1067"/>
      <c r="K883" s="1067"/>
      <c r="L883" s="1067"/>
      <c r="M883" s="1068"/>
    </row>
    <row r="884" spans="1:13" ht="20.25" customHeight="1">
      <c r="A884" s="1187"/>
      <c r="B884" s="40" t="s">
        <v>81</v>
      </c>
      <c r="C884" s="512" t="s">
        <v>69</v>
      </c>
      <c r="D884" s="1230" t="s">
        <v>212</v>
      </c>
      <c r="E884" s="1231"/>
      <c r="F884" s="1072" t="s">
        <v>76</v>
      </c>
      <c r="G884" s="1073"/>
      <c r="H884" s="1074"/>
      <c r="I884" s="1066"/>
      <c r="J884" s="1067"/>
      <c r="K884" s="1067"/>
      <c r="L884" s="1067"/>
      <c r="M884" s="1068"/>
    </row>
    <row r="885" spans="1:13" ht="20.25" customHeight="1">
      <c r="A885" s="1187"/>
      <c r="B885" s="40" t="s">
        <v>81</v>
      </c>
      <c r="C885" s="512" t="s">
        <v>70</v>
      </c>
      <c r="D885" s="1230" t="s">
        <v>215</v>
      </c>
      <c r="E885" s="1231"/>
      <c r="F885" s="1072" t="s">
        <v>77</v>
      </c>
      <c r="G885" s="1073"/>
      <c r="H885" s="1074"/>
      <c r="I885" s="1075" t="s">
        <v>93</v>
      </c>
      <c r="J885" s="1076"/>
      <c r="K885" s="1076"/>
      <c r="L885" s="1076"/>
      <c r="M885" s="1077"/>
    </row>
    <row r="886" spans="1:13" ht="20.25" customHeight="1">
      <c r="A886" s="1187"/>
      <c r="B886" s="40"/>
      <c r="C886" s="512" t="s">
        <v>72</v>
      </c>
      <c r="D886" s="1230" t="s">
        <v>209</v>
      </c>
      <c r="E886" s="1231"/>
      <c r="F886" s="1072" t="s">
        <v>77</v>
      </c>
      <c r="G886" s="1073"/>
      <c r="H886" s="1074"/>
      <c r="I886" s="1075"/>
      <c r="J886" s="1076"/>
      <c r="K886" s="1076"/>
      <c r="L886" s="1076"/>
      <c r="M886" s="1077"/>
    </row>
    <row r="887" spans="1:13" ht="20.25" customHeight="1" thickBot="1">
      <c r="A887" s="1187"/>
      <c r="B887" s="51" t="s">
        <v>81</v>
      </c>
      <c r="C887" s="131" t="s">
        <v>71</v>
      </c>
      <c r="D887" s="1232" t="s">
        <v>210</v>
      </c>
      <c r="E887" s="1233"/>
      <c r="F887" s="1081" t="s">
        <v>106</v>
      </c>
      <c r="G887" s="1082"/>
      <c r="H887" s="1083"/>
      <c r="I887" s="1078"/>
      <c r="J887" s="1079"/>
      <c r="K887" s="1079"/>
      <c r="L887" s="1079"/>
      <c r="M887" s="1080"/>
    </row>
    <row r="888" spans="1:13" ht="12.75" customHeight="1" thickTop="1">
      <c r="A888" s="1185"/>
      <c r="B888" s="1185"/>
      <c r="C888" s="1185"/>
      <c r="D888" s="1185"/>
      <c r="E888" s="1185"/>
      <c r="F888" s="1185"/>
      <c r="G888" s="1185"/>
      <c r="H888" s="1185"/>
      <c r="I888" s="1185"/>
      <c r="J888" s="1185"/>
      <c r="K888" s="1185"/>
      <c r="L888" s="1185"/>
      <c r="M888" s="1185"/>
    </row>
    <row r="889" spans="1:13" ht="24.75" customHeight="1" thickBot="1">
      <c r="A889" s="488">
        <f>A853+1</f>
        <v>26</v>
      </c>
      <c r="B889" s="1186" t="s">
        <v>54</v>
      </c>
      <c r="C889" s="1186"/>
      <c r="D889" s="1186"/>
      <c r="E889" s="1186"/>
      <c r="F889" s="1186"/>
      <c r="G889" s="1186"/>
      <c r="H889" s="1186"/>
      <c r="I889" s="1186"/>
      <c r="J889" s="1186"/>
      <c r="K889" s="1186"/>
      <c r="L889" s="1186"/>
      <c r="M889" s="1186"/>
    </row>
    <row r="890" spans="1:13" ht="42.75" customHeight="1" thickTop="1">
      <c r="A890" s="1187"/>
      <c r="B890" s="1188"/>
      <c r="C890" s="1189"/>
      <c r="D890" s="1192" t="str">
        <f>Master!$E$8</f>
        <v>Govt. Sr. Secondary School Raimalwada</v>
      </c>
      <c r="E890" s="1193"/>
      <c r="F890" s="1193"/>
      <c r="G890" s="1193"/>
      <c r="H890" s="1193"/>
      <c r="I890" s="1193"/>
      <c r="J890" s="1193"/>
      <c r="K890" s="1193"/>
      <c r="L890" s="1193"/>
      <c r="M890" s="1194"/>
    </row>
    <row r="891" spans="1:13" ht="26.25" customHeight="1" thickBot="1">
      <c r="A891" s="1187"/>
      <c r="B891" s="1190"/>
      <c r="C891" s="1191"/>
      <c r="D891" s="1195" t="str">
        <f>Master!$E$11</f>
        <v>P.S.-Bapini (Jodhpur)</v>
      </c>
      <c r="E891" s="1196"/>
      <c r="F891" s="1196"/>
      <c r="G891" s="1196"/>
      <c r="H891" s="1196"/>
      <c r="I891" s="1196"/>
      <c r="J891" s="1196"/>
      <c r="K891" s="1196"/>
      <c r="L891" s="1196"/>
      <c r="M891" s="1197"/>
    </row>
    <row r="892" spans="1:13" ht="17.25" customHeight="1">
      <c r="A892" s="1187"/>
      <c r="B892" s="274"/>
      <c r="C892" s="1198" t="s">
        <v>169</v>
      </c>
      <c r="D892" s="1199"/>
      <c r="E892" s="1199"/>
      <c r="F892" s="1199"/>
      <c r="G892" s="1200"/>
      <c r="H892" s="1207" t="s">
        <v>129</v>
      </c>
      <c r="I892" s="1207"/>
      <c r="J892" s="1210">
        <f>VLOOKUP(A889,'Class-6'!$B$9:$G$108,6)</f>
        <v>0</v>
      </c>
      <c r="K892" s="1213" t="str">
        <f>CONCATENATE('Class-6'!$C$3,'Class-6'!$G$3)</f>
        <v>School U-Dise Code :-08151106901</v>
      </c>
      <c r="L892" s="1214"/>
      <c r="M892" s="1215"/>
    </row>
    <row r="893" spans="1:13" ht="17.25" customHeight="1">
      <c r="A893" s="1187"/>
      <c r="B893" s="38"/>
      <c r="C893" s="1201"/>
      <c r="D893" s="1202"/>
      <c r="E893" s="1202"/>
      <c r="F893" s="1202"/>
      <c r="G893" s="1203"/>
      <c r="H893" s="1208"/>
      <c r="I893" s="1208"/>
      <c r="J893" s="1211"/>
      <c r="K893" s="1216" t="str">
        <f>CONCATENATE('Class-6'!$I$3,'Class-6'!$J$3)</f>
        <v>Session :-2021-22</v>
      </c>
      <c r="L893" s="1217"/>
      <c r="M893" s="1218"/>
    </row>
    <row r="894" spans="1:13" ht="17.25" customHeight="1" thickBot="1">
      <c r="A894" s="1187"/>
      <c r="B894" s="38"/>
      <c r="C894" s="1204"/>
      <c r="D894" s="1205"/>
      <c r="E894" s="1205"/>
      <c r="F894" s="1205"/>
      <c r="G894" s="1206"/>
      <c r="H894" s="1209"/>
      <c r="I894" s="1209"/>
      <c r="J894" s="1212"/>
      <c r="K894" s="1219"/>
      <c r="L894" s="1220"/>
      <c r="M894" s="1221"/>
    </row>
    <row r="895" spans="1:13" ht="20.25" customHeight="1">
      <c r="A895" s="1187"/>
      <c r="B895" s="40" t="s">
        <v>81</v>
      </c>
      <c r="C895" s="1222" t="s">
        <v>22</v>
      </c>
      <c r="D895" s="1223"/>
      <c r="E895" s="1223"/>
      <c r="F895" s="1224"/>
      <c r="G895" s="17" t="s">
        <v>167</v>
      </c>
      <c r="H895" s="1225">
        <f>VLOOKUP($A889,'Class-6'!$B$9:$EI$108,4,0)</f>
        <v>0</v>
      </c>
      <c r="I895" s="1225"/>
      <c r="J895" s="1225"/>
      <c r="K895" s="1225"/>
      <c r="L895" s="1225"/>
      <c r="M895" s="1226"/>
    </row>
    <row r="896" spans="1:13" ht="20.25" customHeight="1">
      <c r="A896" s="1187"/>
      <c r="B896" s="40" t="s">
        <v>81</v>
      </c>
      <c r="C896" s="1181" t="s">
        <v>24</v>
      </c>
      <c r="D896" s="1182"/>
      <c r="E896" s="1182"/>
      <c r="F896" s="1183"/>
      <c r="G896" s="33" t="s">
        <v>167</v>
      </c>
      <c r="H896" s="1179">
        <f>VLOOKUP($A889,'Class-6'!$B$9:$EI$108,7,0)</f>
        <v>0</v>
      </c>
      <c r="I896" s="1179"/>
      <c r="J896" s="1179"/>
      <c r="K896" s="1179"/>
      <c r="L896" s="1179"/>
      <c r="M896" s="1180"/>
    </row>
    <row r="897" spans="1:13" ht="20.25" customHeight="1">
      <c r="A897" s="1187"/>
      <c r="B897" s="40" t="s">
        <v>81</v>
      </c>
      <c r="C897" s="1181" t="s">
        <v>25</v>
      </c>
      <c r="D897" s="1182"/>
      <c r="E897" s="1182"/>
      <c r="F897" s="1183"/>
      <c r="G897" s="33" t="s">
        <v>167</v>
      </c>
      <c r="H897" s="1179">
        <f>VLOOKUP($A889,'Class-6'!$B$9:$EI$108,8,0)</f>
        <v>0</v>
      </c>
      <c r="I897" s="1179"/>
      <c r="J897" s="1179"/>
      <c r="K897" s="1179"/>
      <c r="L897" s="1179"/>
      <c r="M897" s="1180"/>
    </row>
    <row r="898" spans="1:13" ht="20.25" customHeight="1">
      <c r="A898" s="1187"/>
      <c r="B898" s="40" t="s">
        <v>81</v>
      </c>
      <c r="C898" s="1181" t="s">
        <v>56</v>
      </c>
      <c r="D898" s="1182"/>
      <c r="E898" s="1182"/>
      <c r="F898" s="1183"/>
      <c r="G898" s="33" t="s">
        <v>167</v>
      </c>
      <c r="H898" s="1179">
        <f>VLOOKUP($A889,'Class-6'!$B$9:$EI$108,9,0)</f>
        <v>0</v>
      </c>
      <c r="I898" s="1179"/>
      <c r="J898" s="1179"/>
      <c r="K898" s="1179"/>
      <c r="L898" s="1179"/>
      <c r="M898" s="1180"/>
    </row>
    <row r="899" spans="1:13" ht="20.25" customHeight="1">
      <c r="A899" s="1187"/>
      <c r="B899" s="40" t="s">
        <v>81</v>
      </c>
      <c r="C899" s="1181" t="s">
        <v>57</v>
      </c>
      <c r="D899" s="1182"/>
      <c r="E899" s="1182"/>
      <c r="F899" s="1183"/>
      <c r="G899" s="33" t="s">
        <v>167</v>
      </c>
      <c r="H899" s="1184" t="str">
        <f>CONCATENATE('Class-6'!$G$4,'Class-6'!$J$4)</f>
        <v>6(A)</v>
      </c>
      <c r="I899" s="1179"/>
      <c r="J899" s="1179"/>
      <c r="K899" s="1179"/>
      <c r="L899" s="1179"/>
      <c r="M899" s="1180"/>
    </row>
    <row r="900" spans="1:13" ht="20.25" customHeight="1" thickBot="1">
      <c r="A900" s="1187"/>
      <c r="B900" s="40" t="s">
        <v>81</v>
      </c>
      <c r="C900" s="1154" t="s">
        <v>27</v>
      </c>
      <c r="D900" s="1155"/>
      <c r="E900" s="1155"/>
      <c r="F900" s="1156"/>
      <c r="G900" s="98" t="s">
        <v>167</v>
      </c>
      <c r="H900" s="1157">
        <f>VLOOKUP($A889,'Class-6'!$B$9:$EI$108,10,0)</f>
        <v>0</v>
      </c>
      <c r="I900" s="1157"/>
      <c r="J900" s="1157"/>
      <c r="K900" s="1157"/>
      <c r="L900" s="1157"/>
      <c r="M900" s="1158"/>
    </row>
    <row r="901" spans="1:13" ht="20.25" customHeight="1">
      <c r="A901" s="1187"/>
      <c r="B901" s="49" t="s">
        <v>81</v>
      </c>
      <c r="C901" s="1159" t="s">
        <v>58</v>
      </c>
      <c r="D901" s="1160"/>
      <c r="E901" s="413" t="s">
        <v>85</v>
      </c>
      <c r="F901" s="413" t="s">
        <v>86</v>
      </c>
      <c r="G901" s="410" t="s">
        <v>33</v>
      </c>
      <c r="H901" s="1161" t="s">
        <v>59</v>
      </c>
      <c r="I901" s="1161"/>
      <c r="J901" s="1162" t="s">
        <v>97</v>
      </c>
      <c r="K901" s="1163"/>
      <c r="L901" s="414" t="s">
        <v>89</v>
      </c>
      <c r="M901" s="1164" t="s">
        <v>104</v>
      </c>
    </row>
    <row r="902" spans="1:13" ht="25.5" customHeight="1" thickBot="1">
      <c r="A902" s="1187"/>
      <c r="B902" s="49" t="s">
        <v>81</v>
      </c>
      <c r="C902" s="1166" t="s">
        <v>60</v>
      </c>
      <c r="D902" s="1167"/>
      <c r="E902" s="267">
        <f>'Class-6'!$L$7</f>
        <v>20</v>
      </c>
      <c r="F902" s="267">
        <f>'Class-6'!$M$7</f>
        <v>20</v>
      </c>
      <c r="G902" s="268">
        <f>SUM(E902:F902)</f>
        <v>40</v>
      </c>
      <c r="H902" s="1168">
        <f>'Class-6'!$R$7</f>
        <v>60</v>
      </c>
      <c r="I902" s="1169"/>
      <c r="J902" s="1170">
        <f>'Class-6'!$V$7</f>
        <v>100</v>
      </c>
      <c r="K902" s="1171"/>
      <c r="L902" s="150">
        <f>G902+H902+J902</f>
        <v>200</v>
      </c>
      <c r="M902" s="1165"/>
    </row>
    <row r="903" spans="1:13" ht="22.5" customHeight="1">
      <c r="A903" s="1187"/>
      <c r="B903" s="49" t="s">
        <v>81</v>
      </c>
      <c r="C903" s="1148" t="str">
        <f>'Class-6'!$L$3</f>
        <v>HINDI</v>
      </c>
      <c r="D903" s="1149"/>
      <c r="E903" s="99">
        <f>IF($J892="TC",0,IF($J892="Nso",0,VLOOKUP($A889,'Class-6'!$B$9:$EI$108,11,0)))</f>
        <v>0</v>
      </c>
      <c r="F903" s="99">
        <f>IF($J892="TC",0,IF($J892="Nso",0,VLOOKUP($A889,'Class-6'!$B$9:$EI$108,12,0)))</f>
        <v>0</v>
      </c>
      <c r="G903" s="269">
        <f>SUM(E903,F903)</f>
        <v>0</v>
      </c>
      <c r="H903" s="1150">
        <f>IF($J892="TC",0,IF($J892="Nso",0,VLOOKUP($A889,'Class-6'!$B$9:$EI$108,17,0)))</f>
        <v>0</v>
      </c>
      <c r="I903" s="1151"/>
      <c r="J903" s="1152">
        <f>IF($J892="TC",0,IF($J892="Nso",0,VLOOKUP($A889,'Class-6'!$B$9:$EI$108,21,0)))</f>
        <v>0</v>
      </c>
      <c r="K903" s="1153"/>
      <c r="L903" s="99">
        <f>SUM(G903,H903,J903)</f>
        <v>0</v>
      </c>
      <c r="M903" s="100">
        <f>IF($J892="TC",0,IF($J892="Nso",0,VLOOKUP($A889,'Class-6'!$B$9:$EI$108,25,0)))</f>
        <v>0</v>
      </c>
    </row>
    <row r="904" spans="1:13" ht="22.5" customHeight="1">
      <c r="A904" s="1187"/>
      <c r="B904" s="49" t="s">
        <v>81</v>
      </c>
      <c r="C904" s="1136" t="str">
        <f>'Class-6'!$AA$3</f>
        <v>ENGLISH</v>
      </c>
      <c r="D904" s="1137"/>
      <c r="E904" s="99">
        <f>IF($J892="TC",0,IF($J892="Nso",0,VLOOKUP($A889,'Class-6'!$B$9:$EI$108,26,0)))</f>
        <v>0</v>
      </c>
      <c r="F904" s="99">
        <f>IF($J892="TC",0,IF($J892="Nso",0,VLOOKUP($A889,'Class-6'!$B$9:$EI$108,27,0)))</f>
        <v>0</v>
      </c>
      <c r="G904" s="270">
        <f t="shared" ref="G904:G908" si="50">SUM(E904,F904)</f>
        <v>0</v>
      </c>
      <c r="H904" s="1138">
        <f>IF($J892="TC",0,IF($J892="Nso",0,VLOOKUP($A889,'Class-6'!$B$9:$EI$108,32,0)))</f>
        <v>0</v>
      </c>
      <c r="I904" s="1139"/>
      <c r="J904" s="1140">
        <f>IF($J892="TC",0,IF($J892="Nso",0,VLOOKUP($A889,'Class-6'!$B$9:$EI$108,36,0)))</f>
        <v>0</v>
      </c>
      <c r="K904" s="1141"/>
      <c r="L904" s="99">
        <f t="shared" ref="L904:L908" si="51">SUM(G904,H904,J904)</f>
        <v>0</v>
      </c>
      <c r="M904" s="100">
        <f>IF($J892="TC",0,IF($J892="Nso",0,VLOOKUP($A889,'Class-6'!$B$9:$EI$108,40,0)))</f>
        <v>0</v>
      </c>
    </row>
    <row r="905" spans="1:13" ht="22.5" customHeight="1">
      <c r="A905" s="1187"/>
      <c r="B905" s="49" t="s">
        <v>81</v>
      </c>
      <c r="C905" s="1136" t="str">
        <f>'Class-6'!$AP$3</f>
        <v>SANSKRIT</v>
      </c>
      <c r="D905" s="1137"/>
      <c r="E905" s="99">
        <f>IF($J892="TC",0,IF($J892="Nso",0,VLOOKUP($A889,'Class-6'!$B$9:$EI$108,41,0)))</f>
        <v>0</v>
      </c>
      <c r="F905" s="99">
        <f>IF($J892="TC",0,IF($J892="TC",0,IF($J892="Nso",0,VLOOKUP($A889,'Class-6'!$B$9:$EI$108,42,0))))</f>
        <v>0</v>
      </c>
      <c r="G905" s="270">
        <f t="shared" si="50"/>
        <v>0</v>
      </c>
      <c r="H905" s="1138">
        <f>IF($J892="TC",0,IF($J892="Nso",0,VLOOKUP($A889,'Class-6'!$B$9:$EI$108,47,0)))</f>
        <v>0</v>
      </c>
      <c r="I905" s="1139"/>
      <c r="J905" s="1140">
        <f>IF($J892="TC",0,IF($J892="Nso",0,VLOOKUP($A889,'Class-6'!$B$9:$EI$108,51,0)))</f>
        <v>0</v>
      </c>
      <c r="K905" s="1141"/>
      <c r="L905" s="99">
        <f t="shared" si="51"/>
        <v>0</v>
      </c>
      <c r="M905" s="100">
        <f>IF($J892="TC",0,IF($J892="Nso",0,VLOOKUP($A889,'Class-6'!$B$9:$EI$108,55,0)))</f>
        <v>0</v>
      </c>
    </row>
    <row r="906" spans="1:13" ht="22.5" customHeight="1">
      <c r="A906" s="1187"/>
      <c r="B906" s="49" t="s">
        <v>81</v>
      </c>
      <c r="C906" s="1136" t="str">
        <f>'Class-6'!$BE$3</f>
        <v>SCIENCE</v>
      </c>
      <c r="D906" s="1137"/>
      <c r="E906" s="99">
        <f>IF($J892="TC",0,IF($J892="Nso",0,VLOOKUP($A889,'Class-6'!$B$9:$EI$108,56,0)))</f>
        <v>0</v>
      </c>
      <c r="F906" s="99">
        <f>IF($J892="TC",0,IF($J892="Nso",0,VLOOKUP($A889,'Class-6'!$B$9:$EI$108,57,0)))</f>
        <v>0</v>
      </c>
      <c r="G906" s="270">
        <f t="shared" si="50"/>
        <v>0</v>
      </c>
      <c r="H906" s="1138">
        <f>IF($J892="TC",0,IF($J892="Nso",0,VLOOKUP($A889,'Class-6'!$B$9:$EI$108,62,0)))</f>
        <v>0</v>
      </c>
      <c r="I906" s="1139"/>
      <c r="J906" s="1140">
        <f>IF($J892="TC",0,IF($J892="Nso",0,VLOOKUP($A889,'Class-6'!$B$9:$EI$108,66,0)))</f>
        <v>0</v>
      </c>
      <c r="K906" s="1141"/>
      <c r="L906" s="99">
        <f t="shared" si="51"/>
        <v>0</v>
      </c>
      <c r="M906" s="100">
        <f>IF($J892="TC",0,IF($J892="Nso",0,VLOOKUP($A889,'Class-6'!$B$9:$EI$108,70,0)))</f>
        <v>0</v>
      </c>
    </row>
    <row r="907" spans="1:13" ht="22.5" customHeight="1">
      <c r="A907" s="1187"/>
      <c r="B907" s="49" t="s">
        <v>81</v>
      </c>
      <c r="C907" s="1136" t="str">
        <f>'Class-6'!$BT$3</f>
        <v>MATHEMATICS</v>
      </c>
      <c r="D907" s="1137"/>
      <c r="E907" s="99">
        <f>IF($J892="TC",0,IF($J892="Nso",0,VLOOKUP($A889,'Class-6'!$B$9:$EI$108,71,0)))</f>
        <v>0</v>
      </c>
      <c r="F907" s="99">
        <f>IF($J892="TC",0,IF($J892="Nso",0,VLOOKUP($A889,'Class-6'!$B$9:$EI$108,72,0)))</f>
        <v>0</v>
      </c>
      <c r="G907" s="270">
        <f t="shared" si="50"/>
        <v>0</v>
      </c>
      <c r="H907" s="1138">
        <f>IF($J892="TC",0,IF($J892="Nso",0,VLOOKUP($A889,'Class-6'!$B$9:$EI$108,77,0)))</f>
        <v>0</v>
      </c>
      <c r="I907" s="1139"/>
      <c r="J907" s="1140">
        <f>IF($J892="TC",0,IF($J892="Nso",0,VLOOKUP($A889,'Class-6'!$B$9:$EI$108,81,0)))</f>
        <v>0</v>
      </c>
      <c r="K907" s="1141"/>
      <c r="L907" s="99">
        <f t="shared" si="51"/>
        <v>0</v>
      </c>
      <c r="M907" s="100">
        <f>IF($J892="TC",0,IF($J892="Nso",0,VLOOKUP($A889,'Class-6'!$B$9:$EI$108,85,0)))</f>
        <v>0</v>
      </c>
    </row>
    <row r="908" spans="1:13" ht="22.5" customHeight="1" thickBot="1">
      <c r="A908" s="1187"/>
      <c r="B908" s="49" t="s">
        <v>81</v>
      </c>
      <c r="C908" s="1142" t="str">
        <f>'Class-6'!$CI$3</f>
        <v>SOCIAL SCIENCE</v>
      </c>
      <c r="D908" s="1143"/>
      <c r="E908" s="99">
        <f>IF($J892="TC",0,IF($J892="Nso",0,VLOOKUP($A889,'Class-6'!$B$9:$EI$108,86,0)))</f>
        <v>0</v>
      </c>
      <c r="F908" s="99">
        <f>IF($J892="TC",0,IF($J892="Nso",0,VLOOKUP($A889,'Class-6'!$B$9:$EI$108,87,0)))</f>
        <v>0</v>
      </c>
      <c r="G908" s="271">
        <f t="shared" si="50"/>
        <v>0</v>
      </c>
      <c r="H908" s="1144">
        <f>IF($J892="TC",0,IF($J892="Nso",0,VLOOKUP($A889,'Class-6'!$B$9:$EI$108,92,0)))</f>
        <v>0</v>
      </c>
      <c r="I908" s="1145"/>
      <c r="J908" s="1146">
        <f>IF($J892="TC",0,IF($J892="Nso",0,VLOOKUP($A889,'Class-6'!$B$9:$EI$108,96,0)))</f>
        <v>0</v>
      </c>
      <c r="K908" s="1147"/>
      <c r="L908" s="99">
        <f t="shared" si="51"/>
        <v>0</v>
      </c>
      <c r="M908" s="100">
        <f>IF($J892="TC",0,IF($J892="Nso",0,VLOOKUP($A889,'Class-6'!$B$9:$EI$108,100,0)))</f>
        <v>0</v>
      </c>
    </row>
    <row r="909" spans="1:13" ht="20.25" customHeight="1">
      <c r="A909" s="1187"/>
      <c r="B909" s="49" t="s">
        <v>81</v>
      </c>
      <c r="C909" s="1124" t="s">
        <v>90</v>
      </c>
      <c r="D909" s="1125"/>
      <c r="E909" s="1126"/>
      <c r="F909" s="1130" t="s">
        <v>91</v>
      </c>
      <c r="G909" s="1131"/>
      <c r="H909" s="1132" t="s">
        <v>92</v>
      </c>
      <c r="I909" s="1133"/>
      <c r="J909" s="481" t="s">
        <v>45</v>
      </c>
      <c r="K909" s="481" t="s">
        <v>98</v>
      </c>
      <c r="L909" s="411" t="s">
        <v>43</v>
      </c>
      <c r="M909" s="513" t="s">
        <v>47</v>
      </c>
    </row>
    <row r="910" spans="1:13" ht="20.25" customHeight="1" thickBot="1">
      <c r="A910" s="1187"/>
      <c r="B910" s="49" t="s">
        <v>81</v>
      </c>
      <c r="C910" s="1127"/>
      <c r="D910" s="1128"/>
      <c r="E910" s="1129"/>
      <c r="F910" s="1134">
        <f>IF($J892="TC",0,IF($J892="Nso",0,VLOOKUP($A889,'Class-6'!$B$9:$EI$108,131,0)))</f>
        <v>0</v>
      </c>
      <c r="G910" s="1135"/>
      <c r="H910" s="1134">
        <f>IF($J892="TC",0,IF($J892="Nso",0,VLOOKUP($A889,'Class-6'!$B$9:$EI$108,132,0)))</f>
        <v>0</v>
      </c>
      <c r="I910" s="1135"/>
      <c r="J910" s="483">
        <f>IF($J892="TC",0,IF($J892="Nso",0,VLOOKUP($A889,'Class-6'!$B$9:$EI$108,133,0)))</f>
        <v>0</v>
      </c>
      <c r="K910" s="482" t="str">
        <f>IF($J892="TC",0,IF($J892="Nso",0,VLOOKUP($A889,'Class-6'!$B$9:$EI$108,134,0)))</f>
        <v/>
      </c>
      <c r="L910" s="412" t="str">
        <f>IF($J892="TC","TC",IF($J892="Nso","NSO",VLOOKUP($A889,'Class-6'!$B$9:$EI$108,135,0)))</f>
        <v/>
      </c>
      <c r="M910" s="97" t="str">
        <f>IF($J892="Nso",0,VLOOKUP($A889,'Class-6'!$B$9:$EI$108,137,0))</f>
        <v/>
      </c>
    </row>
    <row r="911" spans="1:13" ht="20.25" customHeight="1">
      <c r="A911" s="1187"/>
      <c r="B911" s="49" t="s">
        <v>81</v>
      </c>
      <c r="C911" s="1172" t="s">
        <v>63</v>
      </c>
      <c r="D911" s="1173"/>
      <c r="E911" s="1173"/>
      <c r="F911" s="1173"/>
      <c r="G911" s="1173"/>
      <c r="H911" s="1174"/>
      <c r="I911" s="1175" t="s">
        <v>64</v>
      </c>
      <c r="J911" s="1176"/>
      <c r="K911" s="484">
        <f>IF($J892="TC",0,IF($J892="Nso",0,VLOOKUP($A889,'Class-6'!$B$9:$EI$108,128,0)))</f>
        <v>0</v>
      </c>
      <c r="L911" s="1177" t="s">
        <v>107</v>
      </c>
      <c r="M911" s="1178"/>
    </row>
    <row r="912" spans="1:13" ht="20.25" customHeight="1" thickBot="1">
      <c r="A912" s="1187"/>
      <c r="B912" s="49" t="s">
        <v>81</v>
      </c>
      <c r="C912" s="1113" t="s">
        <v>58</v>
      </c>
      <c r="D912" s="1114"/>
      <c r="E912" s="1114"/>
      <c r="F912" s="1115" t="s">
        <v>176</v>
      </c>
      <c r="G912" s="1115"/>
      <c r="H912" s="272" t="s">
        <v>51</v>
      </c>
      <c r="I912" s="1116" t="s">
        <v>65</v>
      </c>
      <c r="J912" s="1117"/>
      <c r="K912" s="485">
        <f>IF($J892="TC",0,IF($J892="Nso",0,VLOOKUP($A889,'Class-6'!$B$9:$EI$108,129,0)))</f>
        <v>0</v>
      </c>
      <c r="L912" s="1118" t="str">
        <f>IF($J892="TC",0,IF($J892="Nso",0,VLOOKUP($A889,'Class-6'!$B$9:$EI$108,130,0)))</f>
        <v/>
      </c>
      <c r="M912" s="1119"/>
    </row>
    <row r="913" spans="1:13" ht="20.25" customHeight="1">
      <c r="A913" s="1187"/>
      <c r="B913" s="49" t="s">
        <v>81</v>
      </c>
      <c r="C913" s="1113"/>
      <c r="D913" s="1114"/>
      <c r="E913" s="1114"/>
      <c r="F913" s="1115"/>
      <c r="G913" s="1115"/>
      <c r="H913" s="273" t="s">
        <v>105</v>
      </c>
      <c r="I913" s="1120" t="s">
        <v>66</v>
      </c>
      <c r="J913" s="1121"/>
      <c r="K913" s="1122">
        <f>IF($J892="TC",0,IF($J892="Nso",0,VLOOKUP($A889,'Class-6'!$B$9:$EI$108,138,0)))</f>
        <v>0</v>
      </c>
      <c r="L913" s="1122"/>
      <c r="M913" s="1123"/>
    </row>
    <row r="914" spans="1:13" ht="20.25" customHeight="1">
      <c r="A914" s="1187"/>
      <c r="B914" s="49" t="s">
        <v>81</v>
      </c>
      <c r="C914" s="1101" t="str">
        <f>'Class-6'!$CX$3</f>
        <v>WORK EXP.</v>
      </c>
      <c r="D914" s="1102"/>
      <c r="E914" s="1103"/>
      <c r="F914" s="1104" t="str">
        <f>IF($J892="TC",0,IF($J892="Nso",0,VLOOKUP($A889,'Class-6'!$B$9:$FH$108,155,0)))</f>
        <v>0/100</v>
      </c>
      <c r="G914" s="1104"/>
      <c r="H914" s="95">
        <f>IF($J892="TC",0,IF($J892="Nso",0,VLOOKUP($A889,'Class-6'!$B$9:$FH$108,109,0)))</f>
        <v>0</v>
      </c>
      <c r="I914" s="1105" t="s">
        <v>83</v>
      </c>
      <c r="J914" s="1106"/>
      <c r="K914" s="1107">
        <f>'Class-6'!$V$2</f>
        <v>44676</v>
      </c>
      <c r="L914" s="1107"/>
      <c r="M914" s="1108"/>
    </row>
    <row r="915" spans="1:13" ht="20.25" customHeight="1">
      <c r="A915" s="1187"/>
      <c r="B915" s="49" t="s">
        <v>81</v>
      </c>
      <c r="C915" s="1109" t="str">
        <f>'Class-6'!$DG$3</f>
        <v>ART EDU.</v>
      </c>
      <c r="D915" s="1104"/>
      <c r="E915" s="1104"/>
      <c r="F915" s="1086" t="str">
        <f>IF($J892="TC",0,IF($J892="Nso",0,VLOOKUP($A889,'Class-6'!$B$9:$FH$108,159,0)))</f>
        <v>0/100</v>
      </c>
      <c r="G915" s="1087"/>
      <c r="H915" s="95">
        <f>IF($J892="TC",0,IF($J892="Nso",0,VLOOKUP($A889,'Class-6'!$B$9:$FH$108,118,0)))</f>
        <v>0</v>
      </c>
      <c r="I915" s="1110"/>
      <c r="J915" s="1111"/>
      <c r="K915" s="1111"/>
      <c r="L915" s="1111"/>
      <c r="M915" s="1112"/>
    </row>
    <row r="916" spans="1:13" ht="20.25" customHeight="1">
      <c r="A916" s="1187"/>
      <c r="B916" s="49" t="s">
        <v>81</v>
      </c>
      <c r="C916" s="1084" t="str">
        <f>'Class-6'!$DP$3</f>
        <v>HEALTH &amp; PHY. EDU.</v>
      </c>
      <c r="D916" s="1085"/>
      <c r="E916" s="1085"/>
      <c r="F916" s="1086" t="str">
        <f>IF($J892="TC",0,IF($J892="Nso",0,VLOOKUP($A889,'Class-6'!$B$9:$FH$108,163,0)))</f>
        <v>0/100</v>
      </c>
      <c r="G916" s="1087"/>
      <c r="H916" s="95">
        <f>IF($J892="TC",0,IF($J892="Nso",0,VLOOKUP($A889,'Class-6'!$B$9:$FH$108,127,0)))</f>
        <v>0</v>
      </c>
      <c r="I916" s="1088" t="s">
        <v>78</v>
      </c>
      <c r="J916" s="1089"/>
      <c r="K916" s="1092"/>
      <c r="L916" s="1093"/>
      <c r="M916" s="1094"/>
    </row>
    <row r="917" spans="1:13" ht="20.25" customHeight="1">
      <c r="A917" s="1187"/>
      <c r="B917" s="40" t="s">
        <v>81</v>
      </c>
      <c r="C917" s="1098" t="s">
        <v>67</v>
      </c>
      <c r="D917" s="1099"/>
      <c r="E917" s="1099"/>
      <c r="F917" s="1099"/>
      <c r="G917" s="1099"/>
      <c r="H917" s="1100"/>
      <c r="I917" s="1090"/>
      <c r="J917" s="1091"/>
      <c r="K917" s="1095"/>
      <c r="L917" s="1096"/>
      <c r="M917" s="1097"/>
    </row>
    <row r="918" spans="1:13" ht="20.25" customHeight="1" thickBot="1">
      <c r="A918" s="1187"/>
      <c r="B918" s="40" t="s">
        <v>81</v>
      </c>
      <c r="C918" s="96" t="s">
        <v>68</v>
      </c>
      <c r="D918" s="1060" t="s">
        <v>73</v>
      </c>
      <c r="E918" s="1227"/>
      <c r="F918" s="1060" t="s">
        <v>74</v>
      </c>
      <c r="G918" s="1061"/>
      <c r="H918" s="1062"/>
      <c r="I918" s="1063" t="s">
        <v>79</v>
      </c>
      <c r="J918" s="1064"/>
      <c r="K918" s="1064"/>
      <c r="L918" s="1064"/>
      <c r="M918" s="1065"/>
    </row>
    <row r="919" spans="1:13" ht="20.25" customHeight="1">
      <c r="A919" s="1187"/>
      <c r="B919" s="40" t="s">
        <v>81</v>
      </c>
      <c r="C919" s="511" t="s">
        <v>207</v>
      </c>
      <c r="D919" s="1228" t="s">
        <v>208</v>
      </c>
      <c r="E919" s="1229"/>
      <c r="F919" s="1069" t="s">
        <v>75</v>
      </c>
      <c r="G919" s="1070"/>
      <c r="H919" s="1071"/>
      <c r="I919" s="1066"/>
      <c r="J919" s="1067"/>
      <c r="K919" s="1067"/>
      <c r="L919" s="1067"/>
      <c r="M919" s="1068"/>
    </row>
    <row r="920" spans="1:13" ht="20.25" customHeight="1">
      <c r="A920" s="1187"/>
      <c r="B920" s="40" t="s">
        <v>81</v>
      </c>
      <c r="C920" s="512" t="s">
        <v>69</v>
      </c>
      <c r="D920" s="1230" t="s">
        <v>212</v>
      </c>
      <c r="E920" s="1231"/>
      <c r="F920" s="1072" t="s">
        <v>76</v>
      </c>
      <c r="G920" s="1073"/>
      <c r="H920" s="1074"/>
      <c r="I920" s="1066"/>
      <c r="J920" s="1067"/>
      <c r="K920" s="1067"/>
      <c r="L920" s="1067"/>
      <c r="M920" s="1068"/>
    </row>
    <row r="921" spans="1:13" ht="20.25" customHeight="1">
      <c r="A921" s="1187"/>
      <c r="B921" s="40" t="s">
        <v>81</v>
      </c>
      <c r="C921" s="512" t="s">
        <v>70</v>
      </c>
      <c r="D921" s="1230" t="s">
        <v>215</v>
      </c>
      <c r="E921" s="1231"/>
      <c r="F921" s="1072" t="s">
        <v>77</v>
      </c>
      <c r="G921" s="1073"/>
      <c r="H921" s="1074"/>
      <c r="I921" s="1075" t="s">
        <v>93</v>
      </c>
      <c r="J921" s="1076"/>
      <c r="K921" s="1076"/>
      <c r="L921" s="1076"/>
      <c r="M921" s="1077"/>
    </row>
    <row r="922" spans="1:13" ht="20.25" customHeight="1">
      <c r="A922" s="1187"/>
      <c r="B922" s="40"/>
      <c r="C922" s="512" t="s">
        <v>72</v>
      </c>
      <c r="D922" s="1230" t="s">
        <v>209</v>
      </c>
      <c r="E922" s="1231"/>
      <c r="F922" s="1072" t="s">
        <v>77</v>
      </c>
      <c r="G922" s="1073"/>
      <c r="H922" s="1074"/>
      <c r="I922" s="1075"/>
      <c r="J922" s="1076"/>
      <c r="K922" s="1076"/>
      <c r="L922" s="1076"/>
      <c r="M922" s="1077"/>
    </row>
    <row r="923" spans="1:13" ht="20.25" customHeight="1" thickBot="1">
      <c r="A923" s="1187"/>
      <c r="B923" s="51" t="s">
        <v>81</v>
      </c>
      <c r="C923" s="131" t="s">
        <v>71</v>
      </c>
      <c r="D923" s="1232" t="s">
        <v>210</v>
      </c>
      <c r="E923" s="1233"/>
      <c r="F923" s="1081" t="s">
        <v>106</v>
      </c>
      <c r="G923" s="1082"/>
      <c r="H923" s="1083"/>
      <c r="I923" s="1078"/>
      <c r="J923" s="1079"/>
      <c r="K923" s="1079"/>
      <c r="L923" s="1079"/>
      <c r="M923" s="1080"/>
    </row>
    <row r="924" spans="1:13" ht="24.75" customHeight="1" thickTop="1" thickBot="1">
      <c r="A924" s="488">
        <f>A889+1</f>
        <v>27</v>
      </c>
      <c r="B924" s="1186" t="s">
        <v>54</v>
      </c>
      <c r="C924" s="1186"/>
      <c r="D924" s="1186"/>
      <c r="E924" s="1186"/>
      <c r="F924" s="1186"/>
      <c r="G924" s="1186"/>
      <c r="H924" s="1186"/>
      <c r="I924" s="1186"/>
      <c r="J924" s="1186"/>
      <c r="K924" s="1186"/>
      <c r="L924" s="1186"/>
      <c r="M924" s="1186"/>
    </row>
    <row r="925" spans="1:13" ht="37.5" customHeight="1" thickTop="1">
      <c r="A925" s="1187"/>
      <c r="B925" s="1188"/>
      <c r="C925" s="1189"/>
      <c r="D925" s="1192" t="str">
        <f>Master!$E$8</f>
        <v>Govt. Sr. Secondary School Raimalwada</v>
      </c>
      <c r="E925" s="1193"/>
      <c r="F925" s="1193"/>
      <c r="G925" s="1193"/>
      <c r="H925" s="1193"/>
      <c r="I925" s="1193"/>
      <c r="J925" s="1193"/>
      <c r="K925" s="1193"/>
      <c r="L925" s="1193"/>
      <c r="M925" s="1194"/>
    </row>
    <row r="926" spans="1:13" ht="26.25" customHeight="1" thickBot="1">
      <c r="A926" s="1187"/>
      <c r="B926" s="1190"/>
      <c r="C926" s="1191"/>
      <c r="D926" s="1195" t="str">
        <f>Master!$E$11</f>
        <v>P.S.-Bapini (Jodhpur)</v>
      </c>
      <c r="E926" s="1196"/>
      <c r="F926" s="1196"/>
      <c r="G926" s="1196"/>
      <c r="H926" s="1196"/>
      <c r="I926" s="1196"/>
      <c r="J926" s="1196"/>
      <c r="K926" s="1196"/>
      <c r="L926" s="1196"/>
      <c r="M926" s="1197"/>
    </row>
    <row r="927" spans="1:13" ht="15" customHeight="1">
      <c r="A927" s="1187"/>
      <c r="B927" s="274"/>
      <c r="C927" s="1198" t="s">
        <v>169</v>
      </c>
      <c r="D927" s="1199"/>
      <c r="E927" s="1199"/>
      <c r="F927" s="1199"/>
      <c r="G927" s="1200"/>
      <c r="H927" s="1207" t="s">
        <v>129</v>
      </c>
      <c r="I927" s="1207"/>
      <c r="J927" s="1210">
        <f>VLOOKUP(A924,'Class-6'!$B$9:$G$108,6)</f>
        <v>0</v>
      </c>
      <c r="K927" s="1213" t="str">
        <f>CONCATENATE('Class-6'!$C$3,'Class-6'!$G$3)</f>
        <v>School U-Dise Code :-08151106901</v>
      </c>
      <c r="L927" s="1214"/>
      <c r="M927" s="1215"/>
    </row>
    <row r="928" spans="1:13" ht="15" customHeight="1">
      <c r="A928" s="1187"/>
      <c r="B928" s="38"/>
      <c r="C928" s="1201"/>
      <c r="D928" s="1202"/>
      <c r="E928" s="1202"/>
      <c r="F928" s="1202"/>
      <c r="G928" s="1203"/>
      <c r="H928" s="1208"/>
      <c r="I928" s="1208"/>
      <c r="J928" s="1211"/>
      <c r="K928" s="1216" t="str">
        <f>CONCATENATE('Class-6'!$I$3,'Class-6'!$J$3)</f>
        <v>Session :-2021-22</v>
      </c>
      <c r="L928" s="1217"/>
      <c r="M928" s="1218"/>
    </row>
    <row r="929" spans="1:13" ht="15" customHeight="1" thickBot="1">
      <c r="A929" s="1187"/>
      <c r="B929" s="38"/>
      <c r="C929" s="1204"/>
      <c r="D929" s="1205"/>
      <c r="E929" s="1205"/>
      <c r="F929" s="1205"/>
      <c r="G929" s="1206"/>
      <c r="H929" s="1209"/>
      <c r="I929" s="1209"/>
      <c r="J929" s="1212"/>
      <c r="K929" s="1219"/>
      <c r="L929" s="1220"/>
      <c r="M929" s="1221"/>
    </row>
    <row r="930" spans="1:13" ht="20.25" customHeight="1">
      <c r="A930" s="1187"/>
      <c r="B930" s="40" t="s">
        <v>81</v>
      </c>
      <c r="C930" s="1222" t="s">
        <v>22</v>
      </c>
      <c r="D930" s="1223"/>
      <c r="E930" s="1223"/>
      <c r="F930" s="1224"/>
      <c r="G930" s="17" t="s">
        <v>167</v>
      </c>
      <c r="H930" s="1225">
        <f>VLOOKUP($A924,'Class-6'!$B$9:$EI$108,4,0)</f>
        <v>0</v>
      </c>
      <c r="I930" s="1225"/>
      <c r="J930" s="1225"/>
      <c r="K930" s="1225"/>
      <c r="L930" s="1225"/>
      <c r="M930" s="1226"/>
    </row>
    <row r="931" spans="1:13" ht="20.25" customHeight="1">
      <c r="A931" s="1187"/>
      <c r="B931" s="40" t="s">
        <v>81</v>
      </c>
      <c r="C931" s="1181" t="s">
        <v>24</v>
      </c>
      <c r="D931" s="1182"/>
      <c r="E931" s="1182"/>
      <c r="F931" s="1183"/>
      <c r="G931" s="33" t="s">
        <v>167</v>
      </c>
      <c r="H931" s="1179">
        <f>VLOOKUP($A924,'Class-6'!$B$9:$EI$108,7,0)</f>
        <v>0</v>
      </c>
      <c r="I931" s="1179"/>
      <c r="J931" s="1179"/>
      <c r="K931" s="1179"/>
      <c r="L931" s="1179"/>
      <c r="M931" s="1180"/>
    </row>
    <row r="932" spans="1:13" ht="20.25" customHeight="1">
      <c r="A932" s="1187"/>
      <c r="B932" s="40" t="s">
        <v>81</v>
      </c>
      <c r="C932" s="1181" t="s">
        <v>25</v>
      </c>
      <c r="D932" s="1182"/>
      <c r="E932" s="1182"/>
      <c r="F932" s="1183"/>
      <c r="G932" s="33" t="s">
        <v>167</v>
      </c>
      <c r="H932" s="1179">
        <f>VLOOKUP($A924,'Class-6'!$B$9:$EI$108,8,0)</f>
        <v>0</v>
      </c>
      <c r="I932" s="1179"/>
      <c r="J932" s="1179"/>
      <c r="K932" s="1179"/>
      <c r="L932" s="1179"/>
      <c r="M932" s="1180"/>
    </row>
    <row r="933" spans="1:13" ht="20.25" customHeight="1">
      <c r="A933" s="1187"/>
      <c r="B933" s="40" t="s">
        <v>81</v>
      </c>
      <c r="C933" s="1181" t="s">
        <v>56</v>
      </c>
      <c r="D933" s="1182"/>
      <c r="E933" s="1182"/>
      <c r="F933" s="1183"/>
      <c r="G933" s="33" t="s">
        <v>167</v>
      </c>
      <c r="H933" s="1179">
        <f>VLOOKUP($A924,'Class-6'!$B$9:$EI$108,9,0)</f>
        <v>0</v>
      </c>
      <c r="I933" s="1179"/>
      <c r="J933" s="1179"/>
      <c r="K933" s="1179"/>
      <c r="L933" s="1179"/>
      <c r="M933" s="1180"/>
    </row>
    <row r="934" spans="1:13" ht="20.25" customHeight="1">
      <c r="A934" s="1187"/>
      <c r="B934" s="40" t="s">
        <v>81</v>
      </c>
      <c r="C934" s="1181" t="s">
        <v>57</v>
      </c>
      <c r="D934" s="1182"/>
      <c r="E934" s="1182"/>
      <c r="F934" s="1183"/>
      <c r="G934" s="33" t="s">
        <v>167</v>
      </c>
      <c r="H934" s="1184" t="str">
        <f>CONCATENATE('Class-6'!$G$4,'Class-6'!$J$4)</f>
        <v>6(A)</v>
      </c>
      <c r="I934" s="1179"/>
      <c r="J934" s="1179"/>
      <c r="K934" s="1179"/>
      <c r="L934" s="1179"/>
      <c r="M934" s="1180"/>
    </row>
    <row r="935" spans="1:13" ht="20.25" customHeight="1" thickBot="1">
      <c r="A935" s="1187"/>
      <c r="B935" s="40" t="s">
        <v>81</v>
      </c>
      <c r="C935" s="1154" t="s">
        <v>27</v>
      </c>
      <c r="D935" s="1155"/>
      <c r="E935" s="1155"/>
      <c r="F935" s="1156"/>
      <c r="G935" s="98" t="s">
        <v>167</v>
      </c>
      <c r="H935" s="1157">
        <f>VLOOKUP($A924,'Class-6'!$B$9:$EI$108,10,0)</f>
        <v>0</v>
      </c>
      <c r="I935" s="1157"/>
      <c r="J935" s="1157"/>
      <c r="K935" s="1157"/>
      <c r="L935" s="1157"/>
      <c r="M935" s="1158"/>
    </row>
    <row r="936" spans="1:13" ht="20.25" customHeight="1">
      <c r="A936" s="1187"/>
      <c r="B936" s="49" t="s">
        <v>81</v>
      </c>
      <c r="C936" s="1159" t="s">
        <v>58</v>
      </c>
      <c r="D936" s="1160"/>
      <c r="E936" s="413" t="s">
        <v>85</v>
      </c>
      <c r="F936" s="413" t="s">
        <v>86</v>
      </c>
      <c r="G936" s="410" t="s">
        <v>33</v>
      </c>
      <c r="H936" s="1161" t="s">
        <v>59</v>
      </c>
      <c r="I936" s="1161"/>
      <c r="J936" s="1162" t="s">
        <v>97</v>
      </c>
      <c r="K936" s="1163"/>
      <c r="L936" s="414" t="s">
        <v>89</v>
      </c>
      <c r="M936" s="1164" t="s">
        <v>104</v>
      </c>
    </row>
    <row r="937" spans="1:13" ht="25.5" customHeight="1" thickBot="1">
      <c r="A937" s="1187"/>
      <c r="B937" s="49" t="s">
        <v>81</v>
      </c>
      <c r="C937" s="1166" t="s">
        <v>60</v>
      </c>
      <c r="D937" s="1167"/>
      <c r="E937" s="267">
        <f>'Class-6'!$L$7</f>
        <v>20</v>
      </c>
      <c r="F937" s="267">
        <f>'Class-6'!$M$7</f>
        <v>20</v>
      </c>
      <c r="G937" s="268">
        <f>SUM(E937:F937)</f>
        <v>40</v>
      </c>
      <c r="H937" s="1168">
        <f>'Class-6'!$R$7</f>
        <v>60</v>
      </c>
      <c r="I937" s="1169"/>
      <c r="J937" s="1170">
        <f>'Class-6'!$V$7</f>
        <v>100</v>
      </c>
      <c r="K937" s="1171"/>
      <c r="L937" s="150">
        <f>G937+H937+J937</f>
        <v>200</v>
      </c>
      <c r="M937" s="1165"/>
    </row>
    <row r="938" spans="1:13" ht="22.5" customHeight="1">
      <c r="A938" s="1187"/>
      <c r="B938" s="49" t="s">
        <v>81</v>
      </c>
      <c r="C938" s="1148" t="str">
        <f>'Class-6'!$L$3</f>
        <v>HINDI</v>
      </c>
      <c r="D938" s="1149"/>
      <c r="E938" s="99">
        <f>IF($J927="TC",0,IF($J927="Nso",0,VLOOKUP($A924,'Class-6'!$B$9:$EI$108,11,0)))</f>
        <v>0</v>
      </c>
      <c r="F938" s="99">
        <f>IF($J927="TC",0,IF($J927="Nso",0,VLOOKUP($A924,'Class-6'!$B$9:$EI$108,12,0)))</f>
        <v>0</v>
      </c>
      <c r="G938" s="269">
        <f>SUM(E938,F938)</f>
        <v>0</v>
      </c>
      <c r="H938" s="1150">
        <f>IF($J927="TC",0,IF($J927="Nso",0,VLOOKUP($A924,'Class-6'!$B$9:$EI$108,17,0)))</f>
        <v>0</v>
      </c>
      <c r="I938" s="1151"/>
      <c r="J938" s="1152">
        <f>IF($J927="TC",0,IF($J927="Nso",0,VLOOKUP($A924,'Class-6'!$B$9:$EI$108,21,0)))</f>
        <v>0</v>
      </c>
      <c r="K938" s="1153"/>
      <c r="L938" s="99">
        <f>SUM(G938,H938,J938)</f>
        <v>0</v>
      </c>
      <c r="M938" s="100">
        <f>IF($J927="TC",0,IF($J927="Nso",0,VLOOKUP($A924,'Class-6'!$B$9:$EI$108,25,0)))</f>
        <v>0</v>
      </c>
    </row>
    <row r="939" spans="1:13" ht="22.5" customHeight="1">
      <c r="A939" s="1187"/>
      <c r="B939" s="49" t="s">
        <v>81</v>
      </c>
      <c r="C939" s="1136" t="str">
        <f>'Class-6'!$AA$3</f>
        <v>ENGLISH</v>
      </c>
      <c r="D939" s="1137"/>
      <c r="E939" s="99">
        <f>IF($J927="TC",0,IF($J927="Nso",0,VLOOKUP($A924,'Class-6'!$B$9:$EI$108,26,0)))</f>
        <v>0</v>
      </c>
      <c r="F939" s="99">
        <f>IF($J927="TC",0,IF($J927="Nso",0,VLOOKUP($A924,'Class-6'!$B$9:$EI$108,27,0)))</f>
        <v>0</v>
      </c>
      <c r="G939" s="270">
        <f t="shared" ref="G939:G943" si="52">SUM(E939,F939)</f>
        <v>0</v>
      </c>
      <c r="H939" s="1138">
        <f>IF($J927="TC",0,IF($J927="Nso",0,VLOOKUP($A924,'Class-6'!$B$9:$EI$108,32,0)))</f>
        <v>0</v>
      </c>
      <c r="I939" s="1139"/>
      <c r="J939" s="1140">
        <f>IF($J927="TC",0,IF($J927="Nso",0,VLOOKUP($A924,'Class-6'!$B$9:$EI$108,36,0)))</f>
        <v>0</v>
      </c>
      <c r="K939" s="1141"/>
      <c r="L939" s="99">
        <f t="shared" ref="L939:L943" si="53">SUM(G939,H939,J939)</f>
        <v>0</v>
      </c>
      <c r="M939" s="100">
        <f>IF($J927="TC",0,IF($J927="Nso",0,VLOOKUP($A924,'Class-6'!$B$9:$EI$108,40,0)))</f>
        <v>0</v>
      </c>
    </row>
    <row r="940" spans="1:13" ht="22.5" customHeight="1">
      <c r="A940" s="1187"/>
      <c r="B940" s="49" t="s">
        <v>81</v>
      </c>
      <c r="C940" s="1136" t="str">
        <f>'Class-6'!$AP$3</f>
        <v>SANSKRIT</v>
      </c>
      <c r="D940" s="1137"/>
      <c r="E940" s="99">
        <f>IF($J927="TC",0,IF($J927="Nso",0,VLOOKUP($A924,'Class-6'!$B$9:$EI$108,41,0)))</f>
        <v>0</v>
      </c>
      <c r="F940" s="99">
        <f>IF($J927="TC",0,IF($J927="TC",0,IF($J927="Nso",0,VLOOKUP($A924,'Class-6'!$B$9:$EI$108,42,0))))</f>
        <v>0</v>
      </c>
      <c r="G940" s="270">
        <f t="shared" si="52"/>
        <v>0</v>
      </c>
      <c r="H940" s="1138">
        <f>IF($J927="TC",0,IF($J927="Nso",0,VLOOKUP($A924,'Class-6'!$B$9:$EI$108,47,0)))</f>
        <v>0</v>
      </c>
      <c r="I940" s="1139"/>
      <c r="J940" s="1140">
        <f>IF($J927="TC",0,IF($J927="Nso",0,VLOOKUP($A924,'Class-6'!$B$9:$EI$108,51,0)))</f>
        <v>0</v>
      </c>
      <c r="K940" s="1141"/>
      <c r="L940" s="99">
        <f t="shared" si="53"/>
        <v>0</v>
      </c>
      <c r="M940" s="100">
        <f>IF($J927="TC",0,IF($J927="Nso",0,VLOOKUP($A924,'Class-6'!$B$9:$EI$108,55,0)))</f>
        <v>0</v>
      </c>
    </row>
    <row r="941" spans="1:13" ht="22.5" customHeight="1">
      <c r="A941" s="1187"/>
      <c r="B941" s="49" t="s">
        <v>81</v>
      </c>
      <c r="C941" s="1136" t="str">
        <f>'Class-6'!$BE$3</f>
        <v>SCIENCE</v>
      </c>
      <c r="D941" s="1137"/>
      <c r="E941" s="99">
        <f>IF($J927="TC",0,IF($J927="Nso",0,VLOOKUP($A924,'Class-6'!$B$9:$EI$108,56,0)))</f>
        <v>0</v>
      </c>
      <c r="F941" s="99">
        <f>IF($J927="TC",0,IF($J927="Nso",0,VLOOKUP($A924,'Class-6'!$B$9:$EI$108,57,0)))</f>
        <v>0</v>
      </c>
      <c r="G941" s="270">
        <f t="shared" si="52"/>
        <v>0</v>
      </c>
      <c r="H941" s="1138">
        <f>IF($J927="TC",0,IF($J927="Nso",0,VLOOKUP($A924,'Class-6'!$B$9:$EI$108,62,0)))</f>
        <v>0</v>
      </c>
      <c r="I941" s="1139"/>
      <c r="J941" s="1140">
        <f>IF($J927="TC",0,IF($J927="Nso",0,VLOOKUP($A924,'Class-6'!$B$9:$EI$108,66,0)))</f>
        <v>0</v>
      </c>
      <c r="K941" s="1141"/>
      <c r="L941" s="99">
        <f t="shared" si="53"/>
        <v>0</v>
      </c>
      <c r="M941" s="100">
        <f>IF($J927="TC",0,IF($J927="Nso",0,VLOOKUP($A924,'Class-6'!$B$9:$EI$108,70,0)))</f>
        <v>0</v>
      </c>
    </row>
    <row r="942" spans="1:13" ht="22.5" customHeight="1">
      <c r="A942" s="1187"/>
      <c r="B942" s="49" t="s">
        <v>81</v>
      </c>
      <c r="C942" s="1136" t="str">
        <f>'Class-6'!$BT$3</f>
        <v>MATHEMATICS</v>
      </c>
      <c r="D942" s="1137"/>
      <c r="E942" s="99">
        <f>IF($J927="TC",0,IF($J927="Nso",0,VLOOKUP($A924,'Class-6'!$B$9:$EI$108,71,0)))</f>
        <v>0</v>
      </c>
      <c r="F942" s="99">
        <f>IF($J927="TC",0,IF($J927="Nso",0,VLOOKUP($A924,'Class-6'!$B$9:$EI$108,72,0)))</f>
        <v>0</v>
      </c>
      <c r="G942" s="270">
        <f t="shared" si="52"/>
        <v>0</v>
      </c>
      <c r="H942" s="1138">
        <f>IF($J927="TC",0,IF($J927="Nso",0,VLOOKUP($A924,'Class-6'!$B$9:$EI$108,77,0)))</f>
        <v>0</v>
      </c>
      <c r="I942" s="1139"/>
      <c r="J942" s="1140">
        <f>IF($J927="TC",0,IF($J927="Nso",0,VLOOKUP($A924,'Class-6'!$B$9:$EI$108,81,0)))</f>
        <v>0</v>
      </c>
      <c r="K942" s="1141"/>
      <c r="L942" s="99">
        <f t="shared" si="53"/>
        <v>0</v>
      </c>
      <c r="M942" s="100">
        <f>IF($J927="TC",0,IF($J927="Nso",0,VLOOKUP($A924,'Class-6'!$B$9:$EI$108,85,0)))</f>
        <v>0</v>
      </c>
    </row>
    <row r="943" spans="1:13" ht="22.5" customHeight="1" thickBot="1">
      <c r="A943" s="1187"/>
      <c r="B943" s="49" t="s">
        <v>81</v>
      </c>
      <c r="C943" s="1142" t="str">
        <f>'Class-6'!$CI$3</f>
        <v>SOCIAL SCIENCE</v>
      </c>
      <c r="D943" s="1143"/>
      <c r="E943" s="99">
        <f>IF($J927="TC",0,IF($J927="Nso",0,VLOOKUP($A924,'Class-6'!$B$9:$EI$108,86,0)))</f>
        <v>0</v>
      </c>
      <c r="F943" s="99">
        <f>IF($J927="TC",0,IF($J927="Nso",0,VLOOKUP($A924,'Class-6'!$B$9:$EI$108,87,0)))</f>
        <v>0</v>
      </c>
      <c r="G943" s="271">
        <f t="shared" si="52"/>
        <v>0</v>
      </c>
      <c r="H943" s="1144">
        <f>IF($J927="TC",0,IF($J927="Nso",0,VLOOKUP($A924,'Class-6'!$B$9:$EI$108,92,0)))</f>
        <v>0</v>
      </c>
      <c r="I943" s="1145"/>
      <c r="J943" s="1146">
        <f>IF($J927="TC",0,IF($J927="Nso",0,VLOOKUP($A924,'Class-6'!$B$9:$EI$108,96,0)))</f>
        <v>0</v>
      </c>
      <c r="K943" s="1147"/>
      <c r="L943" s="99">
        <f t="shared" si="53"/>
        <v>0</v>
      </c>
      <c r="M943" s="100">
        <f>IF($J927="TC",0,IF($J927="Nso",0,VLOOKUP($A924,'Class-6'!$B$9:$EI$108,100,0)))</f>
        <v>0</v>
      </c>
    </row>
    <row r="944" spans="1:13" ht="20.25" customHeight="1">
      <c r="A944" s="1187"/>
      <c r="B944" s="49" t="s">
        <v>81</v>
      </c>
      <c r="C944" s="1124" t="s">
        <v>90</v>
      </c>
      <c r="D944" s="1125"/>
      <c r="E944" s="1126"/>
      <c r="F944" s="1130" t="s">
        <v>91</v>
      </c>
      <c r="G944" s="1131"/>
      <c r="H944" s="1132" t="s">
        <v>92</v>
      </c>
      <c r="I944" s="1133"/>
      <c r="J944" s="481" t="s">
        <v>45</v>
      </c>
      <c r="K944" s="481" t="s">
        <v>98</v>
      </c>
      <c r="L944" s="411" t="s">
        <v>43</v>
      </c>
      <c r="M944" s="50" t="s">
        <v>47</v>
      </c>
    </row>
    <row r="945" spans="1:13" ht="20.25" customHeight="1" thickBot="1">
      <c r="A945" s="1187"/>
      <c r="B945" s="49" t="s">
        <v>81</v>
      </c>
      <c r="C945" s="1127"/>
      <c r="D945" s="1128"/>
      <c r="E945" s="1129"/>
      <c r="F945" s="1134">
        <f>IF($J927="TC",0,IF($J927="Nso",0,VLOOKUP($A924,'Class-6'!$B$9:$EI$108,131,0)))</f>
        <v>0</v>
      </c>
      <c r="G945" s="1135"/>
      <c r="H945" s="1134">
        <f>IF($J927="TC",0,IF($J927="Nso",0,VLOOKUP($A924,'Class-6'!$B$9:$EI$108,132,0)))</f>
        <v>0</v>
      </c>
      <c r="I945" s="1135"/>
      <c r="J945" s="483">
        <f>IF($J927="TC",0,IF($J927="Nso",0,VLOOKUP($A924,'Class-6'!$B$9:$EI$108,133,0)))</f>
        <v>0</v>
      </c>
      <c r="K945" s="482" t="str">
        <f>IF($J927="TC",0,IF($J927="Nso",0,VLOOKUP($A924,'Class-6'!$B$9:$EI$108,134,0)))</f>
        <v/>
      </c>
      <c r="L945" s="412" t="str">
        <f>IF($J927="TC","TC",IF($J927="Nso","NSO",VLOOKUP($A924,'Class-6'!$B$9:$EI$108,135,0)))</f>
        <v/>
      </c>
      <c r="M945" s="97" t="str">
        <f>IF($J927="Nso",0,VLOOKUP($A924,'Class-6'!$B$9:$EI$108,137,0))</f>
        <v/>
      </c>
    </row>
    <row r="946" spans="1:13" ht="20.25" customHeight="1">
      <c r="A946" s="1187"/>
      <c r="B946" s="49" t="s">
        <v>81</v>
      </c>
      <c r="C946" s="1172" t="s">
        <v>63</v>
      </c>
      <c r="D946" s="1173"/>
      <c r="E946" s="1173"/>
      <c r="F946" s="1173"/>
      <c r="G946" s="1173"/>
      <c r="H946" s="1174"/>
      <c r="I946" s="1175" t="s">
        <v>64</v>
      </c>
      <c r="J946" s="1176"/>
      <c r="K946" s="484">
        <f>IF($J927="TC",0,IF($J927="Nso",0,VLOOKUP($A924,'Class-6'!$B$9:$EI$108,128,0)))</f>
        <v>0</v>
      </c>
      <c r="L946" s="1177" t="s">
        <v>107</v>
      </c>
      <c r="M946" s="1178"/>
    </row>
    <row r="947" spans="1:13" ht="20.25" customHeight="1" thickBot="1">
      <c r="A947" s="1187"/>
      <c r="B947" s="49" t="s">
        <v>81</v>
      </c>
      <c r="C947" s="1113" t="s">
        <v>58</v>
      </c>
      <c r="D947" s="1114"/>
      <c r="E947" s="1114"/>
      <c r="F947" s="1115" t="s">
        <v>176</v>
      </c>
      <c r="G947" s="1115"/>
      <c r="H947" s="272" t="s">
        <v>51</v>
      </c>
      <c r="I947" s="1116" t="s">
        <v>65</v>
      </c>
      <c r="J947" s="1117"/>
      <c r="K947" s="485">
        <f>IF($J927="TC",0,IF($J927="Nso",0,VLOOKUP($A924,'Class-6'!$B$9:$EI$108,129,0)))</f>
        <v>0</v>
      </c>
      <c r="L947" s="1118" t="str">
        <f>IF($J927="TC",0,IF($J927="Nso",0,VLOOKUP($A924,'Class-6'!$B$9:$EI$108,130,0)))</f>
        <v/>
      </c>
      <c r="M947" s="1119"/>
    </row>
    <row r="948" spans="1:13" ht="20.25" customHeight="1">
      <c r="A948" s="1187"/>
      <c r="B948" s="49" t="s">
        <v>81</v>
      </c>
      <c r="C948" s="1113"/>
      <c r="D948" s="1114"/>
      <c r="E948" s="1114"/>
      <c r="F948" s="1115"/>
      <c r="G948" s="1115"/>
      <c r="H948" s="273" t="s">
        <v>105</v>
      </c>
      <c r="I948" s="1120" t="s">
        <v>66</v>
      </c>
      <c r="J948" s="1121"/>
      <c r="K948" s="1122">
        <f>IF($J927="TC",0,IF($J927="Nso",0,VLOOKUP($A924,'Class-6'!$B$9:$EI$108,138,0)))</f>
        <v>0</v>
      </c>
      <c r="L948" s="1122"/>
      <c r="M948" s="1123"/>
    </row>
    <row r="949" spans="1:13" ht="20.25" customHeight="1">
      <c r="A949" s="1187"/>
      <c r="B949" s="49" t="s">
        <v>81</v>
      </c>
      <c r="C949" s="1101" t="str">
        <f>'Class-6'!$CX$3</f>
        <v>WORK EXP.</v>
      </c>
      <c r="D949" s="1102"/>
      <c r="E949" s="1103"/>
      <c r="F949" s="1104" t="str">
        <f>IF($J927="TC",0,IF($J927="Nso",0,VLOOKUP($A924,'Class-6'!$B$9:$FH$108,155,0)))</f>
        <v>0/100</v>
      </c>
      <c r="G949" s="1104"/>
      <c r="H949" s="95">
        <f>IF($J927="TC",0,IF($J927="Nso",0,VLOOKUP($A924,'Class-6'!$B$9:$FH$108,109,0)))</f>
        <v>0</v>
      </c>
      <c r="I949" s="1105" t="s">
        <v>83</v>
      </c>
      <c r="J949" s="1106"/>
      <c r="K949" s="1107">
        <f>'Class-6'!$V$2</f>
        <v>44676</v>
      </c>
      <c r="L949" s="1107"/>
      <c r="M949" s="1108"/>
    </row>
    <row r="950" spans="1:13" ht="20.25" customHeight="1">
      <c r="A950" s="1187"/>
      <c r="B950" s="49" t="s">
        <v>81</v>
      </c>
      <c r="C950" s="1109" t="str">
        <f>'Class-6'!$DG$3</f>
        <v>ART EDU.</v>
      </c>
      <c r="D950" s="1104"/>
      <c r="E950" s="1104"/>
      <c r="F950" s="1086" t="str">
        <f>IF($J927="TC",0,IF($J927="Nso",0,VLOOKUP($A924,'Class-6'!$B$9:$FH$108,159,0)))</f>
        <v>0/100</v>
      </c>
      <c r="G950" s="1087"/>
      <c r="H950" s="95">
        <f>IF($J927="TC",0,IF($J927="Nso",0,VLOOKUP($A924,'Class-6'!$B$9:$FH$108,118,0)))</f>
        <v>0</v>
      </c>
      <c r="I950" s="1110"/>
      <c r="J950" s="1111"/>
      <c r="K950" s="1111"/>
      <c r="L950" s="1111"/>
      <c r="M950" s="1112"/>
    </row>
    <row r="951" spans="1:13" ht="20.25" customHeight="1">
      <c r="A951" s="1187"/>
      <c r="B951" s="49" t="s">
        <v>81</v>
      </c>
      <c r="C951" s="1084" t="str">
        <f>'Class-6'!$DP$3</f>
        <v>HEALTH &amp; PHY. EDU.</v>
      </c>
      <c r="D951" s="1085"/>
      <c r="E951" s="1085"/>
      <c r="F951" s="1086" t="str">
        <f>IF($J927="TC",0,IF($J927="Nso",0,VLOOKUP($A924,'Class-6'!$B$9:$FH$108,163,0)))</f>
        <v>0/100</v>
      </c>
      <c r="G951" s="1087"/>
      <c r="H951" s="95">
        <f>IF($J927="TC",0,IF($J927="Nso",0,VLOOKUP($A924,'Class-6'!$B$9:$FH$108,127,0)))</f>
        <v>0</v>
      </c>
      <c r="I951" s="1088" t="s">
        <v>78</v>
      </c>
      <c r="J951" s="1089"/>
      <c r="K951" s="1092"/>
      <c r="L951" s="1093"/>
      <c r="M951" s="1094"/>
    </row>
    <row r="952" spans="1:13" ht="20.25" customHeight="1">
      <c r="A952" s="1187"/>
      <c r="B952" s="40" t="s">
        <v>81</v>
      </c>
      <c r="C952" s="1098" t="s">
        <v>67</v>
      </c>
      <c r="D952" s="1099"/>
      <c r="E952" s="1099"/>
      <c r="F952" s="1099"/>
      <c r="G952" s="1099"/>
      <c r="H952" s="1100"/>
      <c r="I952" s="1090"/>
      <c r="J952" s="1091"/>
      <c r="K952" s="1095"/>
      <c r="L952" s="1096"/>
      <c r="M952" s="1097"/>
    </row>
    <row r="953" spans="1:13" ht="20.25" customHeight="1" thickBot="1">
      <c r="A953" s="1187"/>
      <c r="B953" s="40" t="s">
        <v>81</v>
      </c>
      <c r="C953" s="96" t="s">
        <v>68</v>
      </c>
      <c r="D953" s="1060" t="s">
        <v>73</v>
      </c>
      <c r="E953" s="1227"/>
      <c r="F953" s="1060" t="s">
        <v>74</v>
      </c>
      <c r="G953" s="1061"/>
      <c r="H953" s="1062"/>
      <c r="I953" s="1063" t="s">
        <v>79</v>
      </c>
      <c r="J953" s="1064"/>
      <c r="K953" s="1064"/>
      <c r="L953" s="1064"/>
      <c r="M953" s="1065"/>
    </row>
    <row r="954" spans="1:13" ht="20.25" customHeight="1">
      <c r="A954" s="1187"/>
      <c r="B954" s="40" t="s">
        <v>81</v>
      </c>
      <c r="C954" s="511" t="s">
        <v>207</v>
      </c>
      <c r="D954" s="1228" t="s">
        <v>208</v>
      </c>
      <c r="E954" s="1229"/>
      <c r="F954" s="1069" t="s">
        <v>75</v>
      </c>
      <c r="G954" s="1070"/>
      <c r="H954" s="1071"/>
      <c r="I954" s="1066"/>
      <c r="J954" s="1067"/>
      <c r="K954" s="1067"/>
      <c r="L954" s="1067"/>
      <c r="M954" s="1068"/>
    </row>
    <row r="955" spans="1:13" ht="20.25" customHeight="1">
      <c r="A955" s="1187"/>
      <c r="B955" s="40" t="s">
        <v>81</v>
      </c>
      <c r="C955" s="512" t="s">
        <v>69</v>
      </c>
      <c r="D955" s="1230" t="s">
        <v>212</v>
      </c>
      <c r="E955" s="1231"/>
      <c r="F955" s="1072" t="s">
        <v>76</v>
      </c>
      <c r="G955" s="1073"/>
      <c r="H955" s="1074"/>
      <c r="I955" s="1066"/>
      <c r="J955" s="1067"/>
      <c r="K955" s="1067"/>
      <c r="L955" s="1067"/>
      <c r="M955" s="1068"/>
    </row>
    <row r="956" spans="1:13" ht="20.25" customHeight="1">
      <c r="A956" s="1187"/>
      <c r="B956" s="40" t="s">
        <v>81</v>
      </c>
      <c r="C956" s="512" t="s">
        <v>70</v>
      </c>
      <c r="D956" s="1230" t="s">
        <v>215</v>
      </c>
      <c r="E956" s="1231"/>
      <c r="F956" s="1072" t="s">
        <v>77</v>
      </c>
      <c r="G956" s="1073"/>
      <c r="H956" s="1074"/>
      <c r="I956" s="1075" t="s">
        <v>93</v>
      </c>
      <c r="J956" s="1076"/>
      <c r="K956" s="1076"/>
      <c r="L956" s="1076"/>
      <c r="M956" s="1077"/>
    </row>
    <row r="957" spans="1:13" ht="20.25" customHeight="1">
      <c r="A957" s="1187"/>
      <c r="B957" s="40"/>
      <c r="C957" s="512" t="s">
        <v>72</v>
      </c>
      <c r="D957" s="1230" t="s">
        <v>209</v>
      </c>
      <c r="E957" s="1231"/>
      <c r="F957" s="1072" t="s">
        <v>77</v>
      </c>
      <c r="G957" s="1073"/>
      <c r="H957" s="1074"/>
      <c r="I957" s="1075"/>
      <c r="J957" s="1076"/>
      <c r="K957" s="1076"/>
      <c r="L957" s="1076"/>
      <c r="M957" s="1077"/>
    </row>
    <row r="958" spans="1:13" ht="20.25" customHeight="1" thickBot="1">
      <c r="A958" s="1187"/>
      <c r="B958" s="51" t="s">
        <v>81</v>
      </c>
      <c r="C958" s="131" t="s">
        <v>71</v>
      </c>
      <c r="D958" s="1232" t="s">
        <v>210</v>
      </c>
      <c r="E958" s="1233"/>
      <c r="F958" s="1081" t="s">
        <v>106</v>
      </c>
      <c r="G958" s="1082"/>
      <c r="H958" s="1083"/>
      <c r="I958" s="1078"/>
      <c r="J958" s="1079"/>
      <c r="K958" s="1079"/>
      <c r="L958" s="1079"/>
      <c r="M958" s="1080"/>
    </row>
    <row r="959" spans="1:13" ht="12.75" customHeight="1" thickTop="1">
      <c r="A959" s="1185"/>
      <c r="B959" s="1185"/>
      <c r="C959" s="1185"/>
      <c r="D959" s="1185"/>
      <c r="E959" s="1185"/>
      <c r="F959" s="1185"/>
      <c r="G959" s="1185"/>
      <c r="H959" s="1185"/>
      <c r="I959" s="1185"/>
      <c r="J959" s="1185"/>
      <c r="K959" s="1185"/>
      <c r="L959" s="1185"/>
      <c r="M959" s="1185"/>
    </row>
    <row r="960" spans="1:13" ht="24.75" customHeight="1" thickBot="1">
      <c r="A960" s="488">
        <f>A924+1</f>
        <v>28</v>
      </c>
      <c r="B960" s="1186" t="s">
        <v>54</v>
      </c>
      <c r="C960" s="1186"/>
      <c r="D960" s="1186"/>
      <c r="E960" s="1186"/>
      <c r="F960" s="1186"/>
      <c r="G960" s="1186"/>
      <c r="H960" s="1186"/>
      <c r="I960" s="1186"/>
      <c r="J960" s="1186"/>
      <c r="K960" s="1186"/>
      <c r="L960" s="1186"/>
      <c r="M960" s="1186"/>
    </row>
    <row r="961" spans="1:13" ht="42.75" customHeight="1" thickTop="1">
      <c r="A961" s="1187"/>
      <c r="B961" s="1188"/>
      <c r="C961" s="1189"/>
      <c r="D961" s="1192" t="str">
        <f>Master!$E$8</f>
        <v>Govt. Sr. Secondary School Raimalwada</v>
      </c>
      <c r="E961" s="1193"/>
      <c r="F961" s="1193"/>
      <c r="G961" s="1193"/>
      <c r="H961" s="1193"/>
      <c r="I961" s="1193"/>
      <c r="J961" s="1193"/>
      <c r="K961" s="1193"/>
      <c r="L961" s="1193"/>
      <c r="M961" s="1194"/>
    </row>
    <row r="962" spans="1:13" ht="26.25" customHeight="1" thickBot="1">
      <c r="A962" s="1187"/>
      <c r="B962" s="1190"/>
      <c r="C962" s="1191"/>
      <c r="D962" s="1195" t="str">
        <f>Master!$E$11</f>
        <v>P.S.-Bapini (Jodhpur)</v>
      </c>
      <c r="E962" s="1196"/>
      <c r="F962" s="1196"/>
      <c r="G962" s="1196"/>
      <c r="H962" s="1196"/>
      <c r="I962" s="1196"/>
      <c r="J962" s="1196"/>
      <c r="K962" s="1196"/>
      <c r="L962" s="1196"/>
      <c r="M962" s="1197"/>
    </row>
    <row r="963" spans="1:13" ht="17.25" customHeight="1">
      <c r="A963" s="1187"/>
      <c r="B963" s="274"/>
      <c r="C963" s="1198" t="s">
        <v>169</v>
      </c>
      <c r="D963" s="1199"/>
      <c r="E963" s="1199"/>
      <c r="F963" s="1199"/>
      <c r="G963" s="1200"/>
      <c r="H963" s="1207" t="s">
        <v>129</v>
      </c>
      <c r="I963" s="1207"/>
      <c r="J963" s="1210">
        <f>VLOOKUP(A960,'Class-6'!$B$9:$G$108,6)</f>
        <v>0</v>
      </c>
      <c r="K963" s="1213" t="str">
        <f>CONCATENATE('Class-6'!$C$3,'Class-6'!$G$3)</f>
        <v>School U-Dise Code :-08151106901</v>
      </c>
      <c r="L963" s="1214"/>
      <c r="M963" s="1215"/>
    </row>
    <row r="964" spans="1:13" ht="17.25" customHeight="1">
      <c r="A964" s="1187"/>
      <c r="B964" s="38"/>
      <c r="C964" s="1201"/>
      <c r="D964" s="1202"/>
      <c r="E964" s="1202"/>
      <c r="F964" s="1202"/>
      <c r="G964" s="1203"/>
      <c r="H964" s="1208"/>
      <c r="I964" s="1208"/>
      <c r="J964" s="1211"/>
      <c r="K964" s="1216" t="str">
        <f>CONCATENATE('Class-6'!$I$3,'Class-6'!$J$3)</f>
        <v>Session :-2021-22</v>
      </c>
      <c r="L964" s="1217"/>
      <c r="M964" s="1218"/>
    </row>
    <row r="965" spans="1:13" ht="17.25" customHeight="1" thickBot="1">
      <c r="A965" s="1187"/>
      <c r="B965" s="38"/>
      <c r="C965" s="1204"/>
      <c r="D965" s="1205"/>
      <c r="E965" s="1205"/>
      <c r="F965" s="1205"/>
      <c r="G965" s="1206"/>
      <c r="H965" s="1209"/>
      <c r="I965" s="1209"/>
      <c r="J965" s="1212"/>
      <c r="K965" s="1219"/>
      <c r="L965" s="1220"/>
      <c r="M965" s="1221"/>
    </row>
    <row r="966" spans="1:13" ht="20.25" customHeight="1">
      <c r="A966" s="1187"/>
      <c r="B966" s="40" t="s">
        <v>81</v>
      </c>
      <c r="C966" s="1222" t="s">
        <v>22</v>
      </c>
      <c r="D966" s="1223"/>
      <c r="E966" s="1223"/>
      <c r="F966" s="1224"/>
      <c r="G966" s="17" t="s">
        <v>167</v>
      </c>
      <c r="H966" s="1225">
        <f>VLOOKUP($A960,'Class-6'!$B$9:$EI$108,4,0)</f>
        <v>0</v>
      </c>
      <c r="I966" s="1225"/>
      <c r="J966" s="1225"/>
      <c r="K966" s="1225"/>
      <c r="L966" s="1225"/>
      <c r="M966" s="1226"/>
    </row>
    <row r="967" spans="1:13" ht="20.25" customHeight="1">
      <c r="A967" s="1187"/>
      <c r="B967" s="40" t="s">
        <v>81</v>
      </c>
      <c r="C967" s="1181" t="s">
        <v>24</v>
      </c>
      <c r="D967" s="1182"/>
      <c r="E967" s="1182"/>
      <c r="F967" s="1183"/>
      <c r="G967" s="33" t="s">
        <v>167</v>
      </c>
      <c r="H967" s="1179">
        <f>VLOOKUP($A960,'Class-6'!$B$9:$EI$108,7,0)</f>
        <v>0</v>
      </c>
      <c r="I967" s="1179"/>
      <c r="J967" s="1179"/>
      <c r="K967" s="1179"/>
      <c r="L967" s="1179"/>
      <c r="M967" s="1180"/>
    </row>
    <row r="968" spans="1:13" ht="20.25" customHeight="1">
      <c r="A968" s="1187"/>
      <c r="B968" s="40" t="s">
        <v>81</v>
      </c>
      <c r="C968" s="1181" t="s">
        <v>25</v>
      </c>
      <c r="D968" s="1182"/>
      <c r="E968" s="1182"/>
      <c r="F968" s="1183"/>
      <c r="G968" s="33" t="s">
        <v>167</v>
      </c>
      <c r="H968" s="1179">
        <f>VLOOKUP($A960,'Class-6'!$B$9:$EI$108,8,0)</f>
        <v>0</v>
      </c>
      <c r="I968" s="1179"/>
      <c r="J968" s="1179"/>
      <c r="K968" s="1179"/>
      <c r="L968" s="1179"/>
      <c r="M968" s="1180"/>
    </row>
    <row r="969" spans="1:13" ht="20.25" customHeight="1">
      <c r="A969" s="1187"/>
      <c r="B969" s="40" t="s">
        <v>81</v>
      </c>
      <c r="C969" s="1181" t="s">
        <v>56</v>
      </c>
      <c r="D969" s="1182"/>
      <c r="E969" s="1182"/>
      <c r="F969" s="1183"/>
      <c r="G969" s="33" t="s">
        <v>167</v>
      </c>
      <c r="H969" s="1179">
        <f>VLOOKUP($A960,'Class-6'!$B$9:$EI$108,9,0)</f>
        <v>0</v>
      </c>
      <c r="I969" s="1179"/>
      <c r="J969" s="1179"/>
      <c r="K969" s="1179"/>
      <c r="L969" s="1179"/>
      <c r="M969" s="1180"/>
    </row>
    <row r="970" spans="1:13" ht="20.25" customHeight="1">
      <c r="A970" s="1187"/>
      <c r="B970" s="40" t="s">
        <v>81</v>
      </c>
      <c r="C970" s="1181" t="s">
        <v>57</v>
      </c>
      <c r="D970" s="1182"/>
      <c r="E970" s="1182"/>
      <c r="F970" s="1183"/>
      <c r="G970" s="33" t="s">
        <v>167</v>
      </c>
      <c r="H970" s="1184" t="str">
        <f>CONCATENATE('Class-6'!$G$4,'Class-6'!$J$4)</f>
        <v>6(A)</v>
      </c>
      <c r="I970" s="1179"/>
      <c r="J970" s="1179"/>
      <c r="K970" s="1179"/>
      <c r="L970" s="1179"/>
      <c r="M970" s="1180"/>
    </row>
    <row r="971" spans="1:13" ht="20.25" customHeight="1" thickBot="1">
      <c r="A971" s="1187"/>
      <c r="B971" s="40" t="s">
        <v>81</v>
      </c>
      <c r="C971" s="1154" t="s">
        <v>27</v>
      </c>
      <c r="D971" s="1155"/>
      <c r="E971" s="1155"/>
      <c r="F971" s="1156"/>
      <c r="G971" s="98" t="s">
        <v>167</v>
      </c>
      <c r="H971" s="1157">
        <f>VLOOKUP($A960,'Class-6'!$B$9:$EI$108,10,0)</f>
        <v>0</v>
      </c>
      <c r="I971" s="1157"/>
      <c r="J971" s="1157"/>
      <c r="K971" s="1157"/>
      <c r="L971" s="1157"/>
      <c r="M971" s="1158"/>
    </row>
    <row r="972" spans="1:13" ht="20.25" customHeight="1">
      <c r="A972" s="1187"/>
      <c r="B972" s="49" t="s">
        <v>81</v>
      </c>
      <c r="C972" s="1159" t="s">
        <v>58</v>
      </c>
      <c r="D972" s="1160"/>
      <c r="E972" s="413" t="s">
        <v>85</v>
      </c>
      <c r="F972" s="413" t="s">
        <v>86</v>
      </c>
      <c r="G972" s="410" t="s">
        <v>33</v>
      </c>
      <c r="H972" s="1161" t="s">
        <v>59</v>
      </c>
      <c r="I972" s="1161"/>
      <c r="J972" s="1162" t="s">
        <v>97</v>
      </c>
      <c r="K972" s="1163"/>
      <c r="L972" s="414" t="s">
        <v>89</v>
      </c>
      <c r="M972" s="1164" t="s">
        <v>104</v>
      </c>
    </row>
    <row r="973" spans="1:13" ht="25.5" customHeight="1" thickBot="1">
      <c r="A973" s="1187"/>
      <c r="B973" s="49" t="s">
        <v>81</v>
      </c>
      <c r="C973" s="1166" t="s">
        <v>60</v>
      </c>
      <c r="D973" s="1167"/>
      <c r="E973" s="267">
        <f>'Class-6'!$L$7</f>
        <v>20</v>
      </c>
      <c r="F973" s="267">
        <f>'Class-6'!$M$7</f>
        <v>20</v>
      </c>
      <c r="G973" s="268">
        <f>SUM(E973:F973)</f>
        <v>40</v>
      </c>
      <c r="H973" s="1168">
        <f>'Class-6'!$R$7</f>
        <v>60</v>
      </c>
      <c r="I973" s="1169"/>
      <c r="J973" s="1170">
        <f>'Class-6'!$V$7</f>
        <v>100</v>
      </c>
      <c r="K973" s="1171"/>
      <c r="L973" s="150">
        <f>G973+H973+J973</f>
        <v>200</v>
      </c>
      <c r="M973" s="1165"/>
    </row>
    <row r="974" spans="1:13" ht="22.5" customHeight="1">
      <c r="A974" s="1187"/>
      <c r="B974" s="49" t="s">
        <v>81</v>
      </c>
      <c r="C974" s="1148" t="str">
        <f>'Class-6'!$L$3</f>
        <v>HINDI</v>
      </c>
      <c r="D974" s="1149"/>
      <c r="E974" s="99">
        <f>IF($J963="TC",0,IF($J963="Nso",0,VLOOKUP($A960,'Class-6'!$B$9:$EI$108,11,0)))</f>
        <v>0</v>
      </c>
      <c r="F974" s="99">
        <f>IF($J963="TC",0,IF($J963="Nso",0,VLOOKUP($A960,'Class-6'!$B$9:$EI$108,12,0)))</f>
        <v>0</v>
      </c>
      <c r="G974" s="269">
        <f>SUM(E974,F974)</f>
        <v>0</v>
      </c>
      <c r="H974" s="1150">
        <f>IF($J963="TC",0,IF($J963="Nso",0,VLOOKUP($A960,'Class-6'!$B$9:$EI$108,17,0)))</f>
        <v>0</v>
      </c>
      <c r="I974" s="1151"/>
      <c r="J974" s="1152">
        <f>IF($J963="TC",0,IF($J963="Nso",0,VLOOKUP($A960,'Class-6'!$B$9:$EI$108,21,0)))</f>
        <v>0</v>
      </c>
      <c r="K974" s="1153"/>
      <c r="L974" s="99">
        <f>SUM(G974,H974,J974)</f>
        <v>0</v>
      </c>
      <c r="M974" s="100">
        <f>IF($J963="TC",0,IF($J963="Nso",0,VLOOKUP($A960,'Class-6'!$B$9:$EI$108,25,0)))</f>
        <v>0</v>
      </c>
    </row>
    <row r="975" spans="1:13" ht="22.5" customHeight="1">
      <c r="A975" s="1187"/>
      <c r="B975" s="49" t="s">
        <v>81</v>
      </c>
      <c r="C975" s="1136" t="str">
        <f>'Class-6'!$AA$3</f>
        <v>ENGLISH</v>
      </c>
      <c r="D975" s="1137"/>
      <c r="E975" s="99">
        <f>IF($J963="TC",0,IF($J963="Nso",0,VLOOKUP($A960,'Class-6'!$B$9:$EI$108,26,0)))</f>
        <v>0</v>
      </c>
      <c r="F975" s="99">
        <f>IF($J963="TC",0,IF($J963="Nso",0,VLOOKUP($A960,'Class-6'!$B$9:$EI$108,27,0)))</f>
        <v>0</v>
      </c>
      <c r="G975" s="270">
        <f t="shared" ref="G975:G979" si="54">SUM(E975,F975)</f>
        <v>0</v>
      </c>
      <c r="H975" s="1138">
        <f>IF($J963="TC",0,IF($J963="Nso",0,VLOOKUP($A960,'Class-6'!$B$9:$EI$108,32,0)))</f>
        <v>0</v>
      </c>
      <c r="I975" s="1139"/>
      <c r="J975" s="1140">
        <f>IF($J963="TC",0,IF($J963="Nso",0,VLOOKUP($A960,'Class-6'!$B$9:$EI$108,36,0)))</f>
        <v>0</v>
      </c>
      <c r="K975" s="1141"/>
      <c r="L975" s="99">
        <f t="shared" ref="L975:L979" si="55">SUM(G975,H975,J975)</f>
        <v>0</v>
      </c>
      <c r="M975" s="100">
        <f>IF($J963="TC",0,IF($J963="Nso",0,VLOOKUP($A960,'Class-6'!$B$9:$EI$108,40,0)))</f>
        <v>0</v>
      </c>
    </row>
    <row r="976" spans="1:13" ht="22.5" customHeight="1">
      <c r="A976" s="1187"/>
      <c r="B976" s="49" t="s">
        <v>81</v>
      </c>
      <c r="C976" s="1136" t="str">
        <f>'Class-6'!$AP$3</f>
        <v>SANSKRIT</v>
      </c>
      <c r="D976" s="1137"/>
      <c r="E976" s="99">
        <f>IF($J963="TC",0,IF($J963="Nso",0,VLOOKUP($A960,'Class-6'!$B$9:$EI$108,41,0)))</f>
        <v>0</v>
      </c>
      <c r="F976" s="99">
        <f>IF($J963="TC",0,IF($J963="TC",0,IF($J963="Nso",0,VLOOKUP($A960,'Class-6'!$B$9:$EI$108,42,0))))</f>
        <v>0</v>
      </c>
      <c r="G976" s="270">
        <f t="shared" si="54"/>
        <v>0</v>
      </c>
      <c r="H976" s="1138">
        <f>IF($J963="TC",0,IF($J963="Nso",0,VLOOKUP($A960,'Class-6'!$B$9:$EI$108,47,0)))</f>
        <v>0</v>
      </c>
      <c r="I976" s="1139"/>
      <c r="J976" s="1140">
        <f>IF($J963="TC",0,IF($J963="Nso",0,VLOOKUP($A960,'Class-6'!$B$9:$EI$108,51,0)))</f>
        <v>0</v>
      </c>
      <c r="K976" s="1141"/>
      <c r="L976" s="99">
        <f t="shared" si="55"/>
        <v>0</v>
      </c>
      <c r="M976" s="100">
        <f>IF($J963="TC",0,IF($J963="Nso",0,VLOOKUP($A960,'Class-6'!$B$9:$EI$108,55,0)))</f>
        <v>0</v>
      </c>
    </row>
    <row r="977" spans="1:13" ht="22.5" customHeight="1">
      <c r="A977" s="1187"/>
      <c r="B977" s="49" t="s">
        <v>81</v>
      </c>
      <c r="C977" s="1136" t="str">
        <f>'Class-6'!$BE$3</f>
        <v>SCIENCE</v>
      </c>
      <c r="D977" s="1137"/>
      <c r="E977" s="99">
        <f>IF($J963="TC",0,IF($J963="Nso",0,VLOOKUP($A960,'Class-6'!$B$9:$EI$108,56,0)))</f>
        <v>0</v>
      </c>
      <c r="F977" s="99">
        <f>IF($J963="TC",0,IF($J963="Nso",0,VLOOKUP($A960,'Class-6'!$B$9:$EI$108,57,0)))</f>
        <v>0</v>
      </c>
      <c r="G977" s="270">
        <f t="shared" si="54"/>
        <v>0</v>
      </c>
      <c r="H977" s="1138">
        <f>IF($J963="TC",0,IF($J963="Nso",0,VLOOKUP($A960,'Class-6'!$B$9:$EI$108,62,0)))</f>
        <v>0</v>
      </c>
      <c r="I977" s="1139"/>
      <c r="J977" s="1140">
        <f>IF($J963="TC",0,IF($J963="Nso",0,VLOOKUP($A960,'Class-6'!$B$9:$EI$108,66,0)))</f>
        <v>0</v>
      </c>
      <c r="K977" s="1141"/>
      <c r="L977" s="99">
        <f t="shared" si="55"/>
        <v>0</v>
      </c>
      <c r="M977" s="100">
        <f>IF($J963="TC",0,IF($J963="Nso",0,VLOOKUP($A960,'Class-6'!$B$9:$EI$108,70,0)))</f>
        <v>0</v>
      </c>
    </row>
    <row r="978" spans="1:13" ht="22.5" customHeight="1">
      <c r="A978" s="1187"/>
      <c r="B978" s="49" t="s">
        <v>81</v>
      </c>
      <c r="C978" s="1136" t="str">
        <f>'Class-6'!$BT$3</f>
        <v>MATHEMATICS</v>
      </c>
      <c r="D978" s="1137"/>
      <c r="E978" s="99">
        <f>IF($J963="TC",0,IF($J963="Nso",0,VLOOKUP($A960,'Class-6'!$B$9:$EI$108,71,0)))</f>
        <v>0</v>
      </c>
      <c r="F978" s="99">
        <f>IF($J963="TC",0,IF($J963="Nso",0,VLOOKUP($A960,'Class-6'!$B$9:$EI$108,72,0)))</f>
        <v>0</v>
      </c>
      <c r="G978" s="270">
        <f t="shared" si="54"/>
        <v>0</v>
      </c>
      <c r="H978" s="1138">
        <f>IF($J963="TC",0,IF($J963="Nso",0,VLOOKUP($A960,'Class-6'!$B$9:$EI$108,77,0)))</f>
        <v>0</v>
      </c>
      <c r="I978" s="1139"/>
      <c r="J978" s="1140">
        <f>IF($J963="TC",0,IF($J963="Nso",0,VLOOKUP($A960,'Class-6'!$B$9:$EI$108,81,0)))</f>
        <v>0</v>
      </c>
      <c r="K978" s="1141"/>
      <c r="L978" s="99">
        <f t="shared" si="55"/>
        <v>0</v>
      </c>
      <c r="M978" s="100">
        <f>IF($J963="TC",0,IF($J963="Nso",0,VLOOKUP($A960,'Class-6'!$B$9:$EI$108,85,0)))</f>
        <v>0</v>
      </c>
    </row>
    <row r="979" spans="1:13" ht="22.5" customHeight="1" thickBot="1">
      <c r="A979" s="1187"/>
      <c r="B979" s="49" t="s">
        <v>81</v>
      </c>
      <c r="C979" s="1142" t="str">
        <f>'Class-6'!$CI$3</f>
        <v>SOCIAL SCIENCE</v>
      </c>
      <c r="D979" s="1143"/>
      <c r="E979" s="99">
        <f>IF($J963="TC",0,IF($J963="Nso",0,VLOOKUP($A960,'Class-6'!$B$9:$EI$108,86,0)))</f>
        <v>0</v>
      </c>
      <c r="F979" s="99">
        <f>IF($J963="TC",0,IF($J963="Nso",0,VLOOKUP($A960,'Class-6'!$B$9:$EI$108,87,0)))</f>
        <v>0</v>
      </c>
      <c r="G979" s="271">
        <f t="shared" si="54"/>
        <v>0</v>
      </c>
      <c r="H979" s="1144">
        <f>IF($J963="TC",0,IF($J963="Nso",0,VLOOKUP($A960,'Class-6'!$B$9:$EI$108,92,0)))</f>
        <v>0</v>
      </c>
      <c r="I979" s="1145"/>
      <c r="J979" s="1146">
        <f>IF($J963="TC",0,IF($J963="Nso",0,VLOOKUP($A960,'Class-6'!$B$9:$EI$108,96,0)))</f>
        <v>0</v>
      </c>
      <c r="K979" s="1147"/>
      <c r="L979" s="99">
        <f t="shared" si="55"/>
        <v>0</v>
      </c>
      <c r="M979" s="100">
        <f>IF($J963="TC",0,IF($J963="Nso",0,VLOOKUP($A960,'Class-6'!$B$9:$EI$108,100,0)))</f>
        <v>0</v>
      </c>
    </row>
    <row r="980" spans="1:13" ht="20.25" customHeight="1">
      <c r="A980" s="1187"/>
      <c r="B980" s="49" t="s">
        <v>81</v>
      </c>
      <c r="C980" s="1124" t="s">
        <v>90</v>
      </c>
      <c r="D980" s="1125"/>
      <c r="E980" s="1126"/>
      <c r="F980" s="1130" t="s">
        <v>91</v>
      </c>
      <c r="G980" s="1131"/>
      <c r="H980" s="1132" t="s">
        <v>92</v>
      </c>
      <c r="I980" s="1133"/>
      <c r="J980" s="481" t="s">
        <v>45</v>
      </c>
      <c r="K980" s="481" t="s">
        <v>98</v>
      </c>
      <c r="L980" s="411" t="s">
        <v>43</v>
      </c>
      <c r="M980" s="513" t="s">
        <v>47</v>
      </c>
    </row>
    <row r="981" spans="1:13" ht="20.25" customHeight="1" thickBot="1">
      <c r="A981" s="1187"/>
      <c r="B981" s="49" t="s">
        <v>81</v>
      </c>
      <c r="C981" s="1127"/>
      <c r="D981" s="1128"/>
      <c r="E981" s="1129"/>
      <c r="F981" s="1134">
        <f>IF($J963="TC",0,IF($J963="Nso",0,VLOOKUP($A960,'Class-6'!$B$9:$EI$108,131,0)))</f>
        <v>0</v>
      </c>
      <c r="G981" s="1135"/>
      <c r="H981" s="1134">
        <f>IF($J963="TC",0,IF($J963="Nso",0,VLOOKUP($A960,'Class-6'!$B$9:$EI$108,132,0)))</f>
        <v>0</v>
      </c>
      <c r="I981" s="1135"/>
      <c r="J981" s="483">
        <f>IF($J963="TC",0,IF($J963="Nso",0,VLOOKUP($A960,'Class-6'!$B$9:$EI$108,133,0)))</f>
        <v>0</v>
      </c>
      <c r="K981" s="482" t="str">
        <f>IF($J963="TC",0,IF($J963="Nso",0,VLOOKUP($A960,'Class-6'!$B$9:$EI$108,134,0)))</f>
        <v/>
      </c>
      <c r="L981" s="412" t="str">
        <f>IF($J963="TC","TC",IF($J963="Nso","NSO",VLOOKUP($A960,'Class-6'!$B$9:$EI$108,135,0)))</f>
        <v/>
      </c>
      <c r="M981" s="97" t="str">
        <f>IF($J963="Nso",0,VLOOKUP($A960,'Class-6'!$B$9:$EI$108,137,0))</f>
        <v/>
      </c>
    </row>
    <row r="982" spans="1:13" ht="20.25" customHeight="1">
      <c r="A982" s="1187"/>
      <c r="B982" s="49" t="s">
        <v>81</v>
      </c>
      <c r="C982" s="1172" t="s">
        <v>63</v>
      </c>
      <c r="D982" s="1173"/>
      <c r="E982" s="1173"/>
      <c r="F982" s="1173"/>
      <c r="G982" s="1173"/>
      <c r="H982" s="1174"/>
      <c r="I982" s="1175" t="s">
        <v>64</v>
      </c>
      <c r="J982" s="1176"/>
      <c r="K982" s="484">
        <f>IF($J963="TC",0,IF($J963="Nso",0,VLOOKUP($A960,'Class-6'!$B$9:$EI$108,128,0)))</f>
        <v>0</v>
      </c>
      <c r="L982" s="1177" t="s">
        <v>107</v>
      </c>
      <c r="M982" s="1178"/>
    </row>
    <row r="983" spans="1:13" ht="20.25" customHeight="1" thickBot="1">
      <c r="A983" s="1187"/>
      <c r="B983" s="49" t="s">
        <v>81</v>
      </c>
      <c r="C983" s="1113" t="s">
        <v>58</v>
      </c>
      <c r="D983" s="1114"/>
      <c r="E983" s="1114"/>
      <c r="F983" s="1115" t="s">
        <v>176</v>
      </c>
      <c r="G983" s="1115"/>
      <c r="H983" s="272" t="s">
        <v>51</v>
      </c>
      <c r="I983" s="1116" t="s">
        <v>65</v>
      </c>
      <c r="J983" s="1117"/>
      <c r="K983" s="485">
        <f>IF($J963="TC",0,IF($J963="Nso",0,VLOOKUP($A960,'Class-6'!$B$9:$EI$108,129,0)))</f>
        <v>0</v>
      </c>
      <c r="L983" s="1118" t="str">
        <f>IF($J963="TC",0,IF($J963="Nso",0,VLOOKUP($A960,'Class-6'!$B$9:$EI$108,130,0)))</f>
        <v/>
      </c>
      <c r="M983" s="1119"/>
    </row>
    <row r="984" spans="1:13" ht="20.25" customHeight="1">
      <c r="A984" s="1187"/>
      <c r="B984" s="49" t="s">
        <v>81</v>
      </c>
      <c r="C984" s="1113"/>
      <c r="D984" s="1114"/>
      <c r="E984" s="1114"/>
      <c r="F984" s="1115"/>
      <c r="G984" s="1115"/>
      <c r="H984" s="273" t="s">
        <v>105</v>
      </c>
      <c r="I984" s="1120" t="s">
        <v>66</v>
      </c>
      <c r="J984" s="1121"/>
      <c r="K984" s="1122">
        <f>IF($J963="TC",0,IF($J963="Nso",0,VLOOKUP($A960,'Class-6'!$B$9:$EI$108,138,0)))</f>
        <v>0</v>
      </c>
      <c r="L984" s="1122"/>
      <c r="M984" s="1123"/>
    </row>
    <row r="985" spans="1:13" ht="20.25" customHeight="1">
      <c r="A985" s="1187"/>
      <c r="B985" s="49" t="s">
        <v>81</v>
      </c>
      <c r="C985" s="1101" t="str">
        <f>'Class-6'!$CX$3</f>
        <v>WORK EXP.</v>
      </c>
      <c r="D985" s="1102"/>
      <c r="E985" s="1103"/>
      <c r="F985" s="1104" t="str">
        <f>IF($J963="TC",0,IF($J963="Nso",0,VLOOKUP($A960,'Class-6'!$B$9:$FH$108,155,0)))</f>
        <v>0/100</v>
      </c>
      <c r="G985" s="1104"/>
      <c r="H985" s="95">
        <f>IF($J963="TC",0,IF($J963="Nso",0,VLOOKUP($A960,'Class-6'!$B$9:$FH$108,109,0)))</f>
        <v>0</v>
      </c>
      <c r="I985" s="1105" t="s">
        <v>83</v>
      </c>
      <c r="J985" s="1106"/>
      <c r="K985" s="1107">
        <f>'Class-6'!$V$2</f>
        <v>44676</v>
      </c>
      <c r="L985" s="1107"/>
      <c r="M985" s="1108"/>
    </row>
    <row r="986" spans="1:13" ht="20.25" customHeight="1">
      <c r="A986" s="1187"/>
      <c r="B986" s="49" t="s">
        <v>81</v>
      </c>
      <c r="C986" s="1109" t="str">
        <f>'Class-6'!$DG$3</f>
        <v>ART EDU.</v>
      </c>
      <c r="D986" s="1104"/>
      <c r="E986" s="1104"/>
      <c r="F986" s="1086" t="str">
        <f>IF($J963="TC",0,IF($J963="Nso",0,VLOOKUP($A960,'Class-6'!$B$9:$FH$108,159,0)))</f>
        <v>0/100</v>
      </c>
      <c r="G986" s="1087"/>
      <c r="H986" s="95">
        <f>IF($J963="TC",0,IF($J963="Nso",0,VLOOKUP($A960,'Class-6'!$B$9:$FH$108,118,0)))</f>
        <v>0</v>
      </c>
      <c r="I986" s="1110"/>
      <c r="J986" s="1111"/>
      <c r="K986" s="1111"/>
      <c r="L986" s="1111"/>
      <c r="M986" s="1112"/>
    </row>
    <row r="987" spans="1:13" ht="20.25" customHeight="1">
      <c r="A987" s="1187"/>
      <c r="B987" s="49" t="s">
        <v>81</v>
      </c>
      <c r="C987" s="1084" t="str">
        <f>'Class-6'!$DP$3</f>
        <v>HEALTH &amp; PHY. EDU.</v>
      </c>
      <c r="D987" s="1085"/>
      <c r="E987" s="1085"/>
      <c r="F987" s="1086" t="str">
        <f>IF($J963="TC",0,IF($J963="Nso",0,VLOOKUP($A960,'Class-6'!$B$9:$FH$108,163,0)))</f>
        <v>0/100</v>
      </c>
      <c r="G987" s="1087"/>
      <c r="H987" s="95">
        <f>IF($J963="TC",0,IF($J963="Nso",0,VLOOKUP($A960,'Class-6'!$B$9:$FH$108,127,0)))</f>
        <v>0</v>
      </c>
      <c r="I987" s="1088" t="s">
        <v>78</v>
      </c>
      <c r="J987" s="1089"/>
      <c r="K987" s="1092"/>
      <c r="L987" s="1093"/>
      <c r="M987" s="1094"/>
    </row>
    <row r="988" spans="1:13" ht="20.25" customHeight="1">
      <c r="A988" s="1187"/>
      <c r="B988" s="40" t="s">
        <v>81</v>
      </c>
      <c r="C988" s="1098" t="s">
        <v>67</v>
      </c>
      <c r="D988" s="1099"/>
      <c r="E988" s="1099"/>
      <c r="F988" s="1099"/>
      <c r="G988" s="1099"/>
      <c r="H988" s="1100"/>
      <c r="I988" s="1090"/>
      <c r="J988" s="1091"/>
      <c r="K988" s="1095"/>
      <c r="L988" s="1096"/>
      <c r="M988" s="1097"/>
    </row>
    <row r="989" spans="1:13" ht="20.25" customHeight="1" thickBot="1">
      <c r="A989" s="1187"/>
      <c r="B989" s="40" t="s">
        <v>81</v>
      </c>
      <c r="C989" s="96" t="s">
        <v>68</v>
      </c>
      <c r="D989" s="1060" t="s">
        <v>73</v>
      </c>
      <c r="E989" s="1227"/>
      <c r="F989" s="1060" t="s">
        <v>74</v>
      </c>
      <c r="G989" s="1061"/>
      <c r="H989" s="1062"/>
      <c r="I989" s="1063" t="s">
        <v>79</v>
      </c>
      <c r="J989" s="1064"/>
      <c r="K989" s="1064"/>
      <c r="L989" s="1064"/>
      <c r="M989" s="1065"/>
    </row>
    <row r="990" spans="1:13" ht="20.25" customHeight="1">
      <c r="A990" s="1187"/>
      <c r="B990" s="40" t="s">
        <v>81</v>
      </c>
      <c r="C990" s="511" t="s">
        <v>207</v>
      </c>
      <c r="D990" s="1228" t="s">
        <v>208</v>
      </c>
      <c r="E990" s="1229"/>
      <c r="F990" s="1069" t="s">
        <v>75</v>
      </c>
      <c r="G990" s="1070"/>
      <c r="H990" s="1071"/>
      <c r="I990" s="1066"/>
      <c r="J990" s="1067"/>
      <c r="K990" s="1067"/>
      <c r="L990" s="1067"/>
      <c r="M990" s="1068"/>
    </row>
    <row r="991" spans="1:13" ht="20.25" customHeight="1">
      <c r="A991" s="1187"/>
      <c r="B991" s="40" t="s">
        <v>81</v>
      </c>
      <c r="C991" s="512" t="s">
        <v>69</v>
      </c>
      <c r="D991" s="1230" t="s">
        <v>212</v>
      </c>
      <c r="E991" s="1231"/>
      <c r="F991" s="1072" t="s">
        <v>76</v>
      </c>
      <c r="G991" s="1073"/>
      <c r="H991" s="1074"/>
      <c r="I991" s="1066"/>
      <c r="J991" s="1067"/>
      <c r="K991" s="1067"/>
      <c r="L991" s="1067"/>
      <c r="M991" s="1068"/>
    </row>
    <row r="992" spans="1:13" ht="20.25" customHeight="1">
      <c r="A992" s="1187"/>
      <c r="B992" s="40" t="s">
        <v>81</v>
      </c>
      <c r="C992" s="512" t="s">
        <v>70</v>
      </c>
      <c r="D992" s="1230" t="s">
        <v>215</v>
      </c>
      <c r="E992" s="1231"/>
      <c r="F992" s="1072" t="s">
        <v>77</v>
      </c>
      <c r="G992" s="1073"/>
      <c r="H992" s="1074"/>
      <c r="I992" s="1075" t="s">
        <v>93</v>
      </c>
      <c r="J992" s="1076"/>
      <c r="K992" s="1076"/>
      <c r="L992" s="1076"/>
      <c r="M992" s="1077"/>
    </row>
    <row r="993" spans="1:13" ht="20.25" customHeight="1">
      <c r="A993" s="1187"/>
      <c r="B993" s="40"/>
      <c r="C993" s="512" t="s">
        <v>72</v>
      </c>
      <c r="D993" s="1230" t="s">
        <v>209</v>
      </c>
      <c r="E993" s="1231"/>
      <c r="F993" s="1072" t="s">
        <v>77</v>
      </c>
      <c r="G993" s="1073"/>
      <c r="H993" s="1074"/>
      <c r="I993" s="1075"/>
      <c r="J993" s="1076"/>
      <c r="K993" s="1076"/>
      <c r="L993" s="1076"/>
      <c r="M993" s="1077"/>
    </row>
    <row r="994" spans="1:13" ht="20.25" customHeight="1" thickBot="1">
      <c r="A994" s="1187"/>
      <c r="B994" s="51" t="s">
        <v>81</v>
      </c>
      <c r="C994" s="131" t="s">
        <v>71</v>
      </c>
      <c r="D994" s="1232" t="s">
        <v>210</v>
      </c>
      <c r="E994" s="1233"/>
      <c r="F994" s="1081" t="s">
        <v>106</v>
      </c>
      <c r="G994" s="1082"/>
      <c r="H994" s="1083"/>
      <c r="I994" s="1078"/>
      <c r="J994" s="1079"/>
      <c r="K994" s="1079"/>
      <c r="L994" s="1079"/>
      <c r="M994" s="1080"/>
    </row>
    <row r="995" spans="1:13" ht="24.75" customHeight="1" thickTop="1" thickBot="1">
      <c r="A995" s="488">
        <f>A960+1</f>
        <v>29</v>
      </c>
      <c r="B995" s="1186" t="s">
        <v>54</v>
      </c>
      <c r="C995" s="1186"/>
      <c r="D995" s="1186"/>
      <c r="E995" s="1186"/>
      <c r="F995" s="1186"/>
      <c r="G995" s="1186"/>
      <c r="H995" s="1186"/>
      <c r="I995" s="1186"/>
      <c r="J995" s="1186"/>
      <c r="K995" s="1186"/>
      <c r="L995" s="1186"/>
      <c r="M995" s="1186"/>
    </row>
    <row r="996" spans="1:13" ht="37.5" customHeight="1" thickTop="1">
      <c r="A996" s="1187"/>
      <c r="B996" s="1188"/>
      <c r="C996" s="1189"/>
      <c r="D996" s="1192" t="str">
        <f>Master!$E$8</f>
        <v>Govt. Sr. Secondary School Raimalwada</v>
      </c>
      <c r="E996" s="1193"/>
      <c r="F996" s="1193"/>
      <c r="G996" s="1193"/>
      <c r="H996" s="1193"/>
      <c r="I996" s="1193"/>
      <c r="J996" s="1193"/>
      <c r="K996" s="1193"/>
      <c r="L996" s="1193"/>
      <c r="M996" s="1194"/>
    </row>
    <row r="997" spans="1:13" ht="26.25" customHeight="1" thickBot="1">
      <c r="A997" s="1187"/>
      <c r="B997" s="1190"/>
      <c r="C997" s="1191"/>
      <c r="D997" s="1195" t="str">
        <f>Master!$E$11</f>
        <v>P.S.-Bapini (Jodhpur)</v>
      </c>
      <c r="E997" s="1196"/>
      <c r="F997" s="1196"/>
      <c r="G997" s="1196"/>
      <c r="H997" s="1196"/>
      <c r="I997" s="1196"/>
      <c r="J997" s="1196"/>
      <c r="K997" s="1196"/>
      <c r="L997" s="1196"/>
      <c r="M997" s="1197"/>
    </row>
    <row r="998" spans="1:13" ht="15" customHeight="1">
      <c r="A998" s="1187"/>
      <c r="B998" s="274"/>
      <c r="C998" s="1198" t="s">
        <v>169</v>
      </c>
      <c r="D998" s="1199"/>
      <c r="E998" s="1199"/>
      <c r="F998" s="1199"/>
      <c r="G998" s="1200"/>
      <c r="H998" s="1207" t="s">
        <v>129</v>
      </c>
      <c r="I998" s="1207"/>
      <c r="J998" s="1210">
        <f>VLOOKUP(A995,'Class-6'!$B$9:$G$108,6)</f>
        <v>0</v>
      </c>
      <c r="K998" s="1213" t="str">
        <f>CONCATENATE('Class-6'!$C$3,'Class-6'!$G$3)</f>
        <v>School U-Dise Code :-08151106901</v>
      </c>
      <c r="L998" s="1214"/>
      <c r="M998" s="1215"/>
    </row>
    <row r="999" spans="1:13" ht="15" customHeight="1">
      <c r="A999" s="1187"/>
      <c r="B999" s="38"/>
      <c r="C999" s="1201"/>
      <c r="D999" s="1202"/>
      <c r="E999" s="1202"/>
      <c r="F999" s="1202"/>
      <c r="G999" s="1203"/>
      <c r="H999" s="1208"/>
      <c r="I999" s="1208"/>
      <c r="J999" s="1211"/>
      <c r="K999" s="1216" t="str">
        <f>CONCATENATE('Class-6'!$I$3,'Class-6'!$J$3)</f>
        <v>Session :-2021-22</v>
      </c>
      <c r="L999" s="1217"/>
      <c r="M999" s="1218"/>
    </row>
    <row r="1000" spans="1:13" ht="15" customHeight="1" thickBot="1">
      <c r="A1000" s="1187"/>
      <c r="B1000" s="38"/>
      <c r="C1000" s="1204"/>
      <c r="D1000" s="1205"/>
      <c r="E1000" s="1205"/>
      <c r="F1000" s="1205"/>
      <c r="G1000" s="1206"/>
      <c r="H1000" s="1209"/>
      <c r="I1000" s="1209"/>
      <c r="J1000" s="1212"/>
      <c r="K1000" s="1219"/>
      <c r="L1000" s="1220"/>
      <c r="M1000" s="1221"/>
    </row>
    <row r="1001" spans="1:13" ht="20.25" customHeight="1">
      <c r="A1001" s="1187"/>
      <c r="B1001" s="40" t="s">
        <v>81</v>
      </c>
      <c r="C1001" s="1222" t="s">
        <v>22</v>
      </c>
      <c r="D1001" s="1223"/>
      <c r="E1001" s="1223"/>
      <c r="F1001" s="1224"/>
      <c r="G1001" s="17" t="s">
        <v>167</v>
      </c>
      <c r="H1001" s="1225">
        <f>VLOOKUP($A995,'Class-6'!$B$9:$EI$108,4,0)</f>
        <v>0</v>
      </c>
      <c r="I1001" s="1225"/>
      <c r="J1001" s="1225"/>
      <c r="K1001" s="1225"/>
      <c r="L1001" s="1225"/>
      <c r="M1001" s="1226"/>
    </row>
    <row r="1002" spans="1:13" ht="20.25" customHeight="1">
      <c r="A1002" s="1187"/>
      <c r="B1002" s="40" t="s">
        <v>81</v>
      </c>
      <c r="C1002" s="1181" t="s">
        <v>24</v>
      </c>
      <c r="D1002" s="1182"/>
      <c r="E1002" s="1182"/>
      <c r="F1002" s="1183"/>
      <c r="G1002" s="33" t="s">
        <v>167</v>
      </c>
      <c r="H1002" s="1179">
        <f>VLOOKUP($A995,'Class-6'!$B$9:$EI$108,7,0)</f>
        <v>0</v>
      </c>
      <c r="I1002" s="1179"/>
      <c r="J1002" s="1179"/>
      <c r="K1002" s="1179"/>
      <c r="L1002" s="1179"/>
      <c r="M1002" s="1180"/>
    </row>
    <row r="1003" spans="1:13" ht="20.25" customHeight="1">
      <c r="A1003" s="1187"/>
      <c r="B1003" s="40" t="s">
        <v>81</v>
      </c>
      <c r="C1003" s="1181" t="s">
        <v>25</v>
      </c>
      <c r="D1003" s="1182"/>
      <c r="E1003" s="1182"/>
      <c r="F1003" s="1183"/>
      <c r="G1003" s="33" t="s">
        <v>167</v>
      </c>
      <c r="H1003" s="1179">
        <f>VLOOKUP($A995,'Class-6'!$B$9:$EI$108,8,0)</f>
        <v>0</v>
      </c>
      <c r="I1003" s="1179"/>
      <c r="J1003" s="1179"/>
      <c r="K1003" s="1179"/>
      <c r="L1003" s="1179"/>
      <c r="M1003" s="1180"/>
    </row>
    <row r="1004" spans="1:13" ht="20.25" customHeight="1">
      <c r="A1004" s="1187"/>
      <c r="B1004" s="40" t="s">
        <v>81</v>
      </c>
      <c r="C1004" s="1181" t="s">
        <v>56</v>
      </c>
      <c r="D1004" s="1182"/>
      <c r="E1004" s="1182"/>
      <c r="F1004" s="1183"/>
      <c r="G1004" s="33" t="s">
        <v>167</v>
      </c>
      <c r="H1004" s="1179">
        <f>VLOOKUP($A995,'Class-6'!$B$9:$EI$108,9,0)</f>
        <v>0</v>
      </c>
      <c r="I1004" s="1179"/>
      <c r="J1004" s="1179"/>
      <c r="K1004" s="1179"/>
      <c r="L1004" s="1179"/>
      <c r="M1004" s="1180"/>
    </row>
    <row r="1005" spans="1:13" ht="20.25" customHeight="1">
      <c r="A1005" s="1187"/>
      <c r="B1005" s="40" t="s">
        <v>81</v>
      </c>
      <c r="C1005" s="1181" t="s">
        <v>57</v>
      </c>
      <c r="D1005" s="1182"/>
      <c r="E1005" s="1182"/>
      <c r="F1005" s="1183"/>
      <c r="G1005" s="33" t="s">
        <v>167</v>
      </c>
      <c r="H1005" s="1184" t="str">
        <f>CONCATENATE('Class-6'!$G$4,'Class-6'!$J$4)</f>
        <v>6(A)</v>
      </c>
      <c r="I1005" s="1179"/>
      <c r="J1005" s="1179"/>
      <c r="K1005" s="1179"/>
      <c r="L1005" s="1179"/>
      <c r="M1005" s="1180"/>
    </row>
    <row r="1006" spans="1:13" ht="20.25" customHeight="1" thickBot="1">
      <c r="A1006" s="1187"/>
      <c r="B1006" s="40" t="s">
        <v>81</v>
      </c>
      <c r="C1006" s="1154" t="s">
        <v>27</v>
      </c>
      <c r="D1006" s="1155"/>
      <c r="E1006" s="1155"/>
      <c r="F1006" s="1156"/>
      <c r="G1006" s="98" t="s">
        <v>167</v>
      </c>
      <c r="H1006" s="1157">
        <f>VLOOKUP($A995,'Class-6'!$B$9:$EI$108,10,0)</f>
        <v>0</v>
      </c>
      <c r="I1006" s="1157"/>
      <c r="J1006" s="1157"/>
      <c r="K1006" s="1157"/>
      <c r="L1006" s="1157"/>
      <c r="M1006" s="1158"/>
    </row>
    <row r="1007" spans="1:13" ht="20.25" customHeight="1">
      <c r="A1007" s="1187"/>
      <c r="B1007" s="49" t="s">
        <v>81</v>
      </c>
      <c r="C1007" s="1159" t="s">
        <v>58</v>
      </c>
      <c r="D1007" s="1160"/>
      <c r="E1007" s="413" t="s">
        <v>85</v>
      </c>
      <c r="F1007" s="413" t="s">
        <v>86</v>
      </c>
      <c r="G1007" s="410" t="s">
        <v>33</v>
      </c>
      <c r="H1007" s="1161" t="s">
        <v>59</v>
      </c>
      <c r="I1007" s="1161"/>
      <c r="J1007" s="1162" t="s">
        <v>97</v>
      </c>
      <c r="K1007" s="1163"/>
      <c r="L1007" s="414" t="s">
        <v>89</v>
      </c>
      <c r="M1007" s="1164" t="s">
        <v>104</v>
      </c>
    </row>
    <row r="1008" spans="1:13" ht="25.5" customHeight="1" thickBot="1">
      <c r="A1008" s="1187"/>
      <c r="B1008" s="49" t="s">
        <v>81</v>
      </c>
      <c r="C1008" s="1166" t="s">
        <v>60</v>
      </c>
      <c r="D1008" s="1167"/>
      <c r="E1008" s="267">
        <f>'Class-6'!$L$7</f>
        <v>20</v>
      </c>
      <c r="F1008" s="267">
        <f>'Class-6'!$M$7</f>
        <v>20</v>
      </c>
      <c r="G1008" s="268">
        <f>SUM(E1008:F1008)</f>
        <v>40</v>
      </c>
      <c r="H1008" s="1168">
        <f>'Class-6'!$R$7</f>
        <v>60</v>
      </c>
      <c r="I1008" s="1169"/>
      <c r="J1008" s="1170">
        <f>'Class-6'!$V$7</f>
        <v>100</v>
      </c>
      <c r="K1008" s="1171"/>
      <c r="L1008" s="150">
        <f>G1008+H1008+J1008</f>
        <v>200</v>
      </c>
      <c r="M1008" s="1165"/>
    </row>
    <row r="1009" spans="1:13" ht="22.5" customHeight="1">
      <c r="A1009" s="1187"/>
      <c r="B1009" s="49" t="s">
        <v>81</v>
      </c>
      <c r="C1009" s="1148" t="str">
        <f>'Class-6'!$L$3</f>
        <v>HINDI</v>
      </c>
      <c r="D1009" s="1149"/>
      <c r="E1009" s="99">
        <f>IF($J998="TC",0,IF($J998="Nso",0,VLOOKUP($A995,'Class-6'!$B$9:$EI$108,11,0)))</f>
        <v>0</v>
      </c>
      <c r="F1009" s="99">
        <f>IF($J998="TC",0,IF($J998="Nso",0,VLOOKUP($A995,'Class-6'!$B$9:$EI$108,12,0)))</f>
        <v>0</v>
      </c>
      <c r="G1009" s="269">
        <f>SUM(E1009,F1009)</f>
        <v>0</v>
      </c>
      <c r="H1009" s="1150">
        <f>IF($J998="TC",0,IF($J998="Nso",0,VLOOKUP($A995,'Class-6'!$B$9:$EI$108,17,0)))</f>
        <v>0</v>
      </c>
      <c r="I1009" s="1151"/>
      <c r="J1009" s="1152">
        <f>IF($J998="TC",0,IF($J998="Nso",0,VLOOKUP($A995,'Class-6'!$B$9:$EI$108,21,0)))</f>
        <v>0</v>
      </c>
      <c r="K1009" s="1153"/>
      <c r="L1009" s="99">
        <f>SUM(G1009,H1009,J1009)</f>
        <v>0</v>
      </c>
      <c r="M1009" s="100">
        <f>IF($J998="TC",0,IF($J998="Nso",0,VLOOKUP($A995,'Class-6'!$B$9:$EI$108,25,0)))</f>
        <v>0</v>
      </c>
    </row>
    <row r="1010" spans="1:13" ht="22.5" customHeight="1">
      <c r="A1010" s="1187"/>
      <c r="B1010" s="49" t="s">
        <v>81</v>
      </c>
      <c r="C1010" s="1136" t="str">
        <f>'Class-6'!$AA$3</f>
        <v>ENGLISH</v>
      </c>
      <c r="D1010" s="1137"/>
      <c r="E1010" s="99">
        <f>IF($J998="TC",0,IF($J998="Nso",0,VLOOKUP($A995,'Class-6'!$B$9:$EI$108,26,0)))</f>
        <v>0</v>
      </c>
      <c r="F1010" s="99">
        <f>IF($J998="TC",0,IF($J998="Nso",0,VLOOKUP($A995,'Class-6'!$B$9:$EI$108,27,0)))</f>
        <v>0</v>
      </c>
      <c r="G1010" s="270">
        <f t="shared" ref="G1010:G1014" si="56">SUM(E1010,F1010)</f>
        <v>0</v>
      </c>
      <c r="H1010" s="1138">
        <f>IF($J998="TC",0,IF($J998="Nso",0,VLOOKUP($A995,'Class-6'!$B$9:$EI$108,32,0)))</f>
        <v>0</v>
      </c>
      <c r="I1010" s="1139"/>
      <c r="J1010" s="1140">
        <f>IF($J998="TC",0,IF($J998="Nso",0,VLOOKUP($A995,'Class-6'!$B$9:$EI$108,36,0)))</f>
        <v>0</v>
      </c>
      <c r="K1010" s="1141"/>
      <c r="L1010" s="99">
        <f t="shared" ref="L1010:L1014" si="57">SUM(G1010,H1010,J1010)</f>
        <v>0</v>
      </c>
      <c r="M1010" s="100">
        <f>IF($J998="TC",0,IF($J998="Nso",0,VLOOKUP($A995,'Class-6'!$B$9:$EI$108,40,0)))</f>
        <v>0</v>
      </c>
    </row>
    <row r="1011" spans="1:13" ht="22.5" customHeight="1">
      <c r="A1011" s="1187"/>
      <c r="B1011" s="49" t="s">
        <v>81</v>
      </c>
      <c r="C1011" s="1136" t="str">
        <f>'Class-6'!$AP$3</f>
        <v>SANSKRIT</v>
      </c>
      <c r="D1011" s="1137"/>
      <c r="E1011" s="99">
        <f>IF($J998="TC",0,IF($J998="Nso",0,VLOOKUP($A995,'Class-6'!$B$9:$EI$108,41,0)))</f>
        <v>0</v>
      </c>
      <c r="F1011" s="99">
        <f>IF($J998="TC",0,IF($J998="TC",0,IF($J998="Nso",0,VLOOKUP($A995,'Class-6'!$B$9:$EI$108,42,0))))</f>
        <v>0</v>
      </c>
      <c r="G1011" s="270">
        <f t="shared" si="56"/>
        <v>0</v>
      </c>
      <c r="H1011" s="1138">
        <f>IF($J998="TC",0,IF($J998="Nso",0,VLOOKUP($A995,'Class-6'!$B$9:$EI$108,47,0)))</f>
        <v>0</v>
      </c>
      <c r="I1011" s="1139"/>
      <c r="J1011" s="1140">
        <f>IF($J998="TC",0,IF($J998="Nso",0,VLOOKUP($A995,'Class-6'!$B$9:$EI$108,51,0)))</f>
        <v>0</v>
      </c>
      <c r="K1011" s="1141"/>
      <c r="L1011" s="99">
        <f t="shared" si="57"/>
        <v>0</v>
      </c>
      <c r="M1011" s="100">
        <f>IF($J998="TC",0,IF($J998="Nso",0,VLOOKUP($A995,'Class-6'!$B$9:$EI$108,55,0)))</f>
        <v>0</v>
      </c>
    </row>
    <row r="1012" spans="1:13" ht="22.5" customHeight="1">
      <c r="A1012" s="1187"/>
      <c r="B1012" s="49" t="s">
        <v>81</v>
      </c>
      <c r="C1012" s="1136" t="str">
        <f>'Class-6'!$BE$3</f>
        <v>SCIENCE</v>
      </c>
      <c r="D1012" s="1137"/>
      <c r="E1012" s="99">
        <f>IF($J998="TC",0,IF($J998="Nso",0,VLOOKUP($A995,'Class-6'!$B$9:$EI$108,56,0)))</f>
        <v>0</v>
      </c>
      <c r="F1012" s="99">
        <f>IF($J998="TC",0,IF($J998="Nso",0,VLOOKUP($A995,'Class-6'!$B$9:$EI$108,57,0)))</f>
        <v>0</v>
      </c>
      <c r="G1012" s="270">
        <f t="shared" si="56"/>
        <v>0</v>
      </c>
      <c r="H1012" s="1138">
        <f>IF($J998="TC",0,IF($J998="Nso",0,VLOOKUP($A995,'Class-6'!$B$9:$EI$108,62,0)))</f>
        <v>0</v>
      </c>
      <c r="I1012" s="1139"/>
      <c r="J1012" s="1140">
        <f>IF($J998="TC",0,IF($J998="Nso",0,VLOOKUP($A995,'Class-6'!$B$9:$EI$108,66,0)))</f>
        <v>0</v>
      </c>
      <c r="K1012" s="1141"/>
      <c r="L1012" s="99">
        <f t="shared" si="57"/>
        <v>0</v>
      </c>
      <c r="M1012" s="100">
        <f>IF($J998="TC",0,IF($J998="Nso",0,VLOOKUP($A995,'Class-6'!$B$9:$EI$108,70,0)))</f>
        <v>0</v>
      </c>
    </row>
    <row r="1013" spans="1:13" ht="22.5" customHeight="1">
      <c r="A1013" s="1187"/>
      <c r="B1013" s="49" t="s">
        <v>81</v>
      </c>
      <c r="C1013" s="1136" t="str">
        <f>'Class-6'!$BT$3</f>
        <v>MATHEMATICS</v>
      </c>
      <c r="D1013" s="1137"/>
      <c r="E1013" s="99">
        <f>IF($J998="TC",0,IF($J998="Nso",0,VLOOKUP($A995,'Class-6'!$B$9:$EI$108,71,0)))</f>
        <v>0</v>
      </c>
      <c r="F1013" s="99">
        <f>IF($J998="TC",0,IF($J998="Nso",0,VLOOKUP($A995,'Class-6'!$B$9:$EI$108,72,0)))</f>
        <v>0</v>
      </c>
      <c r="G1013" s="270">
        <f t="shared" si="56"/>
        <v>0</v>
      </c>
      <c r="H1013" s="1138">
        <f>IF($J998="TC",0,IF($J998="Nso",0,VLOOKUP($A995,'Class-6'!$B$9:$EI$108,77,0)))</f>
        <v>0</v>
      </c>
      <c r="I1013" s="1139"/>
      <c r="J1013" s="1140">
        <f>IF($J998="TC",0,IF($J998="Nso",0,VLOOKUP($A995,'Class-6'!$B$9:$EI$108,81,0)))</f>
        <v>0</v>
      </c>
      <c r="K1013" s="1141"/>
      <c r="L1013" s="99">
        <f t="shared" si="57"/>
        <v>0</v>
      </c>
      <c r="M1013" s="100">
        <f>IF($J998="TC",0,IF($J998="Nso",0,VLOOKUP($A995,'Class-6'!$B$9:$EI$108,85,0)))</f>
        <v>0</v>
      </c>
    </row>
    <row r="1014" spans="1:13" ht="22.5" customHeight="1" thickBot="1">
      <c r="A1014" s="1187"/>
      <c r="B1014" s="49" t="s">
        <v>81</v>
      </c>
      <c r="C1014" s="1142" t="str">
        <f>'Class-6'!$CI$3</f>
        <v>SOCIAL SCIENCE</v>
      </c>
      <c r="D1014" s="1143"/>
      <c r="E1014" s="99">
        <f>IF($J998="TC",0,IF($J998="Nso",0,VLOOKUP($A995,'Class-6'!$B$9:$EI$108,86,0)))</f>
        <v>0</v>
      </c>
      <c r="F1014" s="99">
        <f>IF($J998="TC",0,IF($J998="Nso",0,VLOOKUP($A995,'Class-6'!$B$9:$EI$108,87,0)))</f>
        <v>0</v>
      </c>
      <c r="G1014" s="271">
        <f t="shared" si="56"/>
        <v>0</v>
      </c>
      <c r="H1014" s="1144">
        <f>IF($J998="TC",0,IF($J998="Nso",0,VLOOKUP($A995,'Class-6'!$B$9:$EI$108,92,0)))</f>
        <v>0</v>
      </c>
      <c r="I1014" s="1145"/>
      <c r="J1014" s="1146">
        <f>IF($J998="TC",0,IF($J998="Nso",0,VLOOKUP($A995,'Class-6'!$B$9:$EI$108,96,0)))</f>
        <v>0</v>
      </c>
      <c r="K1014" s="1147"/>
      <c r="L1014" s="99">
        <f t="shared" si="57"/>
        <v>0</v>
      </c>
      <c r="M1014" s="100">
        <f>IF($J998="TC",0,IF($J998="Nso",0,VLOOKUP($A995,'Class-6'!$B$9:$EI$108,100,0)))</f>
        <v>0</v>
      </c>
    </row>
    <row r="1015" spans="1:13" ht="20.25" customHeight="1">
      <c r="A1015" s="1187"/>
      <c r="B1015" s="49" t="s">
        <v>81</v>
      </c>
      <c r="C1015" s="1124" t="s">
        <v>90</v>
      </c>
      <c r="D1015" s="1125"/>
      <c r="E1015" s="1126"/>
      <c r="F1015" s="1130" t="s">
        <v>91</v>
      </c>
      <c r="G1015" s="1131"/>
      <c r="H1015" s="1132" t="s">
        <v>92</v>
      </c>
      <c r="I1015" s="1133"/>
      <c r="J1015" s="481" t="s">
        <v>45</v>
      </c>
      <c r="K1015" s="481" t="s">
        <v>98</v>
      </c>
      <c r="L1015" s="411" t="s">
        <v>43</v>
      </c>
      <c r="M1015" s="50" t="s">
        <v>47</v>
      </c>
    </row>
    <row r="1016" spans="1:13" ht="20.25" customHeight="1" thickBot="1">
      <c r="A1016" s="1187"/>
      <c r="B1016" s="49" t="s">
        <v>81</v>
      </c>
      <c r="C1016" s="1127"/>
      <c r="D1016" s="1128"/>
      <c r="E1016" s="1129"/>
      <c r="F1016" s="1134">
        <f>IF($J998="TC",0,IF($J998="Nso",0,VLOOKUP($A995,'Class-6'!$B$9:$EI$108,131,0)))</f>
        <v>0</v>
      </c>
      <c r="G1016" s="1135"/>
      <c r="H1016" s="1134">
        <f>IF($J998="TC",0,IF($J998="Nso",0,VLOOKUP($A995,'Class-6'!$B$9:$EI$108,132,0)))</f>
        <v>0</v>
      </c>
      <c r="I1016" s="1135"/>
      <c r="J1016" s="483">
        <f>IF($J998="TC",0,IF($J998="Nso",0,VLOOKUP($A995,'Class-6'!$B$9:$EI$108,133,0)))</f>
        <v>0</v>
      </c>
      <c r="K1016" s="482" t="str">
        <f>IF($J998="TC",0,IF($J998="Nso",0,VLOOKUP($A995,'Class-6'!$B$9:$EI$108,134,0)))</f>
        <v/>
      </c>
      <c r="L1016" s="412" t="str">
        <f>IF($J998="TC","TC",IF($J998="Nso","NSO",VLOOKUP($A995,'Class-6'!$B$9:$EI$108,135,0)))</f>
        <v/>
      </c>
      <c r="M1016" s="97" t="str">
        <f>IF($J998="Nso",0,VLOOKUP($A995,'Class-6'!$B$9:$EI$108,137,0))</f>
        <v/>
      </c>
    </row>
    <row r="1017" spans="1:13" ht="20.25" customHeight="1">
      <c r="A1017" s="1187"/>
      <c r="B1017" s="49" t="s">
        <v>81</v>
      </c>
      <c r="C1017" s="1172" t="s">
        <v>63</v>
      </c>
      <c r="D1017" s="1173"/>
      <c r="E1017" s="1173"/>
      <c r="F1017" s="1173"/>
      <c r="G1017" s="1173"/>
      <c r="H1017" s="1174"/>
      <c r="I1017" s="1175" t="s">
        <v>64</v>
      </c>
      <c r="J1017" s="1176"/>
      <c r="K1017" s="484">
        <f>IF($J998="TC",0,IF($J998="Nso",0,VLOOKUP($A995,'Class-6'!$B$9:$EI$108,128,0)))</f>
        <v>0</v>
      </c>
      <c r="L1017" s="1177" t="s">
        <v>107</v>
      </c>
      <c r="M1017" s="1178"/>
    </row>
    <row r="1018" spans="1:13" ht="20.25" customHeight="1" thickBot="1">
      <c r="A1018" s="1187"/>
      <c r="B1018" s="49" t="s">
        <v>81</v>
      </c>
      <c r="C1018" s="1113" t="s">
        <v>58</v>
      </c>
      <c r="D1018" s="1114"/>
      <c r="E1018" s="1114"/>
      <c r="F1018" s="1115" t="s">
        <v>176</v>
      </c>
      <c r="G1018" s="1115"/>
      <c r="H1018" s="272" t="s">
        <v>51</v>
      </c>
      <c r="I1018" s="1116" t="s">
        <v>65</v>
      </c>
      <c r="J1018" s="1117"/>
      <c r="K1018" s="485">
        <f>IF($J998="TC",0,IF($J998="Nso",0,VLOOKUP($A995,'Class-6'!$B$9:$EI$108,129,0)))</f>
        <v>0</v>
      </c>
      <c r="L1018" s="1118" t="str">
        <f>IF($J998="TC",0,IF($J998="Nso",0,VLOOKUP($A995,'Class-6'!$B$9:$EI$108,130,0)))</f>
        <v/>
      </c>
      <c r="M1018" s="1119"/>
    </row>
    <row r="1019" spans="1:13" ht="20.25" customHeight="1">
      <c r="A1019" s="1187"/>
      <c r="B1019" s="49" t="s">
        <v>81</v>
      </c>
      <c r="C1019" s="1113"/>
      <c r="D1019" s="1114"/>
      <c r="E1019" s="1114"/>
      <c r="F1019" s="1115"/>
      <c r="G1019" s="1115"/>
      <c r="H1019" s="273" t="s">
        <v>105</v>
      </c>
      <c r="I1019" s="1120" t="s">
        <v>66</v>
      </c>
      <c r="J1019" s="1121"/>
      <c r="K1019" s="1122">
        <f>IF($J998="TC",0,IF($J998="Nso",0,VLOOKUP($A995,'Class-6'!$B$9:$EI$108,138,0)))</f>
        <v>0</v>
      </c>
      <c r="L1019" s="1122"/>
      <c r="M1019" s="1123"/>
    </row>
    <row r="1020" spans="1:13" ht="20.25" customHeight="1">
      <c r="A1020" s="1187"/>
      <c r="B1020" s="49" t="s">
        <v>81</v>
      </c>
      <c r="C1020" s="1101" t="str">
        <f>'Class-6'!$CX$3</f>
        <v>WORK EXP.</v>
      </c>
      <c r="D1020" s="1102"/>
      <c r="E1020" s="1103"/>
      <c r="F1020" s="1104" t="str">
        <f>IF($J998="TC",0,IF($J998="Nso",0,VLOOKUP($A995,'Class-6'!$B$9:$FH$108,155,0)))</f>
        <v>0/100</v>
      </c>
      <c r="G1020" s="1104"/>
      <c r="H1020" s="95">
        <f>IF($J998="TC",0,IF($J998="Nso",0,VLOOKUP($A995,'Class-6'!$B$9:$FH$108,109,0)))</f>
        <v>0</v>
      </c>
      <c r="I1020" s="1105" t="s">
        <v>83</v>
      </c>
      <c r="J1020" s="1106"/>
      <c r="K1020" s="1107">
        <f>'Class-6'!$V$2</f>
        <v>44676</v>
      </c>
      <c r="L1020" s="1107"/>
      <c r="M1020" s="1108"/>
    </row>
    <row r="1021" spans="1:13" ht="20.25" customHeight="1">
      <c r="A1021" s="1187"/>
      <c r="B1021" s="49" t="s">
        <v>81</v>
      </c>
      <c r="C1021" s="1109" t="str">
        <f>'Class-6'!$DG$3</f>
        <v>ART EDU.</v>
      </c>
      <c r="D1021" s="1104"/>
      <c r="E1021" s="1104"/>
      <c r="F1021" s="1086" t="str">
        <f>IF($J998="TC",0,IF($J998="Nso",0,VLOOKUP($A995,'Class-6'!$B$9:$FH$108,159,0)))</f>
        <v>0/100</v>
      </c>
      <c r="G1021" s="1087"/>
      <c r="H1021" s="95">
        <f>IF($J998="TC",0,IF($J998="Nso",0,VLOOKUP($A995,'Class-6'!$B$9:$FH$108,118,0)))</f>
        <v>0</v>
      </c>
      <c r="I1021" s="1110"/>
      <c r="J1021" s="1111"/>
      <c r="K1021" s="1111"/>
      <c r="L1021" s="1111"/>
      <c r="M1021" s="1112"/>
    </row>
    <row r="1022" spans="1:13" ht="20.25" customHeight="1">
      <c r="A1022" s="1187"/>
      <c r="B1022" s="49" t="s">
        <v>81</v>
      </c>
      <c r="C1022" s="1084" t="str">
        <f>'Class-6'!$DP$3</f>
        <v>HEALTH &amp; PHY. EDU.</v>
      </c>
      <c r="D1022" s="1085"/>
      <c r="E1022" s="1085"/>
      <c r="F1022" s="1086" t="str">
        <f>IF($J998="TC",0,IF($J998="Nso",0,VLOOKUP($A995,'Class-6'!$B$9:$FH$108,163,0)))</f>
        <v>0/100</v>
      </c>
      <c r="G1022" s="1087"/>
      <c r="H1022" s="95">
        <f>IF($J998="TC",0,IF($J998="Nso",0,VLOOKUP($A995,'Class-6'!$B$9:$FH$108,127,0)))</f>
        <v>0</v>
      </c>
      <c r="I1022" s="1088" t="s">
        <v>78</v>
      </c>
      <c r="J1022" s="1089"/>
      <c r="K1022" s="1092"/>
      <c r="L1022" s="1093"/>
      <c r="M1022" s="1094"/>
    </row>
    <row r="1023" spans="1:13" ht="20.25" customHeight="1">
      <c r="A1023" s="1187"/>
      <c r="B1023" s="40" t="s">
        <v>81</v>
      </c>
      <c r="C1023" s="1098" t="s">
        <v>67</v>
      </c>
      <c r="D1023" s="1099"/>
      <c r="E1023" s="1099"/>
      <c r="F1023" s="1099"/>
      <c r="G1023" s="1099"/>
      <c r="H1023" s="1100"/>
      <c r="I1023" s="1090"/>
      <c r="J1023" s="1091"/>
      <c r="K1023" s="1095"/>
      <c r="L1023" s="1096"/>
      <c r="M1023" s="1097"/>
    </row>
    <row r="1024" spans="1:13" ht="20.25" customHeight="1" thickBot="1">
      <c r="A1024" s="1187"/>
      <c r="B1024" s="40" t="s">
        <v>81</v>
      </c>
      <c r="C1024" s="96" t="s">
        <v>68</v>
      </c>
      <c r="D1024" s="1060" t="s">
        <v>73</v>
      </c>
      <c r="E1024" s="1227"/>
      <c r="F1024" s="1060" t="s">
        <v>74</v>
      </c>
      <c r="G1024" s="1061"/>
      <c r="H1024" s="1062"/>
      <c r="I1024" s="1063" t="s">
        <v>79</v>
      </c>
      <c r="J1024" s="1064"/>
      <c r="K1024" s="1064"/>
      <c r="L1024" s="1064"/>
      <c r="M1024" s="1065"/>
    </row>
    <row r="1025" spans="1:13" ht="20.25" customHeight="1">
      <c r="A1025" s="1187"/>
      <c r="B1025" s="40" t="s">
        <v>81</v>
      </c>
      <c r="C1025" s="511" t="s">
        <v>207</v>
      </c>
      <c r="D1025" s="1228" t="s">
        <v>208</v>
      </c>
      <c r="E1025" s="1229"/>
      <c r="F1025" s="1069" t="s">
        <v>75</v>
      </c>
      <c r="G1025" s="1070"/>
      <c r="H1025" s="1071"/>
      <c r="I1025" s="1066"/>
      <c r="J1025" s="1067"/>
      <c r="K1025" s="1067"/>
      <c r="L1025" s="1067"/>
      <c r="M1025" s="1068"/>
    </row>
    <row r="1026" spans="1:13" ht="20.25" customHeight="1">
      <c r="A1026" s="1187"/>
      <c r="B1026" s="40" t="s">
        <v>81</v>
      </c>
      <c r="C1026" s="512" t="s">
        <v>69</v>
      </c>
      <c r="D1026" s="1230" t="s">
        <v>212</v>
      </c>
      <c r="E1026" s="1231"/>
      <c r="F1026" s="1072" t="s">
        <v>76</v>
      </c>
      <c r="G1026" s="1073"/>
      <c r="H1026" s="1074"/>
      <c r="I1026" s="1066"/>
      <c r="J1026" s="1067"/>
      <c r="K1026" s="1067"/>
      <c r="L1026" s="1067"/>
      <c r="M1026" s="1068"/>
    </row>
    <row r="1027" spans="1:13" ht="20.25" customHeight="1">
      <c r="A1027" s="1187"/>
      <c r="B1027" s="40" t="s">
        <v>81</v>
      </c>
      <c r="C1027" s="512" t="s">
        <v>70</v>
      </c>
      <c r="D1027" s="1230" t="s">
        <v>215</v>
      </c>
      <c r="E1027" s="1231"/>
      <c r="F1027" s="1072" t="s">
        <v>77</v>
      </c>
      <c r="G1027" s="1073"/>
      <c r="H1027" s="1074"/>
      <c r="I1027" s="1075" t="s">
        <v>93</v>
      </c>
      <c r="J1027" s="1076"/>
      <c r="K1027" s="1076"/>
      <c r="L1027" s="1076"/>
      <c r="M1027" s="1077"/>
    </row>
    <row r="1028" spans="1:13" ht="20.25" customHeight="1">
      <c r="A1028" s="1187"/>
      <c r="B1028" s="40"/>
      <c r="C1028" s="512" t="s">
        <v>72</v>
      </c>
      <c r="D1028" s="1230" t="s">
        <v>209</v>
      </c>
      <c r="E1028" s="1231"/>
      <c r="F1028" s="1072" t="s">
        <v>77</v>
      </c>
      <c r="G1028" s="1073"/>
      <c r="H1028" s="1074"/>
      <c r="I1028" s="1075"/>
      <c r="J1028" s="1076"/>
      <c r="K1028" s="1076"/>
      <c r="L1028" s="1076"/>
      <c r="M1028" s="1077"/>
    </row>
    <row r="1029" spans="1:13" ht="20.25" customHeight="1" thickBot="1">
      <c r="A1029" s="1187"/>
      <c r="B1029" s="51" t="s">
        <v>81</v>
      </c>
      <c r="C1029" s="131" t="s">
        <v>71</v>
      </c>
      <c r="D1029" s="1232" t="s">
        <v>210</v>
      </c>
      <c r="E1029" s="1233"/>
      <c r="F1029" s="1081" t="s">
        <v>106</v>
      </c>
      <c r="G1029" s="1082"/>
      <c r="H1029" s="1083"/>
      <c r="I1029" s="1078"/>
      <c r="J1029" s="1079"/>
      <c r="K1029" s="1079"/>
      <c r="L1029" s="1079"/>
      <c r="M1029" s="1080"/>
    </row>
    <row r="1030" spans="1:13" ht="12.75" customHeight="1" thickTop="1">
      <c r="A1030" s="1185"/>
      <c r="B1030" s="1185"/>
      <c r="C1030" s="1185"/>
      <c r="D1030" s="1185"/>
      <c r="E1030" s="1185"/>
      <c r="F1030" s="1185"/>
      <c r="G1030" s="1185"/>
      <c r="H1030" s="1185"/>
      <c r="I1030" s="1185"/>
      <c r="J1030" s="1185"/>
      <c r="K1030" s="1185"/>
      <c r="L1030" s="1185"/>
      <c r="M1030" s="1185"/>
    </row>
    <row r="1031" spans="1:13" ht="24.75" customHeight="1" thickBot="1">
      <c r="A1031" s="488">
        <f>A995+1</f>
        <v>30</v>
      </c>
      <c r="B1031" s="1186" t="s">
        <v>54</v>
      </c>
      <c r="C1031" s="1186"/>
      <c r="D1031" s="1186"/>
      <c r="E1031" s="1186"/>
      <c r="F1031" s="1186"/>
      <c r="G1031" s="1186"/>
      <c r="H1031" s="1186"/>
      <c r="I1031" s="1186"/>
      <c r="J1031" s="1186"/>
      <c r="K1031" s="1186"/>
      <c r="L1031" s="1186"/>
      <c r="M1031" s="1186"/>
    </row>
    <row r="1032" spans="1:13" ht="42.75" customHeight="1" thickTop="1">
      <c r="A1032" s="1187"/>
      <c r="B1032" s="1188"/>
      <c r="C1032" s="1189"/>
      <c r="D1032" s="1192" t="str">
        <f>Master!$E$8</f>
        <v>Govt. Sr. Secondary School Raimalwada</v>
      </c>
      <c r="E1032" s="1193"/>
      <c r="F1032" s="1193"/>
      <c r="G1032" s="1193"/>
      <c r="H1032" s="1193"/>
      <c r="I1032" s="1193"/>
      <c r="J1032" s="1193"/>
      <c r="K1032" s="1193"/>
      <c r="L1032" s="1193"/>
      <c r="M1032" s="1194"/>
    </row>
    <row r="1033" spans="1:13" ht="26.25" customHeight="1" thickBot="1">
      <c r="A1033" s="1187"/>
      <c r="B1033" s="1190"/>
      <c r="C1033" s="1191"/>
      <c r="D1033" s="1195" t="str">
        <f>Master!$E$11</f>
        <v>P.S.-Bapini (Jodhpur)</v>
      </c>
      <c r="E1033" s="1196"/>
      <c r="F1033" s="1196"/>
      <c r="G1033" s="1196"/>
      <c r="H1033" s="1196"/>
      <c r="I1033" s="1196"/>
      <c r="J1033" s="1196"/>
      <c r="K1033" s="1196"/>
      <c r="L1033" s="1196"/>
      <c r="M1033" s="1197"/>
    </row>
    <row r="1034" spans="1:13" ht="17.25" customHeight="1">
      <c r="A1034" s="1187"/>
      <c r="B1034" s="274"/>
      <c r="C1034" s="1198" t="s">
        <v>169</v>
      </c>
      <c r="D1034" s="1199"/>
      <c r="E1034" s="1199"/>
      <c r="F1034" s="1199"/>
      <c r="G1034" s="1200"/>
      <c r="H1034" s="1207" t="s">
        <v>129</v>
      </c>
      <c r="I1034" s="1207"/>
      <c r="J1034" s="1210">
        <f>VLOOKUP(A1031,'Class-6'!$B$9:$G$108,6)</f>
        <v>0</v>
      </c>
      <c r="K1034" s="1213" t="str">
        <f>CONCATENATE('Class-6'!$C$3,'Class-6'!$G$3)</f>
        <v>School U-Dise Code :-08151106901</v>
      </c>
      <c r="L1034" s="1214"/>
      <c r="M1034" s="1215"/>
    </row>
    <row r="1035" spans="1:13" ht="17.25" customHeight="1">
      <c r="A1035" s="1187"/>
      <c r="B1035" s="38"/>
      <c r="C1035" s="1201"/>
      <c r="D1035" s="1202"/>
      <c r="E1035" s="1202"/>
      <c r="F1035" s="1202"/>
      <c r="G1035" s="1203"/>
      <c r="H1035" s="1208"/>
      <c r="I1035" s="1208"/>
      <c r="J1035" s="1211"/>
      <c r="K1035" s="1216" t="str">
        <f>CONCATENATE('Class-6'!$I$3,'Class-6'!$J$3)</f>
        <v>Session :-2021-22</v>
      </c>
      <c r="L1035" s="1217"/>
      <c r="M1035" s="1218"/>
    </row>
    <row r="1036" spans="1:13" ht="17.25" customHeight="1" thickBot="1">
      <c r="A1036" s="1187"/>
      <c r="B1036" s="38"/>
      <c r="C1036" s="1204"/>
      <c r="D1036" s="1205"/>
      <c r="E1036" s="1205"/>
      <c r="F1036" s="1205"/>
      <c r="G1036" s="1206"/>
      <c r="H1036" s="1209"/>
      <c r="I1036" s="1209"/>
      <c r="J1036" s="1212"/>
      <c r="K1036" s="1219"/>
      <c r="L1036" s="1220"/>
      <c r="M1036" s="1221"/>
    </row>
    <row r="1037" spans="1:13" ht="20.25" customHeight="1">
      <c r="A1037" s="1187"/>
      <c r="B1037" s="40" t="s">
        <v>81</v>
      </c>
      <c r="C1037" s="1222" t="s">
        <v>22</v>
      </c>
      <c r="D1037" s="1223"/>
      <c r="E1037" s="1223"/>
      <c r="F1037" s="1224"/>
      <c r="G1037" s="17" t="s">
        <v>167</v>
      </c>
      <c r="H1037" s="1225">
        <f>VLOOKUP($A1031,'Class-6'!$B$9:$EI$108,4,0)</f>
        <v>0</v>
      </c>
      <c r="I1037" s="1225"/>
      <c r="J1037" s="1225"/>
      <c r="K1037" s="1225"/>
      <c r="L1037" s="1225"/>
      <c r="M1037" s="1226"/>
    </row>
    <row r="1038" spans="1:13" ht="20.25" customHeight="1">
      <c r="A1038" s="1187"/>
      <c r="B1038" s="40" t="s">
        <v>81</v>
      </c>
      <c r="C1038" s="1181" t="s">
        <v>24</v>
      </c>
      <c r="D1038" s="1182"/>
      <c r="E1038" s="1182"/>
      <c r="F1038" s="1183"/>
      <c r="G1038" s="33" t="s">
        <v>167</v>
      </c>
      <c r="H1038" s="1179">
        <f>VLOOKUP($A1031,'Class-6'!$B$9:$EI$108,7,0)</f>
        <v>0</v>
      </c>
      <c r="I1038" s="1179"/>
      <c r="J1038" s="1179"/>
      <c r="K1038" s="1179"/>
      <c r="L1038" s="1179"/>
      <c r="M1038" s="1180"/>
    </row>
    <row r="1039" spans="1:13" ht="20.25" customHeight="1">
      <c r="A1039" s="1187"/>
      <c r="B1039" s="40" t="s">
        <v>81</v>
      </c>
      <c r="C1039" s="1181" t="s">
        <v>25</v>
      </c>
      <c r="D1039" s="1182"/>
      <c r="E1039" s="1182"/>
      <c r="F1039" s="1183"/>
      <c r="G1039" s="33" t="s">
        <v>167</v>
      </c>
      <c r="H1039" s="1179">
        <f>VLOOKUP($A1031,'Class-6'!$B$9:$EI$108,8,0)</f>
        <v>0</v>
      </c>
      <c r="I1039" s="1179"/>
      <c r="J1039" s="1179"/>
      <c r="K1039" s="1179"/>
      <c r="L1039" s="1179"/>
      <c r="M1039" s="1180"/>
    </row>
    <row r="1040" spans="1:13" ht="20.25" customHeight="1">
      <c r="A1040" s="1187"/>
      <c r="B1040" s="40" t="s">
        <v>81</v>
      </c>
      <c r="C1040" s="1181" t="s">
        <v>56</v>
      </c>
      <c r="D1040" s="1182"/>
      <c r="E1040" s="1182"/>
      <c r="F1040" s="1183"/>
      <c r="G1040" s="33" t="s">
        <v>167</v>
      </c>
      <c r="H1040" s="1179">
        <f>VLOOKUP($A1031,'Class-6'!$B$9:$EI$108,9,0)</f>
        <v>0</v>
      </c>
      <c r="I1040" s="1179"/>
      <c r="J1040" s="1179"/>
      <c r="K1040" s="1179"/>
      <c r="L1040" s="1179"/>
      <c r="M1040" s="1180"/>
    </row>
    <row r="1041" spans="1:13" ht="20.25" customHeight="1">
      <c r="A1041" s="1187"/>
      <c r="B1041" s="40" t="s">
        <v>81</v>
      </c>
      <c r="C1041" s="1181" t="s">
        <v>57</v>
      </c>
      <c r="D1041" s="1182"/>
      <c r="E1041" s="1182"/>
      <c r="F1041" s="1183"/>
      <c r="G1041" s="33" t="s">
        <v>167</v>
      </c>
      <c r="H1041" s="1184" t="str">
        <f>CONCATENATE('Class-6'!$G$4,'Class-6'!$J$4)</f>
        <v>6(A)</v>
      </c>
      <c r="I1041" s="1179"/>
      <c r="J1041" s="1179"/>
      <c r="K1041" s="1179"/>
      <c r="L1041" s="1179"/>
      <c r="M1041" s="1180"/>
    </row>
    <row r="1042" spans="1:13" ht="20.25" customHeight="1" thickBot="1">
      <c r="A1042" s="1187"/>
      <c r="B1042" s="40" t="s">
        <v>81</v>
      </c>
      <c r="C1042" s="1154" t="s">
        <v>27</v>
      </c>
      <c r="D1042" s="1155"/>
      <c r="E1042" s="1155"/>
      <c r="F1042" s="1156"/>
      <c r="G1042" s="98" t="s">
        <v>167</v>
      </c>
      <c r="H1042" s="1157">
        <f>VLOOKUP($A1031,'Class-6'!$B$9:$EI$108,10,0)</f>
        <v>0</v>
      </c>
      <c r="I1042" s="1157"/>
      <c r="J1042" s="1157"/>
      <c r="K1042" s="1157"/>
      <c r="L1042" s="1157"/>
      <c r="M1042" s="1158"/>
    </row>
    <row r="1043" spans="1:13" ht="20.25" customHeight="1">
      <c r="A1043" s="1187"/>
      <c r="B1043" s="49" t="s">
        <v>81</v>
      </c>
      <c r="C1043" s="1159" t="s">
        <v>58</v>
      </c>
      <c r="D1043" s="1160"/>
      <c r="E1043" s="413" t="s">
        <v>85</v>
      </c>
      <c r="F1043" s="413" t="s">
        <v>86</v>
      </c>
      <c r="G1043" s="410" t="s">
        <v>33</v>
      </c>
      <c r="H1043" s="1161" t="s">
        <v>59</v>
      </c>
      <c r="I1043" s="1161"/>
      <c r="J1043" s="1162" t="s">
        <v>97</v>
      </c>
      <c r="K1043" s="1163"/>
      <c r="L1043" s="414" t="s">
        <v>89</v>
      </c>
      <c r="M1043" s="1164" t="s">
        <v>104</v>
      </c>
    </row>
    <row r="1044" spans="1:13" ht="25.5" customHeight="1" thickBot="1">
      <c r="A1044" s="1187"/>
      <c r="B1044" s="49" t="s">
        <v>81</v>
      </c>
      <c r="C1044" s="1166" t="s">
        <v>60</v>
      </c>
      <c r="D1044" s="1167"/>
      <c r="E1044" s="267">
        <f>'Class-6'!$L$7</f>
        <v>20</v>
      </c>
      <c r="F1044" s="267">
        <f>'Class-6'!$M$7</f>
        <v>20</v>
      </c>
      <c r="G1044" s="268">
        <f>SUM(E1044:F1044)</f>
        <v>40</v>
      </c>
      <c r="H1044" s="1168">
        <f>'Class-6'!$R$7</f>
        <v>60</v>
      </c>
      <c r="I1044" s="1169"/>
      <c r="J1044" s="1170">
        <f>'Class-6'!$V$7</f>
        <v>100</v>
      </c>
      <c r="K1044" s="1171"/>
      <c r="L1044" s="150">
        <f>G1044+H1044+J1044</f>
        <v>200</v>
      </c>
      <c r="M1044" s="1165"/>
    </row>
    <row r="1045" spans="1:13" ht="22.5" customHeight="1">
      <c r="A1045" s="1187"/>
      <c r="B1045" s="49" t="s">
        <v>81</v>
      </c>
      <c r="C1045" s="1148" t="str">
        <f>'Class-6'!$L$3</f>
        <v>HINDI</v>
      </c>
      <c r="D1045" s="1149"/>
      <c r="E1045" s="99">
        <f>IF($J1034="TC",0,IF($J1034="Nso",0,VLOOKUP($A1031,'Class-6'!$B$9:$EI$108,11,0)))</f>
        <v>0</v>
      </c>
      <c r="F1045" s="99">
        <f>IF($J1034="TC",0,IF($J1034="Nso",0,VLOOKUP($A1031,'Class-6'!$B$9:$EI$108,12,0)))</f>
        <v>0</v>
      </c>
      <c r="G1045" s="269">
        <f>SUM(E1045,F1045)</f>
        <v>0</v>
      </c>
      <c r="H1045" s="1150">
        <f>IF($J1034="TC",0,IF($J1034="Nso",0,VLOOKUP($A1031,'Class-6'!$B$9:$EI$108,17,0)))</f>
        <v>0</v>
      </c>
      <c r="I1045" s="1151"/>
      <c r="J1045" s="1152">
        <f>IF($J1034="TC",0,IF($J1034="Nso",0,VLOOKUP($A1031,'Class-6'!$B$9:$EI$108,21,0)))</f>
        <v>0</v>
      </c>
      <c r="K1045" s="1153"/>
      <c r="L1045" s="99">
        <f>SUM(G1045,H1045,J1045)</f>
        <v>0</v>
      </c>
      <c r="M1045" s="100">
        <f>IF($J1034="TC",0,IF($J1034="Nso",0,VLOOKUP($A1031,'Class-6'!$B$9:$EI$108,25,0)))</f>
        <v>0</v>
      </c>
    </row>
    <row r="1046" spans="1:13" ht="22.5" customHeight="1">
      <c r="A1046" s="1187"/>
      <c r="B1046" s="49" t="s">
        <v>81</v>
      </c>
      <c r="C1046" s="1136" t="str">
        <f>'Class-6'!$AA$3</f>
        <v>ENGLISH</v>
      </c>
      <c r="D1046" s="1137"/>
      <c r="E1046" s="99">
        <f>IF($J1034="TC",0,IF($J1034="Nso",0,VLOOKUP($A1031,'Class-6'!$B$9:$EI$108,26,0)))</f>
        <v>0</v>
      </c>
      <c r="F1046" s="99">
        <f>IF($J1034="TC",0,IF($J1034="Nso",0,VLOOKUP($A1031,'Class-6'!$B$9:$EI$108,27,0)))</f>
        <v>0</v>
      </c>
      <c r="G1046" s="270">
        <f t="shared" ref="G1046:G1050" si="58">SUM(E1046,F1046)</f>
        <v>0</v>
      </c>
      <c r="H1046" s="1138">
        <f>IF($J1034="TC",0,IF($J1034="Nso",0,VLOOKUP($A1031,'Class-6'!$B$9:$EI$108,32,0)))</f>
        <v>0</v>
      </c>
      <c r="I1046" s="1139"/>
      <c r="J1046" s="1140">
        <f>IF($J1034="TC",0,IF($J1034="Nso",0,VLOOKUP($A1031,'Class-6'!$B$9:$EI$108,36,0)))</f>
        <v>0</v>
      </c>
      <c r="K1046" s="1141"/>
      <c r="L1046" s="99">
        <f t="shared" ref="L1046:L1050" si="59">SUM(G1046,H1046,J1046)</f>
        <v>0</v>
      </c>
      <c r="M1046" s="100">
        <f>IF($J1034="TC",0,IF($J1034="Nso",0,VLOOKUP($A1031,'Class-6'!$B$9:$EI$108,40,0)))</f>
        <v>0</v>
      </c>
    </row>
    <row r="1047" spans="1:13" ht="22.5" customHeight="1">
      <c r="A1047" s="1187"/>
      <c r="B1047" s="49" t="s">
        <v>81</v>
      </c>
      <c r="C1047" s="1136" t="str">
        <f>'Class-6'!$AP$3</f>
        <v>SANSKRIT</v>
      </c>
      <c r="D1047" s="1137"/>
      <c r="E1047" s="99">
        <f>IF($J1034="TC",0,IF($J1034="Nso",0,VLOOKUP($A1031,'Class-6'!$B$9:$EI$108,41,0)))</f>
        <v>0</v>
      </c>
      <c r="F1047" s="99">
        <f>IF($J1034="TC",0,IF($J1034="TC",0,IF($J1034="Nso",0,VLOOKUP($A1031,'Class-6'!$B$9:$EI$108,42,0))))</f>
        <v>0</v>
      </c>
      <c r="G1047" s="270">
        <f t="shared" si="58"/>
        <v>0</v>
      </c>
      <c r="H1047" s="1138">
        <f>IF($J1034="TC",0,IF($J1034="Nso",0,VLOOKUP($A1031,'Class-6'!$B$9:$EI$108,47,0)))</f>
        <v>0</v>
      </c>
      <c r="I1047" s="1139"/>
      <c r="J1047" s="1140">
        <f>IF($J1034="TC",0,IF($J1034="Nso",0,VLOOKUP($A1031,'Class-6'!$B$9:$EI$108,51,0)))</f>
        <v>0</v>
      </c>
      <c r="K1047" s="1141"/>
      <c r="L1047" s="99">
        <f t="shared" si="59"/>
        <v>0</v>
      </c>
      <c r="M1047" s="100">
        <f>IF($J1034="TC",0,IF($J1034="Nso",0,VLOOKUP($A1031,'Class-6'!$B$9:$EI$108,55,0)))</f>
        <v>0</v>
      </c>
    </row>
    <row r="1048" spans="1:13" ht="22.5" customHeight="1">
      <c r="A1048" s="1187"/>
      <c r="B1048" s="49" t="s">
        <v>81</v>
      </c>
      <c r="C1048" s="1136" t="str">
        <f>'Class-6'!$BE$3</f>
        <v>SCIENCE</v>
      </c>
      <c r="D1048" s="1137"/>
      <c r="E1048" s="99">
        <f>IF($J1034="TC",0,IF($J1034="Nso",0,VLOOKUP($A1031,'Class-6'!$B$9:$EI$108,56,0)))</f>
        <v>0</v>
      </c>
      <c r="F1048" s="99">
        <f>IF($J1034="TC",0,IF($J1034="Nso",0,VLOOKUP($A1031,'Class-6'!$B$9:$EI$108,57,0)))</f>
        <v>0</v>
      </c>
      <c r="G1048" s="270">
        <f t="shared" si="58"/>
        <v>0</v>
      </c>
      <c r="H1048" s="1138">
        <f>IF($J1034="TC",0,IF($J1034="Nso",0,VLOOKUP($A1031,'Class-6'!$B$9:$EI$108,62,0)))</f>
        <v>0</v>
      </c>
      <c r="I1048" s="1139"/>
      <c r="J1048" s="1140">
        <f>IF($J1034="TC",0,IF($J1034="Nso",0,VLOOKUP($A1031,'Class-6'!$B$9:$EI$108,66,0)))</f>
        <v>0</v>
      </c>
      <c r="K1048" s="1141"/>
      <c r="L1048" s="99">
        <f t="shared" si="59"/>
        <v>0</v>
      </c>
      <c r="M1048" s="100">
        <f>IF($J1034="TC",0,IF($J1034="Nso",0,VLOOKUP($A1031,'Class-6'!$B$9:$EI$108,70,0)))</f>
        <v>0</v>
      </c>
    </row>
    <row r="1049" spans="1:13" ht="22.5" customHeight="1">
      <c r="A1049" s="1187"/>
      <c r="B1049" s="49" t="s">
        <v>81</v>
      </c>
      <c r="C1049" s="1136" t="str">
        <f>'Class-6'!$BT$3</f>
        <v>MATHEMATICS</v>
      </c>
      <c r="D1049" s="1137"/>
      <c r="E1049" s="99">
        <f>IF($J1034="TC",0,IF($J1034="Nso",0,VLOOKUP($A1031,'Class-6'!$B$9:$EI$108,71,0)))</f>
        <v>0</v>
      </c>
      <c r="F1049" s="99">
        <f>IF($J1034="TC",0,IF($J1034="Nso",0,VLOOKUP($A1031,'Class-6'!$B$9:$EI$108,72,0)))</f>
        <v>0</v>
      </c>
      <c r="G1049" s="270">
        <f t="shared" si="58"/>
        <v>0</v>
      </c>
      <c r="H1049" s="1138">
        <f>IF($J1034="TC",0,IF($J1034="Nso",0,VLOOKUP($A1031,'Class-6'!$B$9:$EI$108,77,0)))</f>
        <v>0</v>
      </c>
      <c r="I1049" s="1139"/>
      <c r="J1049" s="1140">
        <f>IF($J1034="TC",0,IF($J1034="Nso",0,VLOOKUP($A1031,'Class-6'!$B$9:$EI$108,81,0)))</f>
        <v>0</v>
      </c>
      <c r="K1049" s="1141"/>
      <c r="L1049" s="99">
        <f t="shared" si="59"/>
        <v>0</v>
      </c>
      <c r="M1049" s="100">
        <f>IF($J1034="TC",0,IF($J1034="Nso",0,VLOOKUP($A1031,'Class-6'!$B$9:$EI$108,85,0)))</f>
        <v>0</v>
      </c>
    </row>
    <row r="1050" spans="1:13" ht="22.5" customHeight="1" thickBot="1">
      <c r="A1050" s="1187"/>
      <c r="B1050" s="49" t="s">
        <v>81</v>
      </c>
      <c r="C1050" s="1142" t="str">
        <f>'Class-6'!$CI$3</f>
        <v>SOCIAL SCIENCE</v>
      </c>
      <c r="D1050" s="1143"/>
      <c r="E1050" s="99">
        <f>IF($J1034="TC",0,IF($J1034="Nso",0,VLOOKUP($A1031,'Class-6'!$B$9:$EI$108,86,0)))</f>
        <v>0</v>
      </c>
      <c r="F1050" s="99">
        <f>IF($J1034="TC",0,IF($J1034="Nso",0,VLOOKUP($A1031,'Class-6'!$B$9:$EI$108,87,0)))</f>
        <v>0</v>
      </c>
      <c r="G1050" s="271">
        <f t="shared" si="58"/>
        <v>0</v>
      </c>
      <c r="H1050" s="1144">
        <f>IF($J1034="TC",0,IF($J1034="Nso",0,VLOOKUP($A1031,'Class-6'!$B$9:$EI$108,92,0)))</f>
        <v>0</v>
      </c>
      <c r="I1050" s="1145"/>
      <c r="J1050" s="1146">
        <f>IF($J1034="TC",0,IF($J1034="Nso",0,VLOOKUP($A1031,'Class-6'!$B$9:$EI$108,96,0)))</f>
        <v>0</v>
      </c>
      <c r="K1050" s="1147"/>
      <c r="L1050" s="99">
        <f t="shared" si="59"/>
        <v>0</v>
      </c>
      <c r="M1050" s="100">
        <f>IF($J1034="TC",0,IF($J1034="Nso",0,VLOOKUP($A1031,'Class-6'!$B$9:$EI$108,100,0)))</f>
        <v>0</v>
      </c>
    </row>
    <row r="1051" spans="1:13" ht="20.25" customHeight="1">
      <c r="A1051" s="1187"/>
      <c r="B1051" s="49" t="s">
        <v>81</v>
      </c>
      <c r="C1051" s="1124" t="s">
        <v>90</v>
      </c>
      <c r="D1051" s="1125"/>
      <c r="E1051" s="1126"/>
      <c r="F1051" s="1130" t="s">
        <v>91</v>
      </c>
      <c r="G1051" s="1131"/>
      <c r="H1051" s="1132" t="s">
        <v>92</v>
      </c>
      <c r="I1051" s="1133"/>
      <c r="J1051" s="481" t="s">
        <v>45</v>
      </c>
      <c r="K1051" s="481" t="s">
        <v>98</v>
      </c>
      <c r="L1051" s="411" t="s">
        <v>43</v>
      </c>
      <c r="M1051" s="513" t="s">
        <v>47</v>
      </c>
    </row>
    <row r="1052" spans="1:13" ht="20.25" customHeight="1" thickBot="1">
      <c r="A1052" s="1187"/>
      <c r="B1052" s="49" t="s">
        <v>81</v>
      </c>
      <c r="C1052" s="1127"/>
      <c r="D1052" s="1128"/>
      <c r="E1052" s="1129"/>
      <c r="F1052" s="1134">
        <f>IF($J1034="TC",0,IF($J1034="Nso",0,VLOOKUP($A1031,'Class-6'!$B$9:$EI$108,131,0)))</f>
        <v>0</v>
      </c>
      <c r="G1052" s="1135"/>
      <c r="H1052" s="1134">
        <f>IF($J1034="TC",0,IF($J1034="Nso",0,VLOOKUP($A1031,'Class-6'!$B$9:$EI$108,132,0)))</f>
        <v>0</v>
      </c>
      <c r="I1052" s="1135"/>
      <c r="J1052" s="483">
        <f>IF($J1034="TC",0,IF($J1034="Nso",0,VLOOKUP($A1031,'Class-6'!$B$9:$EI$108,133,0)))</f>
        <v>0</v>
      </c>
      <c r="K1052" s="482" t="str">
        <f>IF($J1034="TC",0,IF($J1034="Nso",0,VLOOKUP($A1031,'Class-6'!$B$9:$EI$108,134,0)))</f>
        <v/>
      </c>
      <c r="L1052" s="412" t="str">
        <f>IF($J1034="TC","TC",IF($J1034="Nso","NSO",VLOOKUP($A1031,'Class-6'!$B$9:$EI$108,135,0)))</f>
        <v/>
      </c>
      <c r="M1052" s="97" t="str">
        <f>IF($J1034="Nso",0,VLOOKUP($A1031,'Class-6'!$B$9:$EI$108,137,0))</f>
        <v/>
      </c>
    </row>
    <row r="1053" spans="1:13" ht="20.25" customHeight="1">
      <c r="A1053" s="1187"/>
      <c r="B1053" s="49" t="s">
        <v>81</v>
      </c>
      <c r="C1053" s="1172" t="s">
        <v>63</v>
      </c>
      <c r="D1053" s="1173"/>
      <c r="E1053" s="1173"/>
      <c r="F1053" s="1173"/>
      <c r="G1053" s="1173"/>
      <c r="H1053" s="1174"/>
      <c r="I1053" s="1175" t="s">
        <v>64</v>
      </c>
      <c r="J1053" s="1176"/>
      <c r="K1053" s="484">
        <f>IF($J1034="TC",0,IF($J1034="Nso",0,VLOOKUP($A1031,'Class-6'!$B$9:$EI$108,128,0)))</f>
        <v>0</v>
      </c>
      <c r="L1053" s="1177" t="s">
        <v>107</v>
      </c>
      <c r="M1053" s="1178"/>
    </row>
    <row r="1054" spans="1:13" ht="20.25" customHeight="1" thickBot="1">
      <c r="A1054" s="1187"/>
      <c r="B1054" s="49" t="s">
        <v>81</v>
      </c>
      <c r="C1054" s="1113" t="s">
        <v>58</v>
      </c>
      <c r="D1054" s="1114"/>
      <c r="E1054" s="1114"/>
      <c r="F1054" s="1115" t="s">
        <v>176</v>
      </c>
      <c r="G1054" s="1115"/>
      <c r="H1054" s="272" t="s">
        <v>51</v>
      </c>
      <c r="I1054" s="1116" t="s">
        <v>65</v>
      </c>
      <c r="J1054" s="1117"/>
      <c r="K1054" s="485">
        <f>IF($J1034="TC",0,IF($J1034="Nso",0,VLOOKUP($A1031,'Class-6'!$B$9:$EI$108,129,0)))</f>
        <v>0</v>
      </c>
      <c r="L1054" s="1118" t="str">
        <f>IF($J1034="TC",0,IF($J1034="Nso",0,VLOOKUP($A1031,'Class-6'!$B$9:$EI$108,130,0)))</f>
        <v/>
      </c>
      <c r="M1054" s="1119"/>
    </row>
    <row r="1055" spans="1:13" ht="20.25" customHeight="1">
      <c r="A1055" s="1187"/>
      <c r="B1055" s="49" t="s">
        <v>81</v>
      </c>
      <c r="C1055" s="1113"/>
      <c r="D1055" s="1114"/>
      <c r="E1055" s="1114"/>
      <c r="F1055" s="1115"/>
      <c r="G1055" s="1115"/>
      <c r="H1055" s="273" t="s">
        <v>105</v>
      </c>
      <c r="I1055" s="1120" t="s">
        <v>66</v>
      </c>
      <c r="J1055" s="1121"/>
      <c r="K1055" s="1122">
        <f>IF($J1034="TC",0,IF($J1034="Nso",0,VLOOKUP($A1031,'Class-6'!$B$9:$EI$108,138,0)))</f>
        <v>0</v>
      </c>
      <c r="L1055" s="1122"/>
      <c r="M1055" s="1123"/>
    </row>
    <row r="1056" spans="1:13" ht="20.25" customHeight="1">
      <c r="A1056" s="1187"/>
      <c r="B1056" s="49" t="s">
        <v>81</v>
      </c>
      <c r="C1056" s="1101" t="str">
        <f>'Class-6'!$CX$3</f>
        <v>WORK EXP.</v>
      </c>
      <c r="D1056" s="1102"/>
      <c r="E1056" s="1103"/>
      <c r="F1056" s="1104" t="str">
        <f>IF($J1034="TC",0,IF($J1034="Nso",0,VLOOKUP($A1031,'Class-6'!$B$9:$FH$108,155,0)))</f>
        <v>0/100</v>
      </c>
      <c r="G1056" s="1104"/>
      <c r="H1056" s="95">
        <f>IF($J1034="TC",0,IF($J1034="Nso",0,VLOOKUP($A1031,'Class-6'!$B$9:$FH$108,109,0)))</f>
        <v>0</v>
      </c>
      <c r="I1056" s="1105" t="s">
        <v>83</v>
      </c>
      <c r="J1056" s="1106"/>
      <c r="K1056" s="1107">
        <f>'Class-6'!$V$2</f>
        <v>44676</v>
      </c>
      <c r="L1056" s="1107"/>
      <c r="M1056" s="1108"/>
    </row>
    <row r="1057" spans="1:13" ht="20.25" customHeight="1">
      <c r="A1057" s="1187"/>
      <c r="B1057" s="49" t="s">
        <v>81</v>
      </c>
      <c r="C1057" s="1109" t="str">
        <f>'Class-6'!$DG$3</f>
        <v>ART EDU.</v>
      </c>
      <c r="D1057" s="1104"/>
      <c r="E1057" s="1104"/>
      <c r="F1057" s="1086" t="str">
        <f>IF($J1034="TC",0,IF($J1034="Nso",0,VLOOKUP($A1031,'Class-6'!$B$9:$FH$108,159,0)))</f>
        <v>0/100</v>
      </c>
      <c r="G1057" s="1087"/>
      <c r="H1057" s="95">
        <f>IF($J1034="TC",0,IF($J1034="Nso",0,VLOOKUP($A1031,'Class-6'!$B$9:$FH$108,118,0)))</f>
        <v>0</v>
      </c>
      <c r="I1057" s="1110"/>
      <c r="J1057" s="1111"/>
      <c r="K1057" s="1111"/>
      <c r="L1057" s="1111"/>
      <c r="M1057" s="1112"/>
    </row>
    <row r="1058" spans="1:13" ht="20.25" customHeight="1">
      <c r="A1058" s="1187"/>
      <c r="B1058" s="49" t="s">
        <v>81</v>
      </c>
      <c r="C1058" s="1084" t="str">
        <f>'Class-6'!$DP$3</f>
        <v>HEALTH &amp; PHY. EDU.</v>
      </c>
      <c r="D1058" s="1085"/>
      <c r="E1058" s="1085"/>
      <c r="F1058" s="1086" t="str">
        <f>IF($J1034="TC",0,IF($J1034="Nso",0,VLOOKUP($A1031,'Class-6'!$B$9:$FH$108,163,0)))</f>
        <v>0/100</v>
      </c>
      <c r="G1058" s="1087"/>
      <c r="H1058" s="95">
        <f>IF($J1034="TC",0,IF($J1034="Nso",0,VLOOKUP($A1031,'Class-6'!$B$9:$FH$108,127,0)))</f>
        <v>0</v>
      </c>
      <c r="I1058" s="1088" t="s">
        <v>78</v>
      </c>
      <c r="J1058" s="1089"/>
      <c r="K1058" s="1092"/>
      <c r="L1058" s="1093"/>
      <c r="M1058" s="1094"/>
    </row>
    <row r="1059" spans="1:13" ht="20.25" customHeight="1">
      <c r="A1059" s="1187"/>
      <c r="B1059" s="40" t="s">
        <v>81</v>
      </c>
      <c r="C1059" s="1098" t="s">
        <v>67</v>
      </c>
      <c r="D1059" s="1099"/>
      <c r="E1059" s="1099"/>
      <c r="F1059" s="1099"/>
      <c r="G1059" s="1099"/>
      <c r="H1059" s="1100"/>
      <c r="I1059" s="1090"/>
      <c r="J1059" s="1091"/>
      <c r="K1059" s="1095"/>
      <c r="L1059" s="1096"/>
      <c r="M1059" s="1097"/>
    </row>
    <row r="1060" spans="1:13" ht="20.25" customHeight="1" thickBot="1">
      <c r="A1060" s="1187"/>
      <c r="B1060" s="40" t="s">
        <v>81</v>
      </c>
      <c r="C1060" s="96" t="s">
        <v>68</v>
      </c>
      <c r="D1060" s="1060" t="s">
        <v>73</v>
      </c>
      <c r="E1060" s="1227"/>
      <c r="F1060" s="1060" t="s">
        <v>74</v>
      </c>
      <c r="G1060" s="1061"/>
      <c r="H1060" s="1062"/>
      <c r="I1060" s="1063" t="s">
        <v>79</v>
      </c>
      <c r="J1060" s="1064"/>
      <c r="K1060" s="1064"/>
      <c r="L1060" s="1064"/>
      <c r="M1060" s="1065"/>
    </row>
    <row r="1061" spans="1:13" ht="20.25" customHeight="1">
      <c r="A1061" s="1187"/>
      <c r="B1061" s="40" t="s">
        <v>81</v>
      </c>
      <c r="C1061" s="511" t="s">
        <v>207</v>
      </c>
      <c r="D1061" s="1228" t="s">
        <v>208</v>
      </c>
      <c r="E1061" s="1229"/>
      <c r="F1061" s="1069" t="s">
        <v>75</v>
      </c>
      <c r="G1061" s="1070"/>
      <c r="H1061" s="1071"/>
      <c r="I1061" s="1066"/>
      <c r="J1061" s="1067"/>
      <c r="K1061" s="1067"/>
      <c r="L1061" s="1067"/>
      <c r="M1061" s="1068"/>
    </row>
    <row r="1062" spans="1:13" ht="20.25" customHeight="1">
      <c r="A1062" s="1187"/>
      <c r="B1062" s="40" t="s">
        <v>81</v>
      </c>
      <c r="C1062" s="512" t="s">
        <v>69</v>
      </c>
      <c r="D1062" s="1230" t="s">
        <v>212</v>
      </c>
      <c r="E1062" s="1231"/>
      <c r="F1062" s="1072" t="s">
        <v>76</v>
      </c>
      <c r="G1062" s="1073"/>
      <c r="H1062" s="1074"/>
      <c r="I1062" s="1066"/>
      <c r="J1062" s="1067"/>
      <c r="K1062" s="1067"/>
      <c r="L1062" s="1067"/>
      <c r="M1062" s="1068"/>
    </row>
    <row r="1063" spans="1:13" ht="20.25" customHeight="1">
      <c r="A1063" s="1187"/>
      <c r="B1063" s="40" t="s">
        <v>81</v>
      </c>
      <c r="C1063" s="512" t="s">
        <v>70</v>
      </c>
      <c r="D1063" s="1230" t="s">
        <v>215</v>
      </c>
      <c r="E1063" s="1231"/>
      <c r="F1063" s="1072" t="s">
        <v>77</v>
      </c>
      <c r="G1063" s="1073"/>
      <c r="H1063" s="1074"/>
      <c r="I1063" s="1075" t="s">
        <v>93</v>
      </c>
      <c r="J1063" s="1076"/>
      <c r="K1063" s="1076"/>
      <c r="L1063" s="1076"/>
      <c r="M1063" s="1077"/>
    </row>
    <row r="1064" spans="1:13" ht="20.25" customHeight="1">
      <c r="A1064" s="1187"/>
      <c r="B1064" s="40"/>
      <c r="C1064" s="512" t="s">
        <v>72</v>
      </c>
      <c r="D1064" s="1230" t="s">
        <v>209</v>
      </c>
      <c r="E1064" s="1231"/>
      <c r="F1064" s="1072" t="s">
        <v>77</v>
      </c>
      <c r="G1064" s="1073"/>
      <c r="H1064" s="1074"/>
      <c r="I1064" s="1075"/>
      <c r="J1064" s="1076"/>
      <c r="K1064" s="1076"/>
      <c r="L1064" s="1076"/>
      <c r="M1064" s="1077"/>
    </row>
    <row r="1065" spans="1:13" ht="20.25" customHeight="1" thickBot="1">
      <c r="A1065" s="1187"/>
      <c r="B1065" s="51" t="s">
        <v>81</v>
      </c>
      <c r="C1065" s="131" t="s">
        <v>71</v>
      </c>
      <c r="D1065" s="1232" t="s">
        <v>210</v>
      </c>
      <c r="E1065" s="1233"/>
      <c r="F1065" s="1081" t="s">
        <v>106</v>
      </c>
      <c r="G1065" s="1082"/>
      <c r="H1065" s="1083"/>
      <c r="I1065" s="1078"/>
      <c r="J1065" s="1079"/>
      <c r="K1065" s="1079"/>
      <c r="L1065" s="1079"/>
      <c r="M1065" s="1080"/>
    </row>
    <row r="1066" spans="1:13" ht="24.75" customHeight="1" thickTop="1" thickBot="1">
      <c r="A1066" s="488">
        <f>A1031+1</f>
        <v>31</v>
      </c>
      <c r="B1066" s="1186" t="s">
        <v>54</v>
      </c>
      <c r="C1066" s="1186"/>
      <c r="D1066" s="1186"/>
      <c r="E1066" s="1186"/>
      <c r="F1066" s="1186"/>
      <c r="G1066" s="1186"/>
      <c r="H1066" s="1186"/>
      <c r="I1066" s="1186"/>
      <c r="J1066" s="1186"/>
      <c r="K1066" s="1186"/>
      <c r="L1066" s="1186"/>
      <c r="M1066" s="1186"/>
    </row>
    <row r="1067" spans="1:13" ht="37.5" customHeight="1" thickTop="1">
      <c r="A1067" s="1187"/>
      <c r="B1067" s="1188"/>
      <c r="C1067" s="1189"/>
      <c r="D1067" s="1192" t="str">
        <f>Master!$E$8</f>
        <v>Govt. Sr. Secondary School Raimalwada</v>
      </c>
      <c r="E1067" s="1193"/>
      <c r="F1067" s="1193"/>
      <c r="G1067" s="1193"/>
      <c r="H1067" s="1193"/>
      <c r="I1067" s="1193"/>
      <c r="J1067" s="1193"/>
      <c r="K1067" s="1193"/>
      <c r="L1067" s="1193"/>
      <c r="M1067" s="1194"/>
    </row>
    <row r="1068" spans="1:13" ht="26.25" customHeight="1" thickBot="1">
      <c r="A1068" s="1187"/>
      <c r="B1068" s="1190"/>
      <c r="C1068" s="1191"/>
      <c r="D1068" s="1195" t="str">
        <f>Master!$E$11</f>
        <v>P.S.-Bapini (Jodhpur)</v>
      </c>
      <c r="E1068" s="1196"/>
      <c r="F1068" s="1196"/>
      <c r="G1068" s="1196"/>
      <c r="H1068" s="1196"/>
      <c r="I1068" s="1196"/>
      <c r="J1068" s="1196"/>
      <c r="K1068" s="1196"/>
      <c r="L1068" s="1196"/>
      <c r="M1068" s="1197"/>
    </row>
    <row r="1069" spans="1:13" ht="15" customHeight="1">
      <c r="A1069" s="1187"/>
      <c r="B1069" s="274"/>
      <c r="C1069" s="1198" t="s">
        <v>169</v>
      </c>
      <c r="D1069" s="1199"/>
      <c r="E1069" s="1199"/>
      <c r="F1069" s="1199"/>
      <c r="G1069" s="1200"/>
      <c r="H1069" s="1207" t="s">
        <v>129</v>
      </c>
      <c r="I1069" s="1207"/>
      <c r="J1069" s="1210">
        <f>VLOOKUP(A1066,'Class-6'!$B$9:$G$108,6)</f>
        <v>0</v>
      </c>
      <c r="K1069" s="1213" t="str">
        <f>CONCATENATE('Class-6'!$C$3,'Class-6'!$G$3)</f>
        <v>School U-Dise Code :-08151106901</v>
      </c>
      <c r="L1069" s="1214"/>
      <c r="M1069" s="1215"/>
    </row>
    <row r="1070" spans="1:13" ht="15" customHeight="1">
      <c r="A1070" s="1187"/>
      <c r="B1070" s="38"/>
      <c r="C1070" s="1201"/>
      <c r="D1070" s="1202"/>
      <c r="E1070" s="1202"/>
      <c r="F1070" s="1202"/>
      <c r="G1070" s="1203"/>
      <c r="H1070" s="1208"/>
      <c r="I1070" s="1208"/>
      <c r="J1070" s="1211"/>
      <c r="K1070" s="1216" t="str">
        <f>CONCATENATE('Class-6'!$I$3,'Class-6'!$J$3)</f>
        <v>Session :-2021-22</v>
      </c>
      <c r="L1070" s="1217"/>
      <c r="M1070" s="1218"/>
    </row>
    <row r="1071" spans="1:13" ht="15" customHeight="1" thickBot="1">
      <c r="A1071" s="1187"/>
      <c r="B1071" s="38"/>
      <c r="C1071" s="1204"/>
      <c r="D1071" s="1205"/>
      <c r="E1071" s="1205"/>
      <c r="F1071" s="1205"/>
      <c r="G1071" s="1206"/>
      <c r="H1071" s="1209"/>
      <c r="I1071" s="1209"/>
      <c r="J1071" s="1212"/>
      <c r="K1071" s="1219"/>
      <c r="L1071" s="1220"/>
      <c r="M1071" s="1221"/>
    </row>
    <row r="1072" spans="1:13" ht="20.25" customHeight="1">
      <c r="A1072" s="1187"/>
      <c r="B1072" s="40" t="s">
        <v>81</v>
      </c>
      <c r="C1072" s="1222" t="s">
        <v>22</v>
      </c>
      <c r="D1072" s="1223"/>
      <c r="E1072" s="1223"/>
      <c r="F1072" s="1224"/>
      <c r="G1072" s="17" t="s">
        <v>167</v>
      </c>
      <c r="H1072" s="1225">
        <f>VLOOKUP($A1066,'Class-6'!$B$9:$EI$108,4,0)</f>
        <v>0</v>
      </c>
      <c r="I1072" s="1225"/>
      <c r="J1072" s="1225"/>
      <c r="K1072" s="1225"/>
      <c r="L1072" s="1225"/>
      <c r="M1072" s="1226"/>
    </row>
    <row r="1073" spans="1:13" ht="20.25" customHeight="1">
      <c r="A1073" s="1187"/>
      <c r="B1073" s="40" t="s">
        <v>81</v>
      </c>
      <c r="C1073" s="1181" t="s">
        <v>24</v>
      </c>
      <c r="D1073" s="1182"/>
      <c r="E1073" s="1182"/>
      <c r="F1073" s="1183"/>
      <c r="G1073" s="33" t="s">
        <v>167</v>
      </c>
      <c r="H1073" s="1179">
        <f>VLOOKUP($A1066,'Class-6'!$B$9:$EI$108,7,0)</f>
        <v>0</v>
      </c>
      <c r="I1073" s="1179"/>
      <c r="J1073" s="1179"/>
      <c r="K1073" s="1179"/>
      <c r="L1073" s="1179"/>
      <c r="M1073" s="1180"/>
    </row>
    <row r="1074" spans="1:13" ht="20.25" customHeight="1">
      <c r="A1074" s="1187"/>
      <c r="B1074" s="40" t="s">
        <v>81</v>
      </c>
      <c r="C1074" s="1181" t="s">
        <v>25</v>
      </c>
      <c r="D1074" s="1182"/>
      <c r="E1074" s="1182"/>
      <c r="F1074" s="1183"/>
      <c r="G1074" s="33" t="s">
        <v>167</v>
      </c>
      <c r="H1074" s="1179">
        <f>VLOOKUP($A1066,'Class-6'!$B$9:$EI$108,8,0)</f>
        <v>0</v>
      </c>
      <c r="I1074" s="1179"/>
      <c r="J1074" s="1179"/>
      <c r="K1074" s="1179"/>
      <c r="L1074" s="1179"/>
      <c r="M1074" s="1180"/>
    </row>
    <row r="1075" spans="1:13" ht="20.25" customHeight="1">
      <c r="A1075" s="1187"/>
      <c r="B1075" s="40" t="s">
        <v>81</v>
      </c>
      <c r="C1075" s="1181" t="s">
        <v>56</v>
      </c>
      <c r="D1075" s="1182"/>
      <c r="E1075" s="1182"/>
      <c r="F1075" s="1183"/>
      <c r="G1075" s="33" t="s">
        <v>167</v>
      </c>
      <c r="H1075" s="1179">
        <f>VLOOKUP($A1066,'Class-6'!$B$9:$EI$108,9,0)</f>
        <v>0</v>
      </c>
      <c r="I1075" s="1179"/>
      <c r="J1075" s="1179"/>
      <c r="K1075" s="1179"/>
      <c r="L1075" s="1179"/>
      <c r="M1075" s="1180"/>
    </row>
    <row r="1076" spans="1:13" ht="20.25" customHeight="1">
      <c r="A1076" s="1187"/>
      <c r="B1076" s="40" t="s">
        <v>81</v>
      </c>
      <c r="C1076" s="1181" t="s">
        <v>57</v>
      </c>
      <c r="D1076" s="1182"/>
      <c r="E1076" s="1182"/>
      <c r="F1076" s="1183"/>
      <c r="G1076" s="33" t="s">
        <v>167</v>
      </c>
      <c r="H1076" s="1184" t="str">
        <f>CONCATENATE('Class-6'!$G$4,'Class-6'!$J$4)</f>
        <v>6(A)</v>
      </c>
      <c r="I1076" s="1179"/>
      <c r="J1076" s="1179"/>
      <c r="K1076" s="1179"/>
      <c r="L1076" s="1179"/>
      <c r="M1076" s="1180"/>
    </row>
    <row r="1077" spans="1:13" ht="20.25" customHeight="1" thickBot="1">
      <c r="A1077" s="1187"/>
      <c r="B1077" s="40" t="s">
        <v>81</v>
      </c>
      <c r="C1077" s="1154" t="s">
        <v>27</v>
      </c>
      <c r="D1077" s="1155"/>
      <c r="E1077" s="1155"/>
      <c r="F1077" s="1156"/>
      <c r="G1077" s="98" t="s">
        <v>167</v>
      </c>
      <c r="H1077" s="1157">
        <f>VLOOKUP($A1066,'Class-6'!$B$9:$EI$108,10,0)</f>
        <v>0</v>
      </c>
      <c r="I1077" s="1157"/>
      <c r="J1077" s="1157"/>
      <c r="K1077" s="1157"/>
      <c r="L1077" s="1157"/>
      <c r="M1077" s="1158"/>
    </row>
    <row r="1078" spans="1:13" ht="20.25" customHeight="1">
      <c r="A1078" s="1187"/>
      <c r="B1078" s="49" t="s">
        <v>81</v>
      </c>
      <c r="C1078" s="1159" t="s">
        <v>58</v>
      </c>
      <c r="D1078" s="1160"/>
      <c r="E1078" s="413" t="s">
        <v>85</v>
      </c>
      <c r="F1078" s="413" t="s">
        <v>86</v>
      </c>
      <c r="G1078" s="410" t="s">
        <v>33</v>
      </c>
      <c r="H1078" s="1161" t="s">
        <v>59</v>
      </c>
      <c r="I1078" s="1161"/>
      <c r="J1078" s="1162" t="s">
        <v>97</v>
      </c>
      <c r="K1078" s="1163"/>
      <c r="L1078" s="414" t="s">
        <v>89</v>
      </c>
      <c r="M1078" s="1164" t="s">
        <v>104</v>
      </c>
    </row>
    <row r="1079" spans="1:13" ht="25.5" customHeight="1" thickBot="1">
      <c r="A1079" s="1187"/>
      <c r="B1079" s="49" t="s">
        <v>81</v>
      </c>
      <c r="C1079" s="1166" t="s">
        <v>60</v>
      </c>
      <c r="D1079" s="1167"/>
      <c r="E1079" s="267">
        <f>'Class-6'!$L$7</f>
        <v>20</v>
      </c>
      <c r="F1079" s="267">
        <f>'Class-6'!$M$7</f>
        <v>20</v>
      </c>
      <c r="G1079" s="268">
        <f>SUM(E1079:F1079)</f>
        <v>40</v>
      </c>
      <c r="H1079" s="1168">
        <f>'Class-6'!$R$7</f>
        <v>60</v>
      </c>
      <c r="I1079" s="1169"/>
      <c r="J1079" s="1170">
        <f>'Class-6'!$V$7</f>
        <v>100</v>
      </c>
      <c r="K1079" s="1171"/>
      <c r="L1079" s="150">
        <f>G1079+H1079+J1079</f>
        <v>200</v>
      </c>
      <c r="M1079" s="1165"/>
    </row>
    <row r="1080" spans="1:13" ht="22.5" customHeight="1">
      <c r="A1080" s="1187"/>
      <c r="B1080" s="49" t="s">
        <v>81</v>
      </c>
      <c r="C1080" s="1148" t="str">
        <f>'Class-6'!$L$3</f>
        <v>HINDI</v>
      </c>
      <c r="D1080" s="1149"/>
      <c r="E1080" s="99">
        <f>IF($J1069="TC",0,IF($J1069="Nso",0,VLOOKUP($A1066,'Class-6'!$B$9:$EI$108,11,0)))</f>
        <v>0</v>
      </c>
      <c r="F1080" s="99">
        <f>IF($J1069="TC",0,IF($J1069="Nso",0,VLOOKUP($A1066,'Class-6'!$B$9:$EI$108,12,0)))</f>
        <v>0</v>
      </c>
      <c r="G1080" s="269">
        <f>SUM(E1080,F1080)</f>
        <v>0</v>
      </c>
      <c r="H1080" s="1150">
        <f>IF($J1069="TC",0,IF($J1069="Nso",0,VLOOKUP($A1066,'Class-6'!$B$9:$EI$108,17,0)))</f>
        <v>0</v>
      </c>
      <c r="I1080" s="1151"/>
      <c r="J1080" s="1152">
        <f>IF($J1069="TC",0,IF($J1069="Nso",0,VLOOKUP($A1066,'Class-6'!$B$9:$EI$108,21,0)))</f>
        <v>0</v>
      </c>
      <c r="K1080" s="1153"/>
      <c r="L1080" s="99">
        <f>SUM(G1080,H1080,J1080)</f>
        <v>0</v>
      </c>
      <c r="M1080" s="100">
        <f>IF($J1069="TC",0,IF($J1069="Nso",0,VLOOKUP($A1066,'Class-6'!$B$9:$EI$108,25,0)))</f>
        <v>0</v>
      </c>
    </row>
    <row r="1081" spans="1:13" ht="22.5" customHeight="1">
      <c r="A1081" s="1187"/>
      <c r="B1081" s="49" t="s">
        <v>81</v>
      </c>
      <c r="C1081" s="1136" t="str">
        <f>'Class-6'!$AA$3</f>
        <v>ENGLISH</v>
      </c>
      <c r="D1081" s="1137"/>
      <c r="E1081" s="99">
        <f>IF($J1069="TC",0,IF($J1069="Nso",0,VLOOKUP($A1066,'Class-6'!$B$9:$EI$108,26,0)))</f>
        <v>0</v>
      </c>
      <c r="F1081" s="99">
        <f>IF($J1069="TC",0,IF($J1069="Nso",0,VLOOKUP($A1066,'Class-6'!$B$9:$EI$108,27,0)))</f>
        <v>0</v>
      </c>
      <c r="G1081" s="270">
        <f t="shared" ref="G1081:G1085" si="60">SUM(E1081,F1081)</f>
        <v>0</v>
      </c>
      <c r="H1081" s="1138">
        <f>IF($J1069="TC",0,IF($J1069="Nso",0,VLOOKUP($A1066,'Class-6'!$B$9:$EI$108,32,0)))</f>
        <v>0</v>
      </c>
      <c r="I1081" s="1139"/>
      <c r="J1081" s="1140">
        <f>IF($J1069="TC",0,IF($J1069="Nso",0,VLOOKUP($A1066,'Class-6'!$B$9:$EI$108,36,0)))</f>
        <v>0</v>
      </c>
      <c r="K1081" s="1141"/>
      <c r="L1081" s="99">
        <f t="shared" ref="L1081:L1085" si="61">SUM(G1081,H1081,J1081)</f>
        <v>0</v>
      </c>
      <c r="M1081" s="100">
        <f>IF($J1069="TC",0,IF($J1069="Nso",0,VLOOKUP($A1066,'Class-6'!$B$9:$EI$108,40,0)))</f>
        <v>0</v>
      </c>
    </row>
    <row r="1082" spans="1:13" ht="22.5" customHeight="1">
      <c r="A1082" s="1187"/>
      <c r="B1082" s="49" t="s">
        <v>81</v>
      </c>
      <c r="C1082" s="1136" t="str">
        <f>'Class-6'!$AP$3</f>
        <v>SANSKRIT</v>
      </c>
      <c r="D1082" s="1137"/>
      <c r="E1082" s="99">
        <f>IF($J1069="TC",0,IF($J1069="Nso",0,VLOOKUP($A1066,'Class-6'!$B$9:$EI$108,41,0)))</f>
        <v>0</v>
      </c>
      <c r="F1082" s="99">
        <f>IF($J1069="TC",0,IF($J1069="TC",0,IF($J1069="Nso",0,VLOOKUP($A1066,'Class-6'!$B$9:$EI$108,42,0))))</f>
        <v>0</v>
      </c>
      <c r="G1082" s="270">
        <f t="shared" si="60"/>
        <v>0</v>
      </c>
      <c r="H1082" s="1138">
        <f>IF($J1069="TC",0,IF($J1069="Nso",0,VLOOKUP($A1066,'Class-6'!$B$9:$EI$108,47,0)))</f>
        <v>0</v>
      </c>
      <c r="I1082" s="1139"/>
      <c r="J1082" s="1140">
        <f>IF($J1069="TC",0,IF($J1069="Nso",0,VLOOKUP($A1066,'Class-6'!$B$9:$EI$108,51,0)))</f>
        <v>0</v>
      </c>
      <c r="K1082" s="1141"/>
      <c r="L1082" s="99">
        <f t="shared" si="61"/>
        <v>0</v>
      </c>
      <c r="M1082" s="100">
        <f>IF($J1069="TC",0,IF($J1069="Nso",0,VLOOKUP($A1066,'Class-6'!$B$9:$EI$108,55,0)))</f>
        <v>0</v>
      </c>
    </row>
    <row r="1083" spans="1:13" ht="22.5" customHeight="1">
      <c r="A1083" s="1187"/>
      <c r="B1083" s="49" t="s">
        <v>81</v>
      </c>
      <c r="C1083" s="1136" t="str">
        <f>'Class-6'!$BE$3</f>
        <v>SCIENCE</v>
      </c>
      <c r="D1083" s="1137"/>
      <c r="E1083" s="99">
        <f>IF($J1069="TC",0,IF($J1069="Nso",0,VLOOKUP($A1066,'Class-6'!$B$9:$EI$108,56,0)))</f>
        <v>0</v>
      </c>
      <c r="F1083" s="99">
        <f>IF($J1069="TC",0,IF($J1069="Nso",0,VLOOKUP($A1066,'Class-6'!$B$9:$EI$108,57,0)))</f>
        <v>0</v>
      </c>
      <c r="G1083" s="270">
        <f t="shared" si="60"/>
        <v>0</v>
      </c>
      <c r="H1083" s="1138">
        <f>IF($J1069="TC",0,IF($J1069="Nso",0,VLOOKUP($A1066,'Class-6'!$B$9:$EI$108,62,0)))</f>
        <v>0</v>
      </c>
      <c r="I1083" s="1139"/>
      <c r="J1083" s="1140">
        <f>IF($J1069="TC",0,IF($J1069="Nso",0,VLOOKUP($A1066,'Class-6'!$B$9:$EI$108,66,0)))</f>
        <v>0</v>
      </c>
      <c r="K1083" s="1141"/>
      <c r="L1083" s="99">
        <f t="shared" si="61"/>
        <v>0</v>
      </c>
      <c r="M1083" s="100">
        <f>IF($J1069="TC",0,IF($J1069="Nso",0,VLOOKUP($A1066,'Class-6'!$B$9:$EI$108,70,0)))</f>
        <v>0</v>
      </c>
    </row>
    <row r="1084" spans="1:13" ht="22.5" customHeight="1">
      <c r="A1084" s="1187"/>
      <c r="B1084" s="49" t="s">
        <v>81</v>
      </c>
      <c r="C1084" s="1136" t="str">
        <f>'Class-6'!$BT$3</f>
        <v>MATHEMATICS</v>
      </c>
      <c r="D1084" s="1137"/>
      <c r="E1084" s="99">
        <f>IF($J1069="TC",0,IF($J1069="Nso",0,VLOOKUP($A1066,'Class-6'!$B$9:$EI$108,71,0)))</f>
        <v>0</v>
      </c>
      <c r="F1084" s="99">
        <f>IF($J1069="TC",0,IF($J1069="Nso",0,VLOOKUP($A1066,'Class-6'!$B$9:$EI$108,72,0)))</f>
        <v>0</v>
      </c>
      <c r="G1084" s="270">
        <f t="shared" si="60"/>
        <v>0</v>
      </c>
      <c r="H1084" s="1138">
        <f>IF($J1069="TC",0,IF($J1069="Nso",0,VLOOKUP($A1066,'Class-6'!$B$9:$EI$108,77,0)))</f>
        <v>0</v>
      </c>
      <c r="I1084" s="1139"/>
      <c r="J1084" s="1140">
        <f>IF($J1069="TC",0,IF($J1069="Nso",0,VLOOKUP($A1066,'Class-6'!$B$9:$EI$108,81,0)))</f>
        <v>0</v>
      </c>
      <c r="K1084" s="1141"/>
      <c r="L1084" s="99">
        <f t="shared" si="61"/>
        <v>0</v>
      </c>
      <c r="M1084" s="100">
        <f>IF($J1069="TC",0,IF($J1069="Nso",0,VLOOKUP($A1066,'Class-6'!$B$9:$EI$108,85,0)))</f>
        <v>0</v>
      </c>
    </row>
    <row r="1085" spans="1:13" ht="22.5" customHeight="1" thickBot="1">
      <c r="A1085" s="1187"/>
      <c r="B1085" s="49" t="s">
        <v>81</v>
      </c>
      <c r="C1085" s="1142" t="str">
        <f>'Class-6'!$CI$3</f>
        <v>SOCIAL SCIENCE</v>
      </c>
      <c r="D1085" s="1143"/>
      <c r="E1085" s="99">
        <f>IF($J1069="TC",0,IF($J1069="Nso",0,VLOOKUP($A1066,'Class-6'!$B$9:$EI$108,86,0)))</f>
        <v>0</v>
      </c>
      <c r="F1085" s="99">
        <f>IF($J1069="TC",0,IF($J1069="Nso",0,VLOOKUP($A1066,'Class-6'!$B$9:$EI$108,87,0)))</f>
        <v>0</v>
      </c>
      <c r="G1085" s="271">
        <f t="shared" si="60"/>
        <v>0</v>
      </c>
      <c r="H1085" s="1144">
        <f>IF($J1069="TC",0,IF($J1069="Nso",0,VLOOKUP($A1066,'Class-6'!$B$9:$EI$108,92,0)))</f>
        <v>0</v>
      </c>
      <c r="I1085" s="1145"/>
      <c r="J1085" s="1146">
        <f>IF($J1069="TC",0,IF($J1069="Nso",0,VLOOKUP($A1066,'Class-6'!$B$9:$EI$108,96,0)))</f>
        <v>0</v>
      </c>
      <c r="K1085" s="1147"/>
      <c r="L1085" s="99">
        <f t="shared" si="61"/>
        <v>0</v>
      </c>
      <c r="M1085" s="100">
        <f>IF($J1069="TC",0,IF($J1069="Nso",0,VLOOKUP($A1066,'Class-6'!$B$9:$EI$108,100,0)))</f>
        <v>0</v>
      </c>
    </row>
    <row r="1086" spans="1:13" ht="20.25" customHeight="1">
      <c r="A1086" s="1187"/>
      <c r="B1086" s="49" t="s">
        <v>81</v>
      </c>
      <c r="C1086" s="1124" t="s">
        <v>90</v>
      </c>
      <c r="D1086" s="1125"/>
      <c r="E1086" s="1126"/>
      <c r="F1086" s="1130" t="s">
        <v>91</v>
      </c>
      <c r="G1086" s="1131"/>
      <c r="H1086" s="1132" t="s">
        <v>92</v>
      </c>
      <c r="I1086" s="1133"/>
      <c r="J1086" s="481" t="s">
        <v>45</v>
      </c>
      <c r="K1086" s="481" t="s">
        <v>98</v>
      </c>
      <c r="L1086" s="411" t="s">
        <v>43</v>
      </c>
      <c r="M1086" s="50" t="s">
        <v>47</v>
      </c>
    </row>
    <row r="1087" spans="1:13" ht="20.25" customHeight="1" thickBot="1">
      <c r="A1087" s="1187"/>
      <c r="B1087" s="49" t="s">
        <v>81</v>
      </c>
      <c r="C1087" s="1127"/>
      <c r="D1087" s="1128"/>
      <c r="E1087" s="1129"/>
      <c r="F1087" s="1134">
        <f>IF($J1069="TC",0,IF($J1069="Nso",0,VLOOKUP($A1066,'Class-6'!$B$9:$EI$108,131,0)))</f>
        <v>0</v>
      </c>
      <c r="G1087" s="1135"/>
      <c r="H1087" s="1134">
        <f>IF($J1069="TC",0,IF($J1069="Nso",0,VLOOKUP($A1066,'Class-6'!$B$9:$EI$108,132,0)))</f>
        <v>0</v>
      </c>
      <c r="I1087" s="1135"/>
      <c r="J1087" s="483">
        <f>IF($J1069="TC",0,IF($J1069="Nso",0,VLOOKUP($A1066,'Class-6'!$B$9:$EI$108,133,0)))</f>
        <v>0</v>
      </c>
      <c r="K1087" s="482" t="str">
        <f>IF($J1069="TC",0,IF($J1069="Nso",0,VLOOKUP($A1066,'Class-6'!$B$9:$EI$108,134,0)))</f>
        <v/>
      </c>
      <c r="L1087" s="412" t="str">
        <f>IF($J1069="TC","TC",IF($J1069="Nso","NSO",VLOOKUP($A1066,'Class-6'!$B$9:$EI$108,135,0)))</f>
        <v/>
      </c>
      <c r="M1087" s="97" t="str">
        <f>IF($J1069="Nso",0,VLOOKUP($A1066,'Class-6'!$B$9:$EI$108,137,0))</f>
        <v/>
      </c>
    </row>
    <row r="1088" spans="1:13" ht="20.25" customHeight="1">
      <c r="A1088" s="1187"/>
      <c r="B1088" s="49" t="s">
        <v>81</v>
      </c>
      <c r="C1088" s="1172" t="s">
        <v>63</v>
      </c>
      <c r="D1088" s="1173"/>
      <c r="E1088" s="1173"/>
      <c r="F1088" s="1173"/>
      <c r="G1088" s="1173"/>
      <c r="H1088" s="1174"/>
      <c r="I1088" s="1175" t="s">
        <v>64</v>
      </c>
      <c r="J1088" s="1176"/>
      <c r="K1088" s="484">
        <f>IF($J1069="TC",0,IF($J1069="Nso",0,VLOOKUP($A1066,'Class-6'!$B$9:$EI$108,128,0)))</f>
        <v>0</v>
      </c>
      <c r="L1088" s="1177" t="s">
        <v>107</v>
      </c>
      <c r="M1088" s="1178"/>
    </row>
    <row r="1089" spans="1:13" ht="20.25" customHeight="1" thickBot="1">
      <c r="A1089" s="1187"/>
      <c r="B1089" s="49" t="s">
        <v>81</v>
      </c>
      <c r="C1089" s="1113" t="s">
        <v>58</v>
      </c>
      <c r="D1089" s="1114"/>
      <c r="E1089" s="1114"/>
      <c r="F1089" s="1115" t="s">
        <v>176</v>
      </c>
      <c r="G1089" s="1115"/>
      <c r="H1089" s="272" t="s">
        <v>51</v>
      </c>
      <c r="I1089" s="1116" t="s">
        <v>65</v>
      </c>
      <c r="J1089" s="1117"/>
      <c r="K1089" s="485">
        <f>IF($J1069="TC",0,IF($J1069="Nso",0,VLOOKUP($A1066,'Class-6'!$B$9:$EI$108,129,0)))</f>
        <v>0</v>
      </c>
      <c r="L1089" s="1118" t="str">
        <f>IF($J1069="TC",0,IF($J1069="Nso",0,VLOOKUP($A1066,'Class-6'!$B$9:$EI$108,130,0)))</f>
        <v/>
      </c>
      <c r="M1089" s="1119"/>
    </row>
    <row r="1090" spans="1:13" ht="20.25" customHeight="1">
      <c r="A1090" s="1187"/>
      <c r="B1090" s="49" t="s">
        <v>81</v>
      </c>
      <c r="C1090" s="1113"/>
      <c r="D1090" s="1114"/>
      <c r="E1090" s="1114"/>
      <c r="F1090" s="1115"/>
      <c r="G1090" s="1115"/>
      <c r="H1090" s="273" t="s">
        <v>105</v>
      </c>
      <c r="I1090" s="1120" t="s">
        <v>66</v>
      </c>
      <c r="J1090" s="1121"/>
      <c r="K1090" s="1122">
        <f>IF($J1069="TC",0,IF($J1069="Nso",0,VLOOKUP($A1066,'Class-6'!$B$9:$EI$108,138,0)))</f>
        <v>0</v>
      </c>
      <c r="L1090" s="1122"/>
      <c r="M1090" s="1123"/>
    </row>
    <row r="1091" spans="1:13" ht="20.25" customHeight="1">
      <c r="A1091" s="1187"/>
      <c r="B1091" s="49" t="s">
        <v>81</v>
      </c>
      <c r="C1091" s="1101" t="str">
        <f>'Class-6'!$CX$3</f>
        <v>WORK EXP.</v>
      </c>
      <c r="D1091" s="1102"/>
      <c r="E1091" s="1103"/>
      <c r="F1091" s="1104" t="str">
        <f>IF($J1069="TC",0,IF($J1069="Nso",0,VLOOKUP($A1066,'Class-6'!$B$9:$FH$108,155,0)))</f>
        <v>0/100</v>
      </c>
      <c r="G1091" s="1104"/>
      <c r="H1091" s="95">
        <f>IF($J1069="TC",0,IF($J1069="Nso",0,VLOOKUP($A1066,'Class-6'!$B$9:$FH$108,109,0)))</f>
        <v>0</v>
      </c>
      <c r="I1091" s="1105" t="s">
        <v>83</v>
      </c>
      <c r="J1091" s="1106"/>
      <c r="K1091" s="1107">
        <f>'Class-6'!$V$2</f>
        <v>44676</v>
      </c>
      <c r="L1091" s="1107"/>
      <c r="M1091" s="1108"/>
    </row>
    <row r="1092" spans="1:13" ht="20.25" customHeight="1">
      <c r="A1092" s="1187"/>
      <c r="B1092" s="49" t="s">
        <v>81</v>
      </c>
      <c r="C1092" s="1109" t="str">
        <f>'Class-6'!$DG$3</f>
        <v>ART EDU.</v>
      </c>
      <c r="D1092" s="1104"/>
      <c r="E1092" s="1104"/>
      <c r="F1092" s="1086" t="str">
        <f>IF($J1069="TC",0,IF($J1069="Nso",0,VLOOKUP($A1066,'Class-6'!$B$9:$FH$108,159,0)))</f>
        <v>0/100</v>
      </c>
      <c r="G1092" s="1087"/>
      <c r="H1092" s="95">
        <f>IF($J1069="TC",0,IF($J1069="Nso",0,VLOOKUP($A1066,'Class-6'!$B$9:$FH$108,118,0)))</f>
        <v>0</v>
      </c>
      <c r="I1092" s="1110"/>
      <c r="J1092" s="1111"/>
      <c r="K1092" s="1111"/>
      <c r="L1092" s="1111"/>
      <c r="M1092" s="1112"/>
    </row>
    <row r="1093" spans="1:13" ht="20.25" customHeight="1">
      <c r="A1093" s="1187"/>
      <c r="B1093" s="49" t="s">
        <v>81</v>
      </c>
      <c r="C1093" s="1084" t="str">
        <f>'Class-6'!$DP$3</f>
        <v>HEALTH &amp; PHY. EDU.</v>
      </c>
      <c r="D1093" s="1085"/>
      <c r="E1093" s="1085"/>
      <c r="F1093" s="1086" t="str">
        <f>IF($J1069="TC",0,IF($J1069="Nso",0,VLOOKUP($A1066,'Class-6'!$B$9:$FH$108,163,0)))</f>
        <v>0/100</v>
      </c>
      <c r="G1093" s="1087"/>
      <c r="H1093" s="95">
        <f>IF($J1069="TC",0,IF($J1069="Nso",0,VLOOKUP($A1066,'Class-6'!$B$9:$FH$108,127,0)))</f>
        <v>0</v>
      </c>
      <c r="I1093" s="1088" t="s">
        <v>78</v>
      </c>
      <c r="J1093" s="1089"/>
      <c r="K1093" s="1092"/>
      <c r="L1093" s="1093"/>
      <c r="M1093" s="1094"/>
    </row>
    <row r="1094" spans="1:13" ht="20.25" customHeight="1">
      <c r="A1094" s="1187"/>
      <c r="B1094" s="40" t="s">
        <v>81</v>
      </c>
      <c r="C1094" s="1098" t="s">
        <v>67</v>
      </c>
      <c r="D1094" s="1099"/>
      <c r="E1094" s="1099"/>
      <c r="F1094" s="1099"/>
      <c r="G1094" s="1099"/>
      <c r="H1094" s="1100"/>
      <c r="I1094" s="1090"/>
      <c r="J1094" s="1091"/>
      <c r="K1094" s="1095"/>
      <c r="L1094" s="1096"/>
      <c r="M1094" s="1097"/>
    </row>
    <row r="1095" spans="1:13" ht="20.25" customHeight="1" thickBot="1">
      <c r="A1095" s="1187"/>
      <c r="B1095" s="40" t="s">
        <v>81</v>
      </c>
      <c r="C1095" s="96" t="s">
        <v>68</v>
      </c>
      <c r="D1095" s="1060" t="s">
        <v>73</v>
      </c>
      <c r="E1095" s="1227"/>
      <c r="F1095" s="1060" t="s">
        <v>74</v>
      </c>
      <c r="G1095" s="1061"/>
      <c r="H1095" s="1062"/>
      <c r="I1095" s="1063" t="s">
        <v>79</v>
      </c>
      <c r="J1095" s="1064"/>
      <c r="K1095" s="1064"/>
      <c r="L1095" s="1064"/>
      <c r="M1095" s="1065"/>
    </row>
    <row r="1096" spans="1:13" ht="20.25" customHeight="1">
      <c r="A1096" s="1187"/>
      <c r="B1096" s="40" t="s">
        <v>81</v>
      </c>
      <c r="C1096" s="511" t="s">
        <v>207</v>
      </c>
      <c r="D1096" s="1228" t="s">
        <v>208</v>
      </c>
      <c r="E1096" s="1229"/>
      <c r="F1096" s="1069" t="s">
        <v>75</v>
      </c>
      <c r="G1096" s="1070"/>
      <c r="H1096" s="1071"/>
      <c r="I1096" s="1066"/>
      <c r="J1096" s="1067"/>
      <c r="K1096" s="1067"/>
      <c r="L1096" s="1067"/>
      <c r="M1096" s="1068"/>
    </row>
    <row r="1097" spans="1:13" ht="20.25" customHeight="1">
      <c r="A1097" s="1187"/>
      <c r="B1097" s="40" t="s">
        <v>81</v>
      </c>
      <c r="C1097" s="512" t="s">
        <v>69</v>
      </c>
      <c r="D1097" s="1230" t="s">
        <v>212</v>
      </c>
      <c r="E1097" s="1231"/>
      <c r="F1097" s="1072" t="s">
        <v>76</v>
      </c>
      <c r="G1097" s="1073"/>
      <c r="H1097" s="1074"/>
      <c r="I1097" s="1066"/>
      <c r="J1097" s="1067"/>
      <c r="K1097" s="1067"/>
      <c r="L1097" s="1067"/>
      <c r="M1097" s="1068"/>
    </row>
    <row r="1098" spans="1:13" ht="20.25" customHeight="1">
      <c r="A1098" s="1187"/>
      <c r="B1098" s="40" t="s">
        <v>81</v>
      </c>
      <c r="C1098" s="512" t="s">
        <v>70</v>
      </c>
      <c r="D1098" s="1230" t="s">
        <v>215</v>
      </c>
      <c r="E1098" s="1231"/>
      <c r="F1098" s="1072" t="s">
        <v>77</v>
      </c>
      <c r="G1098" s="1073"/>
      <c r="H1098" s="1074"/>
      <c r="I1098" s="1075" t="s">
        <v>93</v>
      </c>
      <c r="J1098" s="1076"/>
      <c r="K1098" s="1076"/>
      <c r="L1098" s="1076"/>
      <c r="M1098" s="1077"/>
    </row>
    <row r="1099" spans="1:13" ht="20.25" customHeight="1">
      <c r="A1099" s="1187"/>
      <c r="B1099" s="40"/>
      <c r="C1099" s="512" t="s">
        <v>72</v>
      </c>
      <c r="D1099" s="1230" t="s">
        <v>209</v>
      </c>
      <c r="E1099" s="1231"/>
      <c r="F1099" s="1072" t="s">
        <v>77</v>
      </c>
      <c r="G1099" s="1073"/>
      <c r="H1099" s="1074"/>
      <c r="I1099" s="1075"/>
      <c r="J1099" s="1076"/>
      <c r="K1099" s="1076"/>
      <c r="L1099" s="1076"/>
      <c r="M1099" s="1077"/>
    </row>
    <row r="1100" spans="1:13" ht="20.25" customHeight="1" thickBot="1">
      <c r="A1100" s="1187"/>
      <c r="B1100" s="51" t="s">
        <v>81</v>
      </c>
      <c r="C1100" s="131" t="s">
        <v>71</v>
      </c>
      <c r="D1100" s="1232" t="s">
        <v>210</v>
      </c>
      <c r="E1100" s="1233"/>
      <c r="F1100" s="1081" t="s">
        <v>106</v>
      </c>
      <c r="G1100" s="1082"/>
      <c r="H1100" s="1083"/>
      <c r="I1100" s="1078"/>
      <c r="J1100" s="1079"/>
      <c r="K1100" s="1079"/>
      <c r="L1100" s="1079"/>
      <c r="M1100" s="1080"/>
    </row>
    <row r="1101" spans="1:13" ht="12.75" customHeight="1" thickTop="1">
      <c r="A1101" s="1185"/>
      <c r="B1101" s="1185"/>
      <c r="C1101" s="1185"/>
      <c r="D1101" s="1185"/>
      <c r="E1101" s="1185"/>
      <c r="F1101" s="1185"/>
      <c r="G1101" s="1185"/>
      <c r="H1101" s="1185"/>
      <c r="I1101" s="1185"/>
      <c r="J1101" s="1185"/>
      <c r="K1101" s="1185"/>
      <c r="L1101" s="1185"/>
      <c r="M1101" s="1185"/>
    </row>
    <row r="1102" spans="1:13" ht="24.75" customHeight="1" thickBot="1">
      <c r="A1102" s="488">
        <f>A1066+1</f>
        <v>32</v>
      </c>
      <c r="B1102" s="1186" t="s">
        <v>54</v>
      </c>
      <c r="C1102" s="1186"/>
      <c r="D1102" s="1186"/>
      <c r="E1102" s="1186"/>
      <c r="F1102" s="1186"/>
      <c r="G1102" s="1186"/>
      <c r="H1102" s="1186"/>
      <c r="I1102" s="1186"/>
      <c r="J1102" s="1186"/>
      <c r="K1102" s="1186"/>
      <c r="L1102" s="1186"/>
      <c r="M1102" s="1186"/>
    </row>
    <row r="1103" spans="1:13" ht="42.75" customHeight="1" thickTop="1">
      <c r="A1103" s="1187"/>
      <c r="B1103" s="1188"/>
      <c r="C1103" s="1189"/>
      <c r="D1103" s="1192" t="str">
        <f>Master!$E$8</f>
        <v>Govt. Sr. Secondary School Raimalwada</v>
      </c>
      <c r="E1103" s="1193"/>
      <c r="F1103" s="1193"/>
      <c r="G1103" s="1193"/>
      <c r="H1103" s="1193"/>
      <c r="I1103" s="1193"/>
      <c r="J1103" s="1193"/>
      <c r="K1103" s="1193"/>
      <c r="L1103" s="1193"/>
      <c r="M1103" s="1194"/>
    </row>
    <row r="1104" spans="1:13" ht="26.25" customHeight="1" thickBot="1">
      <c r="A1104" s="1187"/>
      <c r="B1104" s="1190"/>
      <c r="C1104" s="1191"/>
      <c r="D1104" s="1195" t="str">
        <f>Master!$E$11</f>
        <v>P.S.-Bapini (Jodhpur)</v>
      </c>
      <c r="E1104" s="1196"/>
      <c r="F1104" s="1196"/>
      <c r="G1104" s="1196"/>
      <c r="H1104" s="1196"/>
      <c r="I1104" s="1196"/>
      <c r="J1104" s="1196"/>
      <c r="K1104" s="1196"/>
      <c r="L1104" s="1196"/>
      <c r="M1104" s="1197"/>
    </row>
    <row r="1105" spans="1:13" ht="17.25" customHeight="1">
      <c r="A1105" s="1187"/>
      <c r="B1105" s="274"/>
      <c r="C1105" s="1198" t="s">
        <v>169</v>
      </c>
      <c r="D1105" s="1199"/>
      <c r="E1105" s="1199"/>
      <c r="F1105" s="1199"/>
      <c r="G1105" s="1200"/>
      <c r="H1105" s="1207" t="s">
        <v>129</v>
      </c>
      <c r="I1105" s="1207"/>
      <c r="J1105" s="1210">
        <f>VLOOKUP(A1102,'Class-6'!$B$9:$G$108,6)</f>
        <v>0</v>
      </c>
      <c r="K1105" s="1213" t="str">
        <f>CONCATENATE('Class-6'!$C$3,'Class-6'!$G$3)</f>
        <v>School U-Dise Code :-08151106901</v>
      </c>
      <c r="L1105" s="1214"/>
      <c r="M1105" s="1215"/>
    </row>
    <row r="1106" spans="1:13" ht="17.25" customHeight="1">
      <c r="A1106" s="1187"/>
      <c r="B1106" s="38"/>
      <c r="C1106" s="1201"/>
      <c r="D1106" s="1202"/>
      <c r="E1106" s="1202"/>
      <c r="F1106" s="1202"/>
      <c r="G1106" s="1203"/>
      <c r="H1106" s="1208"/>
      <c r="I1106" s="1208"/>
      <c r="J1106" s="1211"/>
      <c r="K1106" s="1216" t="str">
        <f>CONCATENATE('Class-6'!$I$3,'Class-6'!$J$3)</f>
        <v>Session :-2021-22</v>
      </c>
      <c r="L1106" s="1217"/>
      <c r="M1106" s="1218"/>
    </row>
    <row r="1107" spans="1:13" ht="17.25" customHeight="1" thickBot="1">
      <c r="A1107" s="1187"/>
      <c r="B1107" s="38"/>
      <c r="C1107" s="1204"/>
      <c r="D1107" s="1205"/>
      <c r="E1107" s="1205"/>
      <c r="F1107" s="1205"/>
      <c r="G1107" s="1206"/>
      <c r="H1107" s="1209"/>
      <c r="I1107" s="1209"/>
      <c r="J1107" s="1212"/>
      <c r="K1107" s="1219"/>
      <c r="L1107" s="1220"/>
      <c r="M1107" s="1221"/>
    </row>
    <row r="1108" spans="1:13" ht="20.25" customHeight="1">
      <c r="A1108" s="1187"/>
      <c r="B1108" s="40" t="s">
        <v>81</v>
      </c>
      <c r="C1108" s="1222" t="s">
        <v>22</v>
      </c>
      <c r="D1108" s="1223"/>
      <c r="E1108" s="1223"/>
      <c r="F1108" s="1224"/>
      <c r="G1108" s="17" t="s">
        <v>167</v>
      </c>
      <c r="H1108" s="1225">
        <f>VLOOKUP($A1102,'Class-6'!$B$9:$EI$108,4,0)</f>
        <v>0</v>
      </c>
      <c r="I1108" s="1225"/>
      <c r="J1108" s="1225"/>
      <c r="K1108" s="1225"/>
      <c r="L1108" s="1225"/>
      <c r="M1108" s="1226"/>
    </row>
    <row r="1109" spans="1:13" ht="20.25" customHeight="1">
      <c r="A1109" s="1187"/>
      <c r="B1109" s="40" t="s">
        <v>81</v>
      </c>
      <c r="C1109" s="1181" t="s">
        <v>24</v>
      </c>
      <c r="D1109" s="1182"/>
      <c r="E1109" s="1182"/>
      <c r="F1109" s="1183"/>
      <c r="G1109" s="33" t="s">
        <v>167</v>
      </c>
      <c r="H1109" s="1179">
        <f>VLOOKUP($A1102,'Class-6'!$B$9:$EI$108,7,0)</f>
        <v>0</v>
      </c>
      <c r="I1109" s="1179"/>
      <c r="J1109" s="1179"/>
      <c r="K1109" s="1179"/>
      <c r="L1109" s="1179"/>
      <c r="M1109" s="1180"/>
    </row>
    <row r="1110" spans="1:13" ht="20.25" customHeight="1">
      <c r="A1110" s="1187"/>
      <c r="B1110" s="40" t="s">
        <v>81</v>
      </c>
      <c r="C1110" s="1181" t="s">
        <v>25</v>
      </c>
      <c r="D1110" s="1182"/>
      <c r="E1110" s="1182"/>
      <c r="F1110" s="1183"/>
      <c r="G1110" s="33" t="s">
        <v>167</v>
      </c>
      <c r="H1110" s="1179">
        <f>VLOOKUP($A1102,'Class-6'!$B$9:$EI$108,8,0)</f>
        <v>0</v>
      </c>
      <c r="I1110" s="1179"/>
      <c r="J1110" s="1179"/>
      <c r="K1110" s="1179"/>
      <c r="L1110" s="1179"/>
      <c r="M1110" s="1180"/>
    </row>
    <row r="1111" spans="1:13" ht="20.25" customHeight="1">
      <c r="A1111" s="1187"/>
      <c r="B1111" s="40" t="s">
        <v>81</v>
      </c>
      <c r="C1111" s="1181" t="s">
        <v>56</v>
      </c>
      <c r="D1111" s="1182"/>
      <c r="E1111" s="1182"/>
      <c r="F1111" s="1183"/>
      <c r="G1111" s="33" t="s">
        <v>167</v>
      </c>
      <c r="H1111" s="1179">
        <f>VLOOKUP($A1102,'Class-6'!$B$9:$EI$108,9,0)</f>
        <v>0</v>
      </c>
      <c r="I1111" s="1179"/>
      <c r="J1111" s="1179"/>
      <c r="K1111" s="1179"/>
      <c r="L1111" s="1179"/>
      <c r="M1111" s="1180"/>
    </row>
    <row r="1112" spans="1:13" ht="20.25" customHeight="1">
      <c r="A1112" s="1187"/>
      <c r="B1112" s="40" t="s">
        <v>81</v>
      </c>
      <c r="C1112" s="1181" t="s">
        <v>57</v>
      </c>
      <c r="D1112" s="1182"/>
      <c r="E1112" s="1182"/>
      <c r="F1112" s="1183"/>
      <c r="G1112" s="33" t="s">
        <v>167</v>
      </c>
      <c r="H1112" s="1184" t="str">
        <f>CONCATENATE('Class-6'!$G$4,'Class-6'!$J$4)</f>
        <v>6(A)</v>
      </c>
      <c r="I1112" s="1179"/>
      <c r="J1112" s="1179"/>
      <c r="K1112" s="1179"/>
      <c r="L1112" s="1179"/>
      <c r="M1112" s="1180"/>
    </row>
    <row r="1113" spans="1:13" ht="20.25" customHeight="1" thickBot="1">
      <c r="A1113" s="1187"/>
      <c r="B1113" s="40" t="s">
        <v>81</v>
      </c>
      <c r="C1113" s="1154" t="s">
        <v>27</v>
      </c>
      <c r="D1113" s="1155"/>
      <c r="E1113" s="1155"/>
      <c r="F1113" s="1156"/>
      <c r="G1113" s="98" t="s">
        <v>167</v>
      </c>
      <c r="H1113" s="1157">
        <f>VLOOKUP($A1102,'Class-6'!$B$9:$EI$108,10,0)</f>
        <v>0</v>
      </c>
      <c r="I1113" s="1157"/>
      <c r="J1113" s="1157"/>
      <c r="K1113" s="1157"/>
      <c r="L1113" s="1157"/>
      <c r="M1113" s="1158"/>
    </row>
    <row r="1114" spans="1:13" ht="20.25" customHeight="1">
      <c r="A1114" s="1187"/>
      <c r="B1114" s="49" t="s">
        <v>81</v>
      </c>
      <c r="C1114" s="1159" t="s">
        <v>58</v>
      </c>
      <c r="D1114" s="1160"/>
      <c r="E1114" s="413" t="s">
        <v>85</v>
      </c>
      <c r="F1114" s="413" t="s">
        <v>86</v>
      </c>
      <c r="G1114" s="410" t="s">
        <v>33</v>
      </c>
      <c r="H1114" s="1161" t="s">
        <v>59</v>
      </c>
      <c r="I1114" s="1161"/>
      <c r="J1114" s="1162" t="s">
        <v>97</v>
      </c>
      <c r="K1114" s="1163"/>
      <c r="L1114" s="414" t="s">
        <v>89</v>
      </c>
      <c r="M1114" s="1164" t="s">
        <v>104</v>
      </c>
    </row>
    <row r="1115" spans="1:13" ht="25.5" customHeight="1" thickBot="1">
      <c r="A1115" s="1187"/>
      <c r="B1115" s="49" t="s">
        <v>81</v>
      </c>
      <c r="C1115" s="1166" t="s">
        <v>60</v>
      </c>
      <c r="D1115" s="1167"/>
      <c r="E1115" s="267">
        <f>'Class-6'!$L$7</f>
        <v>20</v>
      </c>
      <c r="F1115" s="267">
        <f>'Class-6'!$M$7</f>
        <v>20</v>
      </c>
      <c r="G1115" s="268">
        <f>SUM(E1115:F1115)</f>
        <v>40</v>
      </c>
      <c r="H1115" s="1168">
        <f>'Class-6'!$R$7</f>
        <v>60</v>
      </c>
      <c r="I1115" s="1169"/>
      <c r="J1115" s="1170">
        <f>'Class-6'!$V$7</f>
        <v>100</v>
      </c>
      <c r="K1115" s="1171"/>
      <c r="L1115" s="150">
        <f>G1115+H1115+J1115</f>
        <v>200</v>
      </c>
      <c r="M1115" s="1165"/>
    </row>
    <row r="1116" spans="1:13" ht="22.5" customHeight="1">
      <c r="A1116" s="1187"/>
      <c r="B1116" s="49" t="s">
        <v>81</v>
      </c>
      <c r="C1116" s="1148" t="str">
        <f>'Class-6'!$L$3</f>
        <v>HINDI</v>
      </c>
      <c r="D1116" s="1149"/>
      <c r="E1116" s="99">
        <f>IF($J1105="TC",0,IF($J1105="Nso",0,VLOOKUP($A1102,'Class-6'!$B$9:$EI$108,11,0)))</f>
        <v>0</v>
      </c>
      <c r="F1116" s="99">
        <f>IF($J1105="TC",0,IF($J1105="Nso",0,VLOOKUP($A1102,'Class-6'!$B$9:$EI$108,12,0)))</f>
        <v>0</v>
      </c>
      <c r="G1116" s="269">
        <f>SUM(E1116,F1116)</f>
        <v>0</v>
      </c>
      <c r="H1116" s="1150">
        <f>IF($J1105="TC",0,IF($J1105="Nso",0,VLOOKUP($A1102,'Class-6'!$B$9:$EI$108,17,0)))</f>
        <v>0</v>
      </c>
      <c r="I1116" s="1151"/>
      <c r="J1116" s="1152">
        <f>IF($J1105="TC",0,IF($J1105="Nso",0,VLOOKUP($A1102,'Class-6'!$B$9:$EI$108,21,0)))</f>
        <v>0</v>
      </c>
      <c r="K1116" s="1153"/>
      <c r="L1116" s="99">
        <f>SUM(G1116,H1116,J1116)</f>
        <v>0</v>
      </c>
      <c r="M1116" s="100">
        <f>IF($J1105="TC",0,IF($J1105="Nso",0,VLOOKUP($A1102,'Class-6'!$B$9:$EI$108,25,0)))</f>
        <v>0</v>
      </c>
    </row>
    <row r="1117" spans="1:13" ht="22.5" customHeight="1">
      <c r="A1117" s="1187"/>
      <c r="B1117" s="49" t="s">
        <v>81</v>
      </c>
      <c r="C1117" s="1136" t="str">
        <f>'Class-6'!$AA$3</f>
        <v>ENGLISH</v>
      </c>
      <c r="D1117" s="1137"/>
      <c r="E1117" s="99">
        <f>IF($J1105="TC",0,IF($J1105="Nso",0,VLOOKUP($A1102,'Class-6'!$B$9:$EI$108,26,0)))</f>
        <v>0</v>
      </c>
      <c r="F1117" s="99">
        <f>IF($J1105="TC",0,IF($J1105="Nso",0,VLOOKUP($A1102,'Class-6'!$B$9:$EI$108,27,0)))</f>
        <v>0</v>
      </c>
      <c r="G1117" s="270">
        <f t="shared" ref="G1117:G1121" si="62">SUM(E1117,F1117)</f>
        <v>0</v>
      </c>
      <c r="H1117" s="1138">
        <f>IF($J1105="TC",0,IF($J1105="Nso",0,VLOOKUP($A1102,'Class-6'!$B$9:$EI$108,32,0)))</f>
        <v>0</v>
      </c>
      <c r="I1117" s="1139"/>
      <c r="J1117" s="1140">
        <f>IF($J1105="TC",0,IF($J1105="Nso",0,VLOOKUP($A1102,'Class-6'!$B$9:$EI$108,36,0)))</f>
        <v>0</v>
      </c>
      <c r="K1117" s="1141"/>
      <c r="L1117" s="99">
        <f t="shared" ref="L1117:L1121" si="63">SUM(G1117,H1117,J1117)</f>
        <v>0</v>
      </c>
      <c r="M1117" s="100">
        <f>IF($J1105="TC",0,IF($J1105="Nso",0,VLOOKUP($A1102,'Class-6'!$B$9:$EI$108,40,0)))</f>
        <v>0</v>
      </c>
    </row>
    <row r="1118" spans="1:13" ht="22.5" customHeight="1">
      <c r="A1118" s="1187"/>
      <c r="B1118" s="49" t="s">
        <v>81</v>
      </c>
      <c r="C1118" s="1136" t="str">
        <f>'Class-6'!$AP$3</f>
        <v>SANSKRIT</v>
      </c>
      <c r="D1118" s="1137"/>
      <c r="E1118" s="99">
        <f>IF($J1105="TC",0,IF($J1105="Nso",0,VLOOKUP($A1102,'Class-6'!$B$9:$EI$108,41,0)))</f>
        <v>0</v>
      </c>
      <c r="F1118" s="99">
        <f>IF($J1105="TC",0,IF($J1105="TC",0,IF($J1105="Nso",0,VLOOKUP($A1102,'Class-6'!$B$9:$EI$108,42,0))))</f>
        <v>0</v>
      </c>
      <c r="G1118" s="270">
        <f t="shared" si="62"/>
        <v>0</v>
      </c>
      <c r="H1118" s="1138">
        <f>IF($J1105="TC",0,IF($J1105="Nso",0,VLOOKUP($A1102,'Class-6'!$B$9:$EI$108,47,0)))</f>
        <v>0</v>
      </c>
      <c r="I1118" s="1139"/>
      <c r="J1118" s="1140">
        <f>IF($J1105="TC",0,IF($J1105="Nso",0,VLOOKUP($A1102,'Class-6'!$B$9:$EI$108,51,0)))</f>
        <v>0</v>
      </c>
      <c r="K1118" s="1141"/>
      <c r="L1118" s="99">
        <f t="shared" si="63"/>
        <v>0</v>
      </c>
      <c r="M1118" s="100">
        <f>IF($J1105="TC",0,IF($J1105="Nso",0,VLOOKUP($A1102,'Class-6'!$B$9:$EI$108,55,0)))</f>
        <v>0</v>
      </c>
    </row>
    <row r="1119" spans="1:13" ht="22.5" customHeight="1">
      <c r="A1119" s="1187"/>
      <c r="B1119" s="49" t="s">
        <v>81</v>
      </c>
      <c r="C1119" s="1136" t="str">
        <f>'Class-6'!$BE$3</f>
        <v>SCIENCE</v>
      </c>
      <c r="D1119" s="1137"/>
      <c r="E1119" s="99">
        <f>IF($J1105="TC",0,IF($J1105="Nso",0,VLOOKUP($A1102,'Class-6'!$B$9:$EI$108,56,0)))</f>
        <v>0</v>
      </c>
      <c r="F1119" s="99">
        <f>IF($J1105="TC",0,IF($J1105="Nso",0,VLOOKUP($A1102,'Class-6'!$B$9:$EI$108,57,0)))</f>
        <v>0</v>
      </c>
      <c r="G1119" s="270">
        <f t="shared" si="62"/>
        <v>0</v>
      </c>
      <c r="H1119" s="1138">
        <f>IF($J1105="TC",0,IF($J1105="Nso",0,VLOOKUP($A1102,'Class-6'!$B$9:$EI$108,62,0)))</f>
        <v>0</v>
      </c>
      <c r="I1119" s="1139"/>
      <c r="J1119" s="1140">
        <f>IF($J1105="TC",0,IF($J1105="Nso",0,VLOOKUP($A1102,'Class-6'!$B$9:$EI$108,66,0)))</f>
        <v>0</v>
      </c>
      <c r="K1119" s="1141"/>
      <c r="L1119" s="99">
        <f t="shared" si="63"/>
        <v>0</v>
      </c>
      <c r="M1119" s="100">
        <f>IF($J1105="TC",0,IF($J1105="Nso",0,VLOOKUP($A1102,'Class-6'!$B$9:$EI$108,70,0)))</f>
        <v>0</v>
      </c>
    </row>
    <row r="1120" spans="1:13" ht="22.5" customHeight="1">
      <c r="A1120" s="1187"/>
      <c r="B1120" s="49" t="s">
        <v>81</v>
      </c>
      <c r="C1120" s="1136" t="str">
        <f>'Class-6'!$BT$3</f>
        <v>MATHEMATICS</v>
      </c>
      <c r="D1120" s="1137"/>
      <c r="E1120" s="99">
        <f>IF($J1105="TC",0,IF($J1105="Nso",0,VLOOKUP($A1102,'Class-6'!$B$9:$EI$108,71,0)))</f>
        <v>0</v>
      </c>
      <c r="F1120" s="99">
        <f>IF($J1105="TC",0,IF($J1105="Nso",0,VLOOKUP($A1102,'Class-6'!$B$9:$EI$108,72,0)))</f>
        <v>0</v>
      </c>
      <c r="G1120" s="270">
        <f t="shared" si="62"/>
        <v>0</v>
      </c>
      <c r="H1120" s="1138">
        <f>IF($J1105="TC",0,IF($J1105="Nso",0,VLOOKUP($A1102,'Class-6'!$B$9:$EI$108,77,0)))</f>
        <v>0</v>
      </c>
      <c r="I1120" s="1139"/>
      <c r="J1120" s="1140">
        <f>IF($J1105="TC",0,IF($J1105="Nso",0,VLOOKUP($A1102,'Class-6'!$B$9:$EI$108,81,0)))</f>
        <v>0</v>
      </c>
      <c r="K1120" s="1141"/>
      <c r="L1120" s="99">
        <f t="shared" si="63"/>
        <v>0</v>
      </c>
      <c r="M1120" s="100">
        <f>IF($J1105="TC",0,IF($J1105="Nso",0,VLOOKUP($A1102,'Class-6'!$B$9:$EI$108,85,0)))</f>
        <v>0</v>
      </c>
    </row>
    <row r="1121" spans="1:13" ht="22.5" customHeight="1" thickBot="1">
      <c r="A1121" s="1187"/>
      <c r="B1121" s="49" t="s">
        <v>81</v>
      </c>
      <c r="C1121" s="1142" t="str">
        <f>'Class-6'!$CI$3</f>
        <v>SOCIAL SCIENCE</v>
      </c>
      <c r="D1121" s="1143"/>
      <c r="E1121" s="99">
        <f>IF($J1105="TC",0,IF($J1105="Nso",0,VLOOKUP($A1102,'Class-6'!$B$9:$EI$108,86,0)))</f>
        <v>0</v>
      </c>
      <c r="F1121" s="99">
        <f>IF($J1105="TC",0,IF($J1105="Nso",0,VLOOKUP($A1102,'Class-6'!$B$9:$EI$108,87,0)))</f>
        <v>0</v>
      </c>
      <c r="G1121" s="271">
        <f t="shared" si="62"/>
        <v>0</v>
      </c>
      <c r="H1121" s="1144">
        <f>IF($J1105="TC",0,IF($J1105="Nso",0,VLOOKUP($A1102,'Class-6'!$B$9:$EI$108,92,0)))</f>
        <v>0</v>
      </c>
      <c r="I1121" s="1145"/>
      <c r="J1121" s="1146">
        <f>IF($J1105="TC",0,IF($J1105="Nso",0,VLOOKUP($A1102,'Class-6'!$B$9:$EI$108,96,0)))</f>
        <v>0</v>
      </c>
      <c r="K1121" s="1147"/>
      <c r="L1121" s="99">
        <f t="shared" si="63"/>
        <v>0</v>
      </c>
      <c r="M1121" s="100">
        <f>IF($J1105="TC",0,IF($J1105="Nso",0,VLOOKUP($A1102,'Class-6'!$B$9:$EI$108,100,0)))</f>
        <v>0</v>
      </c>
    </row>
    <row r="1122" spans="1:13" ht="20.25" customHeight="1">
      <c r="A1122" s="1187"/>
      <c r="B1122" s="49" t="s">
        <v>81</v>
      </c>
      <c r="C1122" s="1124" t="s">
        <v>90</v>
      </c>
      <c r="D1122" s="1125"/>
      <c r="E1122" s="1126"/>
      <c r="F1122" s="1130" t="s">
        <v>91</v>
      </c>
      <c r="G1122" s="1131"/>
      <c r="H1122" s="1132" t="s">
        <v>92</v>
      </c>
      <c r="I1122" s="1133"/>
      <c r="J1122" s="481" t="s">
        <v>45</v>
      </c>
      <c r="K1122" s="481" t="s">
        <v>98</v>
      </c>
      <c r="L1122" s="411" t="s">
        <v>43</v>
      </c>
      <c r="M1122" s="513" t="s">
        <v>47</v>
      </c>
    </row>
    <row r="1123" spans="1:13" ht="20.25" customHeight="1" thickBot="1">
      <c r="A1123" s="1187"/>
      <c r="B1123" s="49" t="s">
        <v>81</v>
      </c>
      <c r="C1123" s="1127"/>
      <c r="D1123" s="1128"/>
      <c r="E1123" s="1129"/>
      <c r="F1123" s="1134">
        <f>IF($J1105="TC",0,IF($J1105="Nso",0,VLOOKUP($A1102,'Class-6'!$B$9:$EI$108,131,0)))</f>
        <v>0</v>
      </c>
      <c r="G1123" s="1135"/>
      <c r="H1123" s="1134">
        <f>IF($J1105="TC",0,IF($J1105="Nso",0,VLOOKUP($A1102,'Class-6'!$B$9:$EI$108,132,0)))</f>
        <v>0</v>
      </c>
      <c r="I1123" s="1135"/>
      <c r="J1123" s="483">
        <f>IF($J1105="TC",0,IF($J1105="Nso",0,VLOOKUP($A1102,'Class-6'!$B$9:$EI$108,133,0)))</f>
        <v>0</v>
      </c>
      <c r="K1123" s="482" t="str">
        <f>IF($J1105="TC",0,IF($J1105="Nso",0,VLOOKUP($A1102,'Class-6'!$B$9:$EI$108,134,0)))</f>
        <v/>
      </c>
      <c r="L1123" s="412" t="str">
        <f>IF($J1105="TC","TC",IF($J1105="Nso","NSO",VLOOKUP($A1102,'Class-6'!$B$9:$EI$108,135,0)))</f>
        <v/>
      </c>
      <c r="M1123" s="97" t="str">
        <f>IF($J1105="Nso",0,VLOOKUP($A1102,'Class-6'!$B$9:$EI$108,137,0))</f>
        <v/>
      </c>
    </row>
    <row r="1124" spans="1:13" ht="20.25" customHeight="1">
      <c r="A1124" s="1187"/>
      <c r="B1124" s="49" t="s">
        <v>81</v>
      </c>
      <c r="C1124" s="1172" t="s">
        <v>63</v>
      </c>
      <c r="D1124" s="1173"/>
      <c r="E1124" s="1173"/>
      <c r="F1124" s="1173"/>
      <c r="G1124" s="1173"/>
      <c r="H1124" s="1174"/>
      <c r="I1124" s="1175" t="s">
        <v>64</v>
      </c>
      <c r="J1124" s="1176"/>
      <c r="K1124" s="484">
        <f>IF($J1105="TC",0,IF($J1105="Nso",0,VLOOKUP($A1102,'Class-6'!$B$9:$EI$108,128,0)))</f>
        <v>0</v>
      </c>
      <c r="L1124" s="1177" t="s">
        <v>107</v>
      </c>
      <c r="M1124" s="1178"/>
    </row>
    <row r="1125" spans="1:13" ht="20.25" customHeight="1" thickBot="1">
      <c r="A1125" s="1187"/>
      <c r="B1125" s="49" t="s">
        <v>81</v>
      </c>
      <c r="C1125" s="1113" t="s">
        <v>58</v>
      </c>
      <c r="D1125" s="1114"/>
      <c r="E1125" s="1114"/>
      <c r="F1125" s="1115" t="s">
        <v>176</v>
      </c>
      <c r="G1125" s="1115"/>
      <c r="H1125" s="272" t="s">
        <v>51</v>
      </c>
      <c r="I1125" s="1116" t="s">
        <v>65</v>
      </c>
      <c r="J1125" s="1117"/>
      <c r="K1125" s="485">
        <f>IF($J1105="TC",0,IF($J1105="Nso",0,VLOOKUP($A1102,'Class-6'!$B$9:$EI$108,129,0)))</f>
        <v>0</v>
      </c>
      <c r="L1125" s="1118" t="str">
        <f>IF($J1105="TC",0,IF($J1105="Nso",0,VLOOKUP($A1102,'Class-6'!$B$9:$EI$108,130,0)))</f>
        <v/>
      </c>
      <c r="M1125" s="1119"/>
    </row>
    <row r="1126" spans="1:13" ht="20.25" customHeight="1">
      <c r="A1126" s="1187"/>
      <c r="B1126" s="49" t="s">
        <v>81</v>
      </c>
      <c r="C1126" s="1113"/>
      <c r="D1126" s="1114"/>
      <c r="E1126" s="1114"/>
      <c r="F1126" s="1115"/>
      <c r="G1126" s="1115"/>
      <c r="H1126" s="273" t="s">
        <v>105</v>
      </c>
      <c r="I1126" s="1120" t="s">
        <v>66</v>
      </c>
      <c r="J1126" s="1121"/>
      <c r="K1126" s="1122">
        <f>IF($J1105="TC",0,IF($J1105="Nso",0,VLOOKUP($A1102,'Class-6'!$B$9:$EI$108,138,0)))</f>
        <v>0</v>
      </c>
      <c r="L1126" s="1122"/>
      <c r="M1126" s="1123"/>
    </row>
    <row r="1127" spans="1:13" ht="20.25" customHeight="1">
      <c r="A1127" s="1187"/>
      <c r="B1127" s="49" t="s">
        <v>81</v>
      </c>
      <c r="C1127" s="1101" t="str">
        <f>'Class-6'!$CX$3</f>
        <v>WORK EXP.</v>
      </c>
      <c r="D1127" s="1102"/>
      <c r="E1127" s="1103"/>
      <c r="F1127" s="1104" t="str">
        <f>IF($J1105="TC",0,IF($J1105="Nso",0,VLOOKUP($A1102,'Class-6'!$B$9:$FH$108,155,0)))</f>
        <v>0/100</v>
      </c>
      <c r="G1127" s="1104"/>
      <c r="H1127" s="95">
        <f>IF($J1105="TC",0,IF($J1105="Nso",0,VLOOKUP($A1102,'Class-6'!$B$9:$FH$108,109,0)))</f>
        <v>0</v>
      </c>
      <c r="I1127" s="1105" t="s">
        <v>83</v>
      </c>
      <c r="J1127" s="1106"/>
      <c r="K1127" s="1107">
        <f>'Class-6'!$V$2</f>
        <v>44676</v>
      </c>
      <c r="L1127" s="1107"/>
      <c r="M1127" s="1108"/>
    </row>
    <row r="1128" spans="1:13" ht="20.25" customHeight="1">
      <c r="A1128" s="1187"/>
      <c r="B1128" s="49" t="s">
        <v>81</v>
      </c>
      <c r="C1128" s="1109" t="str">
        <f>'Class-6'!$DG$3</f>
        <v>ART EDU.</v>
      </c>
      <c r="D1128" s="1104"/>
      <c r="E1128" s="1104"/>
      <c r="F1128" s="1086" t="str">
        <f>IF($J1105="TC",0,IF($J1105="Nso",0,VLOOKUP($A1102,'Class-6'!$B$9:$FH$108,159,0)))</f>
        <v>0/100</v>
      </c>
      <c r="G1128" s="1087"/>
      <c r="H1128" s="95">
        <f>IF($J1105="TC",0,IF($J1105="Nso",0,VLOOKUP($A1102,'Class-6'!$B$9:$FH$108,118,0)))</f>
        <v>0</v>
      </c>
      <c r="I1128" s="1110"/>
      <c r="J1128" s="1111"/>
      <c r="K1128" s="1111"/>
      <c r="L1128" s="1111"/>
      <c r="M1128" s="1112"/>
    </row>
    <row r="1129" spans="1:13" ht="20.25" customHeight="1">
      <c r="A1129" s="1187"/>
      <c r="B1129" s="49" t="s">
        <v>81</v>
      </c>
      <c r="C1129" s="1084" t="str">
        <f>'Class-6'!$DP$3</f>
        <v>HEALTH &amp; PHY. EDU.</v>
      </c>
      <c r="D1129" s="1085"/>
      <c r="E1129" s="1085"/>
      <c r="F1129" s="1086" t="str">
        <f>IF($J1105="TC",0,IF($J1105="Nso",0,VLOOKUP($A1102,'Class-6'!$B$9:$FH$108,163,0)))</f>
        <v>0/100</v>
      </c>
      <c r="G1129" s="1087"/>
      <c r="H1129" s="95">
        <f>IF($J1105="TC",0,IF($J1105="Nso",0,VLOOKUP($A1102,'Class-6'!$B$9:$FH$108,127,0)))</f>
        <v>0</v>
      </c>
      <c r="I1129" s="1088" t="s">
        <v>78</v>
      </c>
      <c r="J1129" s="1089"/>
      <c r="K1129" s="1092"/>
      <c r="L1129" s="1093"/>
      <c r="M1129" s="1094"/>
    </row>
    <row r="1130" spans="1:13" ht="20.25" customHeight="1">
      <c r="A1130" s="1187"/>
      <c r="B1130" s="40" t="s">
        <v>81</v>
      </c>
      <c r="C1130" s="1098" t="s">
        <v>67</v>
      </c>
      <c r="D1130" s="1099"/>
      <c r="E1130" s="1099"/>
      <c r="F1130" s="1099"/>
      <c r="G1130" s="1099"/>
      <c r="H1130" s="1100"/>
      <c r="I1130" s="1090"/>
      <c r="J1130" s="1091"/>
      <c r="K1130" s="1095"/>
      <c r="L1130" s="1096"/>
      <c r="M1130" s="1097"/>
    </row>
    <row r="1131" spans="1:13" ht="20.25" customHeight="1" thickBot="1">
      <c r="A1131" s="1187"/>
      <c r="B1131" s="40" t="s">
        <v>81</v>
      </c>
      <c r="C1131" s="96" t="s">
        <v>68</v>
      </c>
      <c r="D1131" s="1060" t="s">
        <v>73</v>
      </c>
      <c r="E1131" s="1227"/>
      <c r="F1131" s="1060" t="s">
        <v>74</v>
      </c>
      <c r="G1131" s="1061"/>
      <c r="H1131" s="1062"/>
      <c r="I1131" s="1063" t="s">
        <v>79</v>
      </c>
      <c r="J1131" s="1064"/>
      <c r="K1131" s="1064"/>
      <c r="L1131" s="1064"/>
      <c r="M1131" s="1065"/>
    </row>
    <row r="1132" spans="1:13" ht="20.25" customHeight="1">
      <c r="A1132" s="1187"/>
      <c r="B1132" s="40" t="s">
        <v>81</v>
      </c>
      <c r="C1132" s="511" t="s">
        <v>207</v>
      </c>
      <c r="D1132" s="1228" t="s">
        <v>208</v>
      </c>
      <c r="E1132" s="1229"/>
      <c r="F1132" s="1069" t="s">
        <v>75</v>
      </c>
      <c r="G1132" s="1070"/>
      <c r="H1132" s="1071"/>
      <c r="I1132" s="1066"/>
      <c r="J1132" s="1067"/>
      <c r="K1132" s="1067"/>
      <c r="L1132" s="1067"/>
      <c r="M1132" s="1068"/>
    </row>
    <row r="1133" spans="1:13" ht="20.25" customHeight="1">
      <c r="A1133" s="1187"/>
      <c r="B1133" s="40" t="s">
        <v>81</v>
      </c>
      <c r="C1133" s="512" t="s">
        <v>69</v>
      </c>
      <c r="D1133" s="1230" t="s">
        <v>212</v>
      </c>
      <c r="E1133" s="1231"/>
      <c r="F1133" s="1072" t="s">
        <v>76</v>
      </c>
      <c r="G1133" s="1073"/>
      <c r="H1133" s="1074"/>
      <c r="I1133" s="1066"/>
      <c r="J1133" s="1067"/>
      <c r="K1133" s="1067"/>
      <c r="L1133" s="1067"/>
      <c r="M1133" s="1068"/>
    </row>
    <row r="1134" spans="1:13" ht="20.25" customHeight="1">
      <c r="A1134" s="1187"/>
      <c r="B1134" s="40" t="s">
        <v>81</v>
      </c>
      <c r="C1134" s="512" t="s">
        <v>70</v>
      </c>
      <c r="D1134" s="1230" t="s">
        <v>215</v>
      </c>
      <c r="E1134" s="1231"/>
      <c r="F1134" s="1072" t="s">
        <v>77</v>
      </c>
      <c r="G1134" s="1073"/>
      <c r="H1134" s="1074"/>
      <c r="I1134" s="1075" t="s">
        <v>93</v>
      </c>
      <c r="J1134" s="1076"/>
      <c r="K1134" s="1076"/>
      <c r="L1134" s="1076"/>
      <c r="M1134" s="1077"/>
    </row>
    <row r="1135" spans="1:13" ht="20.25" customHeight="1">
      <c r="A1135" s="1187"/>
      <c r="B1135" s="40"/>
      <c r="C1135" s="512" t="s">
        <v>72</v>
      </c>
      <c r="D1135" s="1230" t="s">
        <v>209</v>
      </c>
      <c r="E1135" s="1231"/>
      <c r="F1135" s="1072" t="s">
        <v>77</v>
      </c>
      <c r="G1135" s="1073"/>
      <c r="H1135" s="1074"/>
      <c r="I1135" s="1075"/>
      <c r="J1135" s="1076"/>
      <c r="K1135" s="1076"/>
      <c r="L1135" s="1076"/>
      <c r="M1135" s="1077"/>
    </row>
    <row r="1136" spans="1:13" ht="20.25" customHeight="1" thickBot="1">
      <c r="A1136" s="1187"/>
      <c r="B1136" s="51" t="s">
        <v>81</v>
      </c>
      <c r="C1136" s="131" t="s">
        <v>71</v>
      </c>
      <c r="D1136" s="1232" t="s">
        <v>210</v>
      </c>
      <c r="E1136" s="1233"/>
      <c r="F1136" s="1081" t="s">
        <v>106</v>
      </c>
      <c r="G1136" s="1082"/>
      <c r="H1136" s="1083"/>
      <c r="I1136" s="1078"/>
      <c r="J1136" s="1079"/>
      <c r="K1136" s="1079"/>
      <c r="L1136" s="1079"/>
      <c r="M1136" s="1080"/>
    </row>
    <row r="1137" spans="1:13" ht="24.75" customHeight="1" thickTop="1" thickBot="1">
      <c r="A1137" s="488">
        <f>A1102+1</f>
        <v>33</v>
      </c>
      <c r="B1137" s="1186" t="s">
        <v>54</v>
      </c>
      <c r="C1137" s="1186"/>
      <c r="D1137" s="1186"/>
      <c r="E1137" s="1186"/>
      <c r="F1137" s="1186"/>
      <c r="G1137" s="1186"/>
      <c r="H1137" s="1186"/>
      <c r="I1137" s="1186"/>
      <c r="J1137" s="1186"/>
      <c r="K1137" s="1186"/>
      <c r="L1137" s="1186"/>
      <c r="M1137" s="1186"/>
    </row>
    <row r="1138" spans="1:13" ht="37.5" customHeight="1" thickTop="1">
      <c r="A1138" s="1187"/>
      <c r="B1138" s="1188"/>
      <c r="C1138" s="1189"/>
      <c r="D1138" s="1192" t="str">
        <f>Master!$E$8</f>
        <v>Govt. Sr. Secondary School Raimalwada</v>
      </c>
      <c r="E1138" s="1193"/>
      <c r="F1138" s="1193"/>
      <c r="G1138" s="1193"/>
      <c r="H1138" s="1193"/>
      <c r="I1138" s="1193"/>
      <c r="J1138" s="1193"/>
      <c r="K1138" s="1193"/>
      <c r="L1138" s="1193"/>
      <c r="M1138" s="1194"/>
    </row>
    <row r="1139" spans="1:13" ht="26.25" customHeight="1" thickBot="1">
      <c r="A1139" s="1187"/>
      <c r="B1139" s="1190"/>
      <c r="C1139" s="1191"/>
      <c r="D1139" s="1195" t="str">
        <f>Master!$E$11</f>
        <v>P.S.-Bapini (Jodhpur)</v>
      </c>
      <c r="E1139" s="1196"/>
      <c r="F1139" s="1196"/>
      <c r="G1139" s="1196"/>
      <c r="H1139" s="1196"/>
      <c r="I1139" s="1196"/>
      <c r="J1139" s="1196"/>
      <c r="K1139" s="1196"/>
      <c r="L1139" s="1196"/>
      <c r="M1139" s="1197"/>
    </row>
    <row r="1140" spans="1:13" ht="15" customHeight="1">
      <c r="A1140" s="1187"/>
      <c r="B1140" s="274"/>
      <c r="C1140" s="1198" t="s">
        <v>169</v>
      </c>
      <c r="D1140" s="1199"/>
      <c r="E1140" s="1199"/>
      <c r="F1140" s="1199"/>
      <c r="G1140" s="1200"/>
      <c r="H1140" s="1207" t="s">
        <v>129</v>
      </c>
      <c r="I1140" s="1207"/>
      <c r="J1140" s="1210">
        <f>VLOOKUP(A1137,'Class-6'!$B$9:$G$108,6)</f>
        <v>0</v>
      </c>
      <c r="K1140" s="1213" t="str">
        <f>CONCATENATE('Class-6'!$C$3,'Class-6'!$G$3)</f>
        <v>School U-Dise Code :-08151106901</v>
      </c>
      <c r="L1140" s="1214"/>
      <c r="M1140" s="1215"/>
    </row>
    <row r="1141" spans="1:13" ht="15" customHeight="1">
      <c r="A1141" s="1187"/>
      <c r="B1141" s="38"/>
      <c r="C1141" s="1201"/>
      <c r="D1141" s="1202"/>
      <c r="E1141" s="1202"/>
      <c r="F1141" s="1202"/>
      <c r="G1141" s="1203"/>
      <c r="H1141" s="1208"/>
      <c r="I1141" s="1208"/>
      <c r="J1141" s="1211"/>
      <c r="K1141" s="1216" t="str">
        <f>CONCATENATE('Class-6'!$I$3,'Class-6'!$J$3)</f>
        <v>Session :-2021-22</v>
      </c>
      <c r="L1141" s="1217"/>
      <c r="M1141" s="1218"/>
    </row>
    <row r="1142" spans="1:13" ht="15" customHeight="1" thickBot="1">
      <c r="A1142" s="1187"/>
      <c r="B1142" s="38"/>
      <c r="C1142" s="1204"/>
      <c r="D1142" s="1205"/>
      <c r="E1142" s="1205"/>
      <c r="F1142" s="1205"/>
      <c r="G1142" s="1206"/>
      <c r="H1142" s="1209"/>
      <c r="I1142" s="1209"/>
      <c r="J1142" s="1212"/>
      <c r="K1142" s="1219"/>
      <c r="L1142" s="1220"/>
      <c r="M1142" s="1221"/>
    </row>
    <row r="1143" spans="1:13" ht="20.25" customHeight="1">
      <c r="A1143" s="1187"/>
      <c r="B1143" s="40" t="s">
        <v>81</v>
      </c>
      <c r="C1143" s="1222" t="s">
        <v>22</v>
      </c>
      <c r="D1143" s="1223"/>
      <c r="E1143" s="1223"/>
      <c r="F1143" s="1224"/>
      <c r="G1143" s="17" t="s">
        <v>167</v>
      </c>
      <c r="H1143" s="1225">
        <f>VLOOKUP($A1137,'Class-6'!$B$9:$EI$108,4,0)</f>
        <v>0</v>
      </c>
      <c r="I1143" s="1225"/>
      <c r="J1143" s="1225"/>
      <c r="K1143" s="1225"/>
      <c r="L1143" s="1225"/>
      <c r="M1143" s="1226"/>
    </row>
    <row r="1144" spans="1:13" ht="20.25" customHeight="1">
      <c r="A1144" s="1187"/>
      <c r="B1144" s="40" t="s">
        <v>81</v>
      </c>
      <c r="C1144" s="1181" t="s">
        <v>24</v>
      </c>
      <c r="D1144" s="1182"/>
      <c r="E1144" s="1182"/>
      <c r="F1144" s="1183"/>
      <c r="G1144" s="33" t="s">
        <v>167</v>
      </c>
      <c r="H1144" s="1179">
        <f>VLOOKUP($A1137,'Class-6'!$B$9:$EI$108,7,0)</f>
        <v>0</v>
      </c>
      <c r="I1144" s="1179"/>
      <c r="J1144" s="1179"/>
      <c r="K1144" s="1179"/>
      <c r="L1144" s="1179"/>
      <c r="M1144" s="1180"/>
    </row>
    <row r="1145" spans="1:13" ht="20.25" customHeight="1">
      <c r="A1145" s="1187"/>
      <c r="B1145" s="40" t="s">
        <v>81</v>
      </c>
      <c r="C1145" s="1181" t="s">
        <v>25</v>
      </c>
      <c r="D1145" s="1182"/>
      <c r="E1145" s="1182"/>
      <c r="F1145" s="1183"/>
      <c r="G1145" s="33" t="s">
        <v>167</v>
      </c>
      <c r="H1145" s="1179">
        <f>VLOOKUP($A1137,'Class-6'!$B$9:$EI$108,8,0)</f>
        <v>0</v>
      </c>
      <c r="I1145" s="1179"/>
      <c r="J1145" s="1179"/>
      <c r="K1145" s="1179"/>
      <c r="L1145" s="1179"/>
      <c r="M1145" s="1180"/>
    </row>
    <row r="1146" spans="1:13" ht="20.25" customHeight="1">
      <c r="A1146" s="1187"/>
      <c r="B1146" s="40" t="s">
        <v>81</v>
      </c>
      <c r="C1146" s="1181" t="s">
        <v>56</v>
      </c>
      <c r="D1146" s="1182"/>
      <c r="E1146" s="1182"/>
      <c r="F1146" s="1183"/>
      <c r="G1146" s="33" t="s">
        <v>167</v>
      </c>
      <c r="H1146" s="1179">
        <f>VLOOKUP($A1137,'Class-6'!$B$9:$EI$108,9,0)</f>
        <v>0</v>
      </c>
      <c r="I1146" s="1179"/>
      <c r="J1146" s="1179"/>
      <c r="K1146" s="1179"/>
      <c r="L1146" s="1179"/>
      <c r="M1146" s="1180"/>
    </row>
    <row r="1147" spans="1:13" ht="20.25" customHeight="1">
      <c r="A1147" s="1187"/>
      <c r="B1147" s="40" t="s">
        <v>81</v>
      </c>
      <c r="C1147" s="1181" t="s">
        <v>57</v>
      </c>
      <c r="D1147" s="1182"/>
      <c r="E1147" s="1182"/>
      <c r="F1147" s="1183"/>
      <c r="G1147" s="33" t="s">
        <v>167</v>
      </c>
      <c r="H1147" s="1184" t="str">
        <f>CONCATENATE('Class-6'!$G$4,'Class-6'!$J$4)</f>
        <v>6(A)</v>
      </c>
      <c r="I1147" s="1179"/>
      <c r="J1147" s="1179"/>
      <c r="K1147" s="1179"/>
      <c r="L1147" s="1179"/>
      <c r="M1147" s="1180"/>
    </row>
    <row r="1148" spans="1:13" ht="20.25" customHeight="1" thickBot="1">
      <c r="A1148" s="1187"/>
      <c r="B1148" s="40" t="s">
        <v>81</v>
      </c>
      <c r="C1148" s="1154" t="s">
        <v>27</v>
      </c>
      <c r="D1148" s="1155"/>
      <c r="E1148" s="1155"/>
      <c r="F1148" s="1156"/>
      <c r="G1148" s="98" t="s">
        <v>167</v>
      </c>
      <c r="H1148" s="1157">
        <f>VLOOKUP($A1137,'Class-6'!$B$9:$EI$108,10,0)</f>
        <v>0</v>
      </c>
      <c r="I1148" s="1157"/>
      <c r="J1148" s="1157"/>
      <c r="K1148" s="1157"/>
      <c r="L1148" s="1157"/>
      <c r="M1148" s="1158"/>
    </row>
    <row r="1149" spans="1:13" ht="20.25" customHeight="1">
      <c r="A1149" s="1187"/>
      <c r="B1149" s="49" t="s">
        <v>81</v>
      </c>
      <c r="C1149" s="1159" t="s">
        <v>58</v>
      </c>
      <c r="D1149" s="1160"/>
      <c r="E1149" s="413" t="s">
        <v>85</v>
      </c>
      <c r="F1149" s="413" t="s">
        <v>86</v>
      </c>
      <c r="G1149" s="410" t="s">
        <v>33</v>
      </c>
      <c r="H1149" s="1161" t="s">
        <v>59</v>
      </c>
      <c r="I1149" s="1161"/>
      <c r="J1149" s="1162" t="s">
        <v>97</v>
      </c>
      <c r="K1149" s="1163"/>
      <c r="L1149" s="414" t="s">
        <v>89</v>
      </c>
      <c r="M1149" s="1164" t="s">
        <v>104</v>
      </c>
    </row>
    <row r="1150" spans="1:13" ht="25.5" customHeight="1" thickBot="1">
      <c r="A1150" s="1187"/>
      <c r="B1150" s="49" t="s">
        <v>81</v>
      </c>
      <c r="C1150" s="1166" t="s">
        <v>60</v>
      </c>
      <c r="D1150" s="1167"/>
      <c r="E1150" s="267">
        <f>'Class-6'!$L$7</f>
        <v>20</v>
      </c>
      <c r="F1150" s="267">
        <f>'Class-6'!$M$7</f>
        <v>20</v>
      </c>
      <c r="G1150" s="268">
        <f>SUM(E1150:F1150)</f>
        <v>40</v>
      </c>
      <c r="H1150" s="1168">
        <f>'Class-6'!$R$7</f>
        <v>60</v>
      </c>
      <c r="I1150" s="1169"/>
      <c r="J1150" s="1170">
        <f>'Class-6'!$V$7</f>
        <v>100</v>
      </c>
      <c r="K1150" s="1171"/>
      <c r="L1150" s="150">
        <f>G1150+H1150+J1150</f>
        <v>200</v>
      </c>
      <c r="M1150" s="1165"/>
    </row>
    <row r="1151" spans="1:13" ht="22.5" customHeight="1">
      <c r="A1151" s="1187"/>
      <c r="B1151" s="49" t="s">
        <v>81</v>
      </c>
      <c r="C1151" s="1148" t="str">
        <f>'Class-6'!$L$3</f>
        <v>HINDI</v>
      </c>
      <c r="D1151" s="1149"/>
      <c r="E1151" s="99">
        <f>IF($J1140="TC",0,IF($J1140="Nso",0,VLOOKUP($A1137,'Class-6'!$B$9:$EI$108,11,0)))</f>
        <v>0</v>
      </c>
      <c r="F1151" s="99">
        <f>IF($J1140="TC",0,IF($J1140="Nso",0,VLOOKUP($A1137,'Class-6'!$B$9:$EI$108,12,0)))</f>
        <v>0</v>
      </c>
      <c r="G1151" s="269">
        <f>SUM(E1151,F1151)</f>
        <v>0</v>
      </c>
      <c r="H1151" s="1150">
        <f>IF($J1140="TC",0,IF($J1140="Nso",0,VLOOKUP($A1137,'Class-6'!$B$9:$EI$108,17,0)))</f>
        <v>0</v>
      </c>
      <c r="I1151" s="1151"/>
      <c r="J1151" s="1152">
        <f>IF($J1140="TC",0,IF($J1140="Nso",0,VLOOKUP($A1137,'Class-6'!$B$9:$EI$108,21,0)))</f>
        <v>0</v>
      </c>
      <c r="K1151" s="1153"/>
      <c r="L1151" s="99">
        <f>SUM(G1151,H1151,J1151)</f>
        <v>0</v>
      </c>
      <c r="M1151" s="100">
        <f>IF($J1140="TC",0,IF($J1140="Nso",0,VLOOKUP($A1137,'Class-6'!$B$9:$EI$108,25,0)))</f>
        <v>0</v>
      </c>
    </row>
    <row r="1152" spans="1:13" ht="22.5" customHeight="1">
      <c r="A1152" s="1187"/>
      <c r="B1152" s="49" t="s">
        <v>81</v>
      </c>
      <c r="C1152" s="1136" t="str">
        <f>'Class-6'!$AA$3</f>
        <v>ENGLISH</v>
      </c>
      <c r="D1152" s="1137"/>
      <c r="E1152" s="99">
        <f>IF($J1140="TC",0,IF($J1140="Nso",0,VLOOKUP($A1137,'Class-6'!$B$9:$EI$108,26,0)))</f>
        <v>0</v>
      </c>
      <c r="F1152" s="99">
        <f>IF($J1140="TC",0,IF($J1140="Nso",0,VLOOKUP($A1137,'Class-6'!$B$9:$EI$108,27,0)))</f>
        <v>0</v>
      </c>
      <c r="G1152" s="270">
        <f t="shared" ref="G1152:G1156" si="64">SUM(E1152,F1152)</f>
        <v>0</v>
      </c>
      <c r="H1152" s="1138">
        <f>IF($J1140="TC",0,IF($J1140="Nso",0,VLOOKUP($A1137,'Class-6'!$B$9:$EI$108,32,0)))</f>
        <v>0</v>
      </c>
      <c r="I1152" s="1139"/>
      <c r="J1152" s="1140">
        <f>IF($J1140="TC",0,IF($J1140="Nso",0,VLOOKUP($A1137,'Class-6'!$B$9:$EI$108,36,0)))</f>
        <v>0</v>
      </c>
      <c r="K1152" s="1141"/>
      <c r="L1152" s="99">
        <f t="shared" ref="L1152:L1156" si="65">SUM(G1152,H1152,J1152)</f>
        <v>0</v>
      </c>
      <c r="M1152" s="100">
        <f>IF($J1140="TC",0,IF($J1140="Nso",0,VLOOKUP($A1137,'Class-6'!$B$9:$EI$108,40,0)))</f>
        <v>0</v>
      </c>
    </row>
    <row r="1153" spans="1:13" ht="22.5" customHeight="1">
      <c r="A1153" s="1187"/>
      <c r="B1153" s="49" t="s">
        <v>81</v>
      </c>
      <c r="C1153" s="1136" t="str">
        <f>'Class-6'!$AP$3</f>
        <v>SANSKRIT</v>
      </c>
      <c r="D1153" s="1137"/>
      <c r="E1153" s="99">
        <f>IF($J1140="TC",0,IF($J1140="Nso",0,VLOOKUP($A1137,'Class-6'!$B$9:$EI$108,41,0)))</f>
        <v>0</v>
      </c>
      <c r="F1153" s="99">
        <f>IF($J1140="TC",0,IF($J1140="TC",0,IF($J1140="Nso",0,VLOOKUP($A1137,'Class-6'!$B$9:$EI$108,42,0))))</f>
        <v>0</v>
      </c>
      <c r="G1153" s="270">
        <f t="shared" si="64"/>
        <v>0</v>
      </c>
      <c r="H1153" s="1138">
        <f>IF($J1140="TC",0,IF($J1140="Nso",0,VLOOKUP($A1137,'Class-6'!$B$9:$EI$108,47,0)))</f>
        <v>0</v>
      </c>
      <c r="I1153" s="1139"/>
      <c r="J1153" s="1140">
        <f>IF($J1140="TC",0,IF($J1140="Nso",0,VLOOKUP($A1137,'Class-6'!$B$9:$EI$108,51,0)))</f>
        <v>0</v>
      </c>
      <c r="K1153" s="1141"/>
      <c r="L1153" s="99">
        <f t="shared" si="65"/>
        <v>0</v>
      </c>
      <c r="M1153" s="100">
        <f>IF($J1140="TC",0,IF($J1140="Nso",0,VLOOKUP($A1137,'Class-6'!$B$9:$EI$108,55,0)))</f>
        <v>0</v>
      </c>
    </row>
    <row r="1154" spans="1:13" ht="22.5" customHeight="1">
      <c r="A1154" s="1187"/>
      <c r="B1154" s="49" t="s">
        <v>81</v>
      </c>
      <c r="C1154" s="1136" t="str">
        <f>'Class-6'!$BE$3</f>
        <v>SCIENCE</v>
      </c>
      <c r="D1154" s="1137"/>
      <c r="E1154" s="99">
        <f>IF($J1140="TC",0,IF($J1140="Nso",0,VLOOKUP($A1137,'Class-6'!$B$9:$EI$108,56,0)))</f>
        <v>0</v>
      </c>
      <c r="F1154" s="99">
        <f>IF($J1140="TC",0,IF($J1140="Nso",0,VLOOKUP($A1137,'Class-6'!$B$9:$EI$108,57,0)))</f>
        <v>0</v>
      </c>
      <c r="G1154" s="270">
        <f t="shared" si="64"/>
        <v>0</v>
      </c>
      <c r="H1154" s="1138">
        <f>IF($J1140="TC",0,IF($J1140="Nso",0,VLOOKUP($A1137,'Class-6'!$B$9:$EI$108,62,0)))</f>
        <v>0</v>
      </c>
      <c r="I1154" s="1139"/>
      <c r="J1154" s="1140">
        <f>IF($J1140="TC",0,IF($J1140="Nso",0,VLOOKUP($A1137,'Class-6'!$B$9:$EI$108,66,0)))</f>
        <v>0</v>
      </c>
      <c r="K1154" s="1141"/>
      <c r="L1154" s="99">
        <f t="shared" si="65"/>
        <v>0</v>
      </c>
      <c r="M1154" s="100">
        <f>IF($J1140="TC",0,IF($J1140="Nso",0,VLOOKUP($A1137,'Class-6'!$B$9:$EI$108,70,0)))</f>
        <v>0</v>
      </c>
    </row>
    <row r="1155" spans="1:13" ht="22.5" customHeight="1">
      <c r="A1155" s="1187"/>
      <c r="B1155" s="49" t="s">
        <v>81</v>
      </c>
      <c r="C1155" s="1136" t="str">
        <f>'Class-6'!$BT$3</f>
        <v>MATHEMATICS</v>
      </c>
      <c r="D1155" s="1137"/>
      <c r="E1155" s="99">
        <f>IF($J1140="TC",0,IF($J1140="Nso",0,VLOOKUP($A1137,'Class-6'!$B$9:$EI$108,71,0)))</f>
        <v>0</v>
      </c>
      <c r="F1155" s="99">
        <f>IF($J1140="TC",0,IF($J1140="Nso",0,VLOOKUP($A1137,'Class-6'!$B$9:$EI$108,72,0)))</f>
        <v>0</v>
      </c>
      <c r="G1155" s="270">
        <f t="shared" si="64"/>
        <v>0</v>
      </c>
      <c r="H1155" s="1138">
        <f>IF($J1140="TC",0,IF($J1140="Nso",0,VLOOKUP($A1137,'Class-6'!$B$9:$EI$108,77,0)))</f>
        <v>0</v>
      </c>
      <c r="I1155" s="1139"/>
      <c r="J1155" s="1140">
        <f>IF($J1140="TC",0,IF($J1140="Nso",0,VLOOKUP($A1137,'Class-6'!$B$9:$EI$108,81,0)))</f>
        <v>0</v>
      </c>
      <c r="K1155" s="1141"/>
      <c r="L1155" s="99">
        <f t="shared" si="65"/>
        <v>0</v>
      </c>
      <c r="M1155" s="100">
        <f>IF($J1140="TC",0,IF($J1140="Nso",0,VLOOKUP($A1137,'Class-6'!$B$9:$EI$108,85,0)))</f>
        <v>0</v>
      </c>
    </row>
    <row r="1156" spans="1:13" ht="22.5" customHeight="1" thickBot="1">
      <c r="A1156" s="1187"/>
      <c r="B1156" s="49" t="s">
        <v>81</v>
      </c>
      <c r="C1156" s="1142" t="str">
        <f>'Class-6'!$CI$3</f>
        <v>SOCIAL SCIENCE</v>
      </c>
      <c r="D1156" s="1143"/>
      <c r="E1156" s="99">
        <f>IF($J1140="TC",0,IF($J1140="Nso",0,VLOOKUP($A1137,'Class-6'!$B$9:$EI$108,86,0)))</f>
        <v>0</v>
      </c>
      <c r="F1156" s="99">
        <f>IF($J1140="TC",0,IF($J1140="Nso",0,VLOOKUP($A1137,'Class-6'!$B$9:$EI$108,87,0)))</f>
        <v>0</v>
      </c>
      <c r="G1156" s="271">
        <f t="shared" si="64"/>
        <v>0</v>
      </c>
      <c r="H1156" s="1144">
        <f>IF($J1140="TC",0,IF($J1140="Nso",0,VLOOKUP($A1137,'Class-6'!$B$9:$EI$108,92,0)))</f>
        <v>0</v>
      </c>
      <c r="I1156" s="1145"/>
      <c r="J1156" s="1146">
        <f>IF($J1140="TC",0,IF($J1140="Nso",0,VLOOKUP($A1137,'Class-6'!$B$9:$EI$108,96,0)))</f>
        <v>0</v>
      </c>
      <c r="K1156" s="1147"/>
      <c r="L1156" s="99">
        <f t="shared" si="65"/>
        <v>0</v>
      </c>
      <c r="M1156" s="100">
        <f>IF($J1140="TC",0,IF($J1140="Nso",0,VLOOKUP($A1137,'Class-6'!$B$9:$EI$108,100,0)))</f>
        <v>0</v>
      </c>
    </row>
    <row r="1157" spans="1:13" ht="20.25" customHeight="1">
      <c r="A1157" s="1187"/>
      <c r="B1157" s="49" t="s">
        <v>81</v>
      </c>
      <c r="C1157" s="1124" t="s">
        <v>90</v>
      </c>
      <c r="D1157" s="1125"/>
      <c r="E1157" s="1126"/>
      <c r="F1157" s="1130" t="s">
        <v>91</v>
      </c>
      <c r="G1157" s="1131"/>
      <c r="H1157" s="1132" t="s">
        <v>92</v>
      </c>
      <c r="I1157" s="1133"/>
      <c r="J1157" s="481" t="s">
        <v>45</v>
      </c>
      <c r="K1157" s="481" t="s">
        <v>98</v>
      </c>
      <c r="L1157" s="411" t="s">
        <v>43</v>
      </c>
      <c r="M1157" s="50" t="s">
        <v>47</v>
      </c>
    </row>
    <row r="1158" spans="1:13" ht="20.25" customHeight="1" thickBot="1">
      <c r="A1158" s="1187"/>
      <c r="B1158" s="49" t="s">
        <v>81</v>
      </c>
      <c r="C1158" s="1127"/>
      <c r="D1158" s="1128"/>
      <c r="E1158" s="1129"/>
      <c r="F1158" s="1134">
        <f>IF($J1140="TC",0,IF($J1140="Nso",0,VLOOKUP($A1137,'Class-6'!$B$9:$EI$108,131,0)))</f>
        <v>0</v>
      </c>
      <c r="G1158" s="1135"/>
      <c r="H1158" s="1134">
        <f>IF($J1140="TC",0,IF($J1140="Nso",0,VLOOKUP($A1137,'Class-6'!$B$9:$EI$108,132,0)))</f>
        <v>0</v>
      </c>
      <c r="I1158" s="1135"/>
      <c r="J1158" s="483">
        <f>IF($J1140="TC",0,IF($J1140="Nso",0,VLOOKUP($A1137,'Class-6'!$B$9:$EI$108,133,0)))</f>
        <v>0</v>
      </c>
      <c r="K1158" s="482" t="str">
        <f>IF($J1140="TC",0,IF($J1140="Nso",0,VLOOKUP($A1137,'Class-6'!$B$9:$EI$108,134,0)))</f>
        <v/>
      </c>
      <c r="L1158" s="412" t="str">
        <f>IF($J1140="TC","TC",IF($J1140="Nso","NSO",VLOOKUP($A1137,'Class-6'!$B$9:$EI$108,135,0)))</f>
        <v/>
      </c>
      <c r="M1158" s="97" t="str">
        <f>IF($J1140="Nso",0,VLOOKUP($A1137,'Class-6'!$B$9:$EI$108,137,0))</f>
        <v/>
      </c>
    </row>
    <row r="1159" spans="1:13" ht="20.25" customHeight="1">
      <c r="A1159" s="1187"/>
      <c r="B1159" s="49" t="s">
        <v>81</v>
      </c>
      <c r="C1159" s="1172" t="s">
        <v>63</v>
      </c>
      <c r="D1159" s="1173"/>
      <c r="E1159" s="1173"/>
      <c r="F1159" s="1173"/>
      <c r="G1159" s="1173"/>
      <c r="H1159" s="1174"/>
      <c r="I1159" s="1175" t="s">
        <v>64</v>
      </c>
      <c r="J1159" s="1176"/>
      <c r="K1159" s="484">
        <f>IF($J1140="TC",0,IF($J1140="Nso",0,VLOOKUP($A1137,'Class-6'!$B$9:$EI$108,128,0)))</f>
        <v>0</v>
      </c>
      <c r="L1159" s="1177" t="s">
        <v>107</v>
      </c>
      <c r="M1159" s="1178"/>
    </row>
    <row r="1160" spans="1:13" ht="20.25" customHeight="1" thickBot="1">
      <c r="A1160" s="1187"/>
      <c r="B1160" s="49" t="s">
        <v>81</v>
      </c>
      <c r="C1160" s="1113" t="s">
        <v>58</v>
      </c>
      <c r="D1160" s="1114"/>
      <c r="E1160" s="1114"/>
      <c r="F1160" s="1115" t="s">
        <v>176</v>
      </c>
      <c r="G1160" s="1115"/>
      <c r="H1160" s="272" t="s">
        <v>51</v>
      </c>
      <c r="I1160" s="1116" t="s">
        <v>65</v>
      </c>
      <c r="J1160" s="1117"/>
      <c r="K1160" s="485">
        <f>IF($J1140="TC",0,IF($J1140="Nso",0,VLOOKUP($A1137,'Class-6'!$B$9:$EI$108,129,0)))</f>
        <v>0</v>
      </c>
      <c r="L1160" s="1118" t="str">
        <f>IF($J1140="TC",0,IF($J1140="Nso",0,VLOOKUP($A1137,'Class-6'!$B$9:$EI$108,130,0)))</f>
        <v/>
      </c>
      <c r="M1160" s="1119"/>
    </row>
    <row r="1161" spans="1:13" ht="20.25" customHeight="1">
      <c r="A1161" s="1187"/>
      <c r="B1161" s="49" t="s">
        <v>81</v>
      </c>
      <c r="C1161" s="1113"/>
      <c r="D1161" s="1114"/>
      <c r="E1161" s="1114"/>
      <c r="F1161" s="1115"/>
      <c r="G1161" s="1115"/>
      <c r="H1161" s="273" t="s">
        <v>105</v>
      </c>
      <c r="I1161" s="1120" t="s">
        <v>66</v>
      </c>
      <c r="J1161" s="1121"/>
      <c r="K1161" s="1122">
        <f>IF($J1140="TC",0,IF($J1140="Nso",0,VLOOKUP($A1137,'Class-6'!$B$9:$EI$108,138,0)))</f>
        <v>0</v>
      </c>
      <c r="L1161" s="1122"/>
      <c r="M1161" s="1123"/>
    </row>
    <row r="1162" spans="1:13" ht="20.25" customHeight="1">
      <c r="A1162" s="1187"/>
      <c r="B1162" s="49" t="s">
        <v>81</v>
      </c>
      <c r="C1162" s="1101" t="str">
        <f>'Class-6'!$CX$3</f>
        <v>WORK EXP.</v>
      </c>
      <c r="D1162" s="1102"/>
      <c r="E1162" s="1103"/>
      <c r="F1162" s="1104" t="str">
        <f>IF($J1140="TC",0,IF($J1140="Nso",0,VLOOKUP($A1137,'Class-6'!$B$9:$FH$108,155,0)))</f>
        <v>0/100</v>
      </c>
      <c r="G1162" s="1104"/>
      <c r="H1162" s="95">
        <f>IF($J1140="TC",0,IF($J1140="Nso",0,VLOOKUP($A1137,'Class-6'!$B$9:$FH$108,109,0)))</f>
        <v>0</v>
      </c>
      <c r="I1162" s="1105" t="s">
        <v>83</v>
      </c>
      <c r="J1162" s="1106"/>
      <c r="K1162" s="1107">
        <f>'Class-6'!$V$2</f>
        <v>44676</v>
      </c>
      <c r="L1162" s="1107"/>
      <c r="M1162" s="1108"/>
    </row>
    <row r="1163" spans="1:13" ht="20.25" customHeight="1">
      <c r="A1163" s="1187"/>
      <c r="B1163" s="49" t="s">
        <v>81</v>
      </c>
      <c r="C1163" s="1109" t="str">
        <f>'Class-6'!$DG$3</f>
        <v>ART EDU.</v>
      </c>
      <c r="D1163" s="1104"/>
      <c r="E1163" s="1104"/>
      <c r="F1163" s="1086" t="str">
        <f>IF($J1140="TC",0,IF($J1140="Nso",0,VLOOKUP($A1137,'Class-6'!$B$9:$FH$108,159,0)))</f>
        <v>0/100</v>
      </c>
      <c r="G1163" s="1087"/>
      <c r="H1163" s="95">
        <f>IF($J1140="TC",0,IF($J1140="Nso",0,VLOOKUP($A1137,'Class-6'!$B$9:$FH$108,118,0)))</f>
        <v>0</v>
      </c>
      <c r="I1163" s="1110"/>
      <c r="J1163" s="1111"/>
      <c r="K1163" s="1111"/>
      <c r="L1163" s="1111"/>
      <c r="M1163" s="1112"/>
    </row>
    <row r="1164" spans="1:13" ht="20.25" customHeight="1">
      <c r="A1164" s="1187"/>
      <c r="B1164" s="49" t="s">
        <v>81</v>
      </c>
      <c r="C1164" s="1084" t="str">
        <f>'Class-6'!$DP$3</f>
        <v>HEALTH &amp; PHY. EDU.</v>
      </c>
      <c r="D1164" s="1085"/>
      <c r="E1164" s="1085"/>
      <c r="F1164" s="1086" t="str">
        <f>IF($J1140="TC",0,IF($J1140="Nso",0,VLOOKUP($A1137,'Class-6'!$B$9:$FH$108,163,0)))</f>
        <v>0/100</v>
      </c>
      <c r="G1164" s="1087"/>
      <c r="H1164" s="95">
        <f>IF($J1140="TC",0,IF($J1140="Nso",0,VLOOKUP($A1137,'Class-6'!$B$9:$FH$108,127,0)))</f>
        <v>0</v>
      </c>
      <c r="I1164" s="1088" t="s">
        <v>78</v>
      </c>
      <c r="J1164" s="1089"/>
      <c r="K1164" s="1092"/>
      <c r="L1164" s="1093"/>
      <c r="M1164" s="1094"/>
    </row>
    <row r="1165" spans="1:13" ht="20.25" customHeight="1">
      <c r="A1165" s="1187"/>
      <c r="B1165" s="40" t="s">
        <v>81</v>
      </c>
      <c r="C1165" s="1098" t="s">
        <v>67</v>
      </c>
      <c r="D1165" s="1099"/>
      <c r="E1165" s="1099"/>
      <c r="F1165" s="1099"/>
      <c r="G1165" s="1099"/>
      <c r="H1165" s="1100"/>
      <c r="I1165" s="1090"/>
      <c r="J1165" s="1091"/>
      <c r="K1165" s="1095"/>
      <c r="L1165" s="1096"/>
      <c r="M1165" s="1097"/>
    </row>
    <row r="1166" spans="1:13" ht="20.25" customHeight="1" thickBot="1">
      <c r="A1166" s="1187"/>
      <c r="B1166" s="40" t="s">
        <v>81</v>
      </c>
      <c r="C1166" s="96" t="s">
        <v>68</v>
      </c>
      <c r="D1166" s="1060" t="s">
        <v>73</v>
      </c>
      <c r="E1166" s="1227"/>
      <c r="F1166" s="1060" t="s">
        <v>74</v>
      </c>
      <c r="G1166" s="1061"/>
      <c r="H1166" s="1062"/>
      <c r="I1166" s="1063" t="s">
        <v>79</v>
      </c>
      <c r="J1166" s="1064"/>
      <c r="K1166" s="1064"/>
      <c r="L1166" s="1064"/>
      <c r="M1166" s="1065"/>
    </row>
    <row r="1167" spans="1:13" ht="20.25" customHeight="1">
      <c r="A1167" s="1187"/>
      <c r="B1167" s="40" t="s">
        <v>81</v>
      </c>
      <c r="C1167" s="511" t="s">
        <v>207</v>
      </c>
      <c r="D1167" s="1228" t="s">
        <v>208</v>
      </c>
      <c r="E1167" s="1229"/>
      <c r="F1167" s="1069" t="s">
        <v>75</v>
      </c>
      <c r="G1167" s="1070"/>
      <c r="H1167" s="1071"/>
      <c r="I1167" s="1066"/>
      <c r="J1167" s="1067"/>
      <c r="K1167" s="1067"/>
      <c r="L1167" s="1067"/>
      <c r="M1167" s="1068"/>
    </row>
    <row r="1168" spans="1:13" ht="20.25" customHeight="1">
      <c r="A1168" s="1187"/>
      <c r="B1168" s="40" t="s">
        <v>81</v>
      </c>
      <c r="C1168" s="512" t="s">
        <v>69</v>
      </c>
      <c r="D1168" s="1230" t="s">
        <v>212</v>
      </c>
      <c r="E1168" s="1231"/>
      <c r="F1168" s="1072" t="s">
        <v>76</v>
      </c>
      <c r="G1168" s="1073"/>
      <c r="H1168" s="1074"/>
      <c r="I1168" s="1066"/>
      <c r="J1168" s="1067"/>
      <c r="K1168" s="1067"/>
      <c r="L1168" s="1067"/>
      <c r="M1168" s="1068"/>
    </row>
    <row r="1169" spans="1:13" ht="20.25" customHeight="1">
      <c r="A1169" s="1187"/>
      <c r="B1169" s="40" t="s">
        <v>81</v>
      </c>
      <c r="C1169" s="512" t="s">
        <v>70</v>
      </c>
      <c r="D1169" s="1230" t="s">
        <v>215</v>
      </c>
      <c r="E1169" s="1231"/>
      <c r="F1169" s="1072" t="s">
        <v>77</v>
      </c>
      <c r="G1169" s="1073"/>
      <c r="H1169" s="1074"/>
      <c r="I1169" s="1075" t="s">
        <v>93</v>
      </c>
      <c r="J1169" s="1076"/>
      <c r="K1169" s="1076"/>
      <c r="L1169" s="1076"/>
      <c r="M1169" s="1077"/>
    </row>
    <row r="1170" spans="1:13" ht="20.25" customHeight="1">
      <c r="A1170" s="1187"/>
      <c r="B1170" s="40"/>
      <c r="C1170" s="512" t="s">
        <v>72</v>
      </c>
      <c r="D1170" s="1230" t="s">
        <v>209</v>
      </c>
      <c r="E1170" s="1231"/>
      <c r="F1170" s="1072" t="s">
        <v>77</v>
      </c>
      <c r="G1170" s="1073"/>
      <c r="H1170" s="1074"/>
      <c r="I1170" s="1075"/>
      <c r="J1170" s="1076"/>
      <c r="K1170" s="1076"/>
      <c r="L1170" s="1076"/>
      <c r="M1170" s="1077"/>
    </row>
    <row r="1171" spans="1:13" ht="20.25" customHeight="1" thickBot="1">
      <c r="A1171" s="1187"/>
      <c r="B1171" s="51" t="s">
        <v>81</v>
      </c>
      <c r="C1171" s="131" t="s">
        <v>71</v>
      </c>
      <c r="D1171" s="1232" t="s">
        <v>210</v>
      </c>
      <c r="E1171" s="1233"/>
      <c r="F1171" s="1081" t="s">
        <v>106</v>
      </c>
      <c r="G1171" s="1082"/>
      <c r="H1171" s="1083"/>
      <c r="I1171" s="1078"/>
      <c r="J1171" s="1079"/>
      <c r="K1171" s="1079"/>
      <c r="L1171" s="1079"/>
      <c r="M1171" s="1080"/>
    </row>
    <row r="1172" spans="1:13" ht="12.75" customHeight="1" thickTop="1">
      <c r="A1172" s="1185"/>
      <c r="B1172" s="1185"/>
      <c r="C1172" s="1185"/>
      <c r="D1172" s="1185"/>
      <c r="E1172" s="1185"/>
      <c r="F1172" s="1185"/>
      <c r="G1172" s="1185"/>
      <c r="H1172" s="1185"/>
      <c r="I1172" s="1185"/>
      <c r="J1172" s="1185"/>
      <c r="K1172" s="1185"/>
      <c r="L1172" s="1185"/>
      <c r="M1172" s="1185"/>
    </row>
    <row r="1173" spans="1:13" ht="24.75" customHeight="1" thickBot="1">
      <c r="A1173" s="488">
        <f>A1137+1</f>
        <v>34</v>
      </c>
      <c r="B1173" s="1186" t="s">
        <v>54</v>
      </c>
      <c r="C1173" s="1186"/>
      <c r="D1173" s="1186"/>
      <c r="E1173" s="1186"/>
      <c r="F1173" s="1186"/>
      <c r="G1173" s="1186"/>
      <c r="H1173" s="1186"/>
      <c r="I1173" s="1186"/>
      <c r="J1173" s="1186"/>
      <c r="K1173" s="1186"/>
      <c r="L1173" s="1186"/>
      <c r="M1173" s="1186"/>
    </row>
    <row r="1174" spans="1:13" ht="42.75" customHeight="1" thickTop="1">
      <c r="A1174" s="1187"/>
      <c r="B1174" s="1188"/>
      <c r="C1174" s="1189"/>
      <c r="D1174" s="1192" t="str">
        <f>Master!$E$8</f>
        <v>Govt. Sr. Secondary School Raimalwada</v>
      </c>
      <c r="E1174" s="1193"/>
      <c r="F1174" s="1193"/>
      <c r="G1174" s="1193"/>
      <c r="H1174" s="1193"/>
      <c r="I1174" s="1193"/>
      <c r="J1174" s="1193"/>
      <c r="K1174" s="1193"/>
      <c r="L1174" s="1193"/>
      <c r="M1174" s="1194"/>
    </row>
    <row r="1175" spans="1:13" ht="26.25" customHeight="1" thickBot="1">
      <c r="A1175" s="1187"/>
      <c r="B1175" s="1190"/>
      <c r="C1175" s="1191"/>
      <c r="D1175" s="1195" t="str">
        <f>Master!$E$11</f>
        <v>P.S.-Bapini (Jodhpur)</v>
      </c>
      <c r="E1175" s="1196"/>
      <c r="F1175" s="1196"/>
      <c r="G1175" s="1196"/>
      <c r="H1175" s="1196"/>
      <c r="I1175" s="1196"/>
      <c r="J1175" s="1196"/>
      <c r="K1175" s="1196"/>
      <c r="L1175" s="1196"/>
      <c r="M1175" s="1197"/>
    </row>
    <row r="1176" spans="1:13" ht="17.25" customHeight="1">
      <c r="A1176" s="1187"/>
      <c r="B1176" s="274"/>
      <c r="C1176" s="1198" t="s">
        <v>169</v>
      </c>
      <c r="D1176" s="1199"/>
      <c r="E1176" s="1199"/>
      <c r="F1176" s="1199"/>
      <c r="G1176" s="1200"/>
      <c r="H1176" s="1207" t="s">
        <v>129</v>
      </c>
      <c r="I1176" s="1207"/>
      <c r="J1176" s="1210">
        <f>VLOOKUP(A1173,'Class-6'!$B$9:$G$108,6)</f>
        <v>0</v>
      </c>
      <c r="K1176" s="1213" t="str">
        <f>CONCATENATE('Class-6'!$C$3,'Class-6'!$G$3)</f>
        <v>School U-Dise Code :-08151106901</v>
      </c>
      <c r="L1176" s="1214"/>
      <c r="M1176" s="1215"/>
    </row>
    <row r="1177" spans="1:13" ht="17.25" customHeight="1">
      <c r="A1177" s="1187"/>
      <c r="B1177" s="38"/>
      <c r="C1177" s="1201"/>
      <c r="D1177" s="1202"/>
      <c r="E1177" s="1202"/>
      <c r="F1177" s="1202"/>
      <c r="G1177" s="1203"/>
      <c r="H1177" s="1208"/>
      <c r="I1177" s="1208"/>
      <c r="J1177" s="1211"/>
      <c r="K1177" s="1216" t="str">
        <f>CONCATENATE('Class-6'!$I$3,'Class-6'!$J$3)</f>
        <v>Session :-2021-22</v>
      </c>
      <c r="L1177" s="1217"/>
      <c r="M1177" s="1218"/>
    </row>
    <row r="1178" spans="1:13" ht="17.25" customHeight="1" thickBot="1">
      <c r="A1178" s="1187"/>
      <c r="B1178" s="38"/>
      <c r="C1178" s="1204"/>
      <c r="D1178" s="1205"/>
      <c r="E1178" s="1205"/>
      <c r="F1178" s="1205"/>
      <c r="G1178" s="1206"/>
      <c r="H1178" s="1209"/>
      <c r="I1178" s="1209"/>
      <c r="J1178" s="1212"/>
      <c r="K1178" s="1219"/>
      <c r="L1178" s="1220"/>
      <c r="M1178" s="1221"/>
    </row>
    <row r="1179" spans="1:13" ht="20.25" customHeight="1">
      <c r="A1179" s="1187"/>
      <c r="B1179" s="40" t="s">
        <v>81</v>
      </c>
      <c r="C1179" s="1222" t="s">
        <v>22</v>
      </c>
      <c r="D1179" s="1223"/>
      <c r="E1179" s="1223"/>
      <c r="F1179" s="1224"/>
      <c r="G1179" s="17" t="s">
        <v>167</v>
      </c>
      <c r="H1179" s="1225">
        <f>VLOOKUP($A1173,'Class-6'!$B$9:$EI$108,4,0)</f>
        <v>0</v>
      </c>
      <c r="I1179" s="1225"/>
      <c r="J1179" s="1225"/>
      <c r="K1179" s="1225"/>
      <c r="L1179" s="1225"/>
      <c r="M1179" s="1226"/>
    </row>
    <row r="1180" spans="1:13" ht="20.25" customHeight="1">
      <c r="A1180" s="1187"/>
      <c r="B1180" s="40" t="s">
        <v>81</v>
      </c>
      <c r="C1180" s="1181" t="s">
        <v>24</v>
      </c>
      <c r="D1180" s="1182"/>
      <c r="E1180" s="1182"/>
      <c r="F1180" s="1183"/>
      <c r="G1180" s="33" t="s">
        <v>167</v>
      </c>
      <c r="H1180" s="1179">
        <f>VLOOKUP($A1173,'Class-6'!$B$9:$EI$108,7,0)</f>
        <v>0</v>
      </c>
      <c r="I1180" s="1179"/>
      <c r="J1180" s="1179"/>
      <c r="K1180" s="1179"/>
      <c r="L1180" s="1179"/>
      <c r="M1180" s="1180"/>
    </row>
    <row r="1181" spans="1:13" ht="20.25" customHeight="1">
      <c r="A1181" s="1187"/>
      <c r="B1181" s="40" t="s">
        <v>81</v>
      </c>
      <c r="C1181" s="1181" t="s">
        <v>25</v>
      </c>
      <c r="D1181" s="1182"/>
      <c r="E1181" s="1182"/>
      <c r="F1181" s="1183"/>
      <c r="G1181" s="33" t="s">
        <v>167</v>
      </c>
      <c r="H1181" s="1179">
        <f>VLOOKUP($A1173,'Class-6'!$B$9:$EI$108,8,0)</f>
        <v>0</v>
      </c>
      <c r="I1181" s="1179"/>
      <c r="J1181" s="1179"/>
      <c r="K1181" s="1179"/>
      <c r="L1181" s="1179"/>
      <c r="M1181" s="1180"/>
    </row>
    <row r="1182" spans="1:13" ht="20.25" customHeight="1">
      <c r="A1182" s="1187"/>
      <c r="B1182" s="40" t="s">
        <v>81</v>
      </c>
      <c r="C1182" s="1181" t="s">
        <v>56</v>
      </c>
      <c r="D1182" s="1182"/>
      <c r="E1182" s="1182"/>
      <c r="F1182" s="1183"/>
      <c r="G1182" s="33" t="s">
        <v>167</v>
      </c>
      <c r="H1182" s="1179">
        <f>VLOOKUP($A1173,'Class-6'!$B$9:$EI$108,9,0)</f>
        <v>0</v>
      </c>
      <c r="I1182" s="1179"/>
      <c r="J1182" s="1179"/>
      <c r="K1182" s="1179"/>
      <c r="L1182" s="1179"/>
      <c r="M1182" s="1180"/>
    </row>
    <row r="1183" spans="1:13" ht="20.25" customHeight="1">
      <c r="A1183" s="1187"/>
      <c r="B1183" s="40" t="s">
        <v>81</v>
      </c>
      <c r="C1183" s="1181" t="s">
        <v>57</v>
      </c>
      <c r="D1183" s="1182"/>
      <c r="E1183" s="1182"/>
      <c r="F1183" s="1183"/>
      <c r="G1183" s="33" t="s">
        <v>167</v>
      </c>
      <c r="H1183" s="1184" t="str">
        <f>CONCATENATE('Class-6'!$G$4,'Class-6'!$J$4)</f>
        <v>6(A)</v>
      </c>
      <c r="I1183" s="1179"/>
      <c r="J1183" s="1179"/>
      <c r="K1183" s="1179"/>
      <c r="L1183" s="1179"/>
      <c r="M1183" s="1180"/>
    </row>
    <row r="1184" spans="1:13" ht="20.25" customHeight="1" thickBot="1">
      <c r="A1184" s="1187"/>
      <c r="B1184" s="40" t="s">
        <v>81</v>
      </c>
      <c r="C1184" s="1154" t="s">
        <v>27</v>
      </c>
      <c r="D1184" s="1155"/>
      <c r="E1184" s="1155"/>
      <c r="F1184" s="1156"/>
      <c r="G1184" s="98" t="s">
        <v>167</v>
      </c>
      <c r="H1184" s="1157">
        <f>VLOOKUP($A1173,'Class-6'!$B$9:$EI$108,10,0)</f>
        <v>0</v>
      </c>
      <c r="I1184" s="1157"/>
      <c r="J1184" s="1157"/>
      <c r="K1184" s="1157"/>
      <c r="L1184" s="1157"/>
      <c r="M1184" s="1158"/>
    </row>
    <row r="1185" spans="1:13" ht="20.25" customHeight="1">
      <c r="A1185" s="1187"/>
      <c r="B1185" s="49" t="s">
        <v>81</v>
      </c>
      <c r="C1185" s="1159" t="s">
        <v>58</v>
      </c>
      <c r="D1185" s="1160"/>
      <c r="E1185" s="413" t="s">
        <v>85</v>
      </c>
      <c r="F1185" s="413" t="s">
        <v>86</v>
      </c>
      <c r="G1185" s="410" t="s">
        <v>33</v>
      </c>
      <c r="H1185" s="1161" t="s">
        <v>59</v>
      </c>
      <c r="I1185" s="1161"/>
      <c r="J1185" s="1162" t="s">
        <v>97</v>
      </c>
      <c r="K1185" s="1163"/>
      <c r="L1185" s="414" t="s">
        <v>89</v>
      </c>
      <c r="M1185" s="1164" t="s">
        <v>104</v>
      </c>
    </row>
    <row r="1186" spans="1:13" ht="25.5" customHeight="1" thickBot="1">
      <c r="A1186" s="1187"/>
      <c r="B1186" s="49" t="s">
        <v>81</v>
      </c>
      <c r="C1186" s="1166" t="s">
        <v>60</v>
      </c>
      <c r="D1186" s="1167"/>
      <c r="E1186" s="267">
        <f>'Class-6'!$L$7</f>
        <v>20</v>
      </c>
      <c r="F1186" s="267">
        <f>'Class-6'!$M$7</f>
        <v>20</v>
      </c>
      <c r="G1186" s="268">
        <f>SUM(E1186:F1186)</f>
        <v>40</v>
      </c>
      <c r="H1186" s="1168">
        <f>'Class-6'!$R$7</f>
        <v>60</v>
      </c>
      <c r="I1186" s="1169"/>
      <c r="J1186" s="1170">
        <f>'Class-6'!$V$7</f>
        <v>100</v>
      </c>
      <c r="K1186" s="1171"/>
      <c r="L1186" s="150">
        <f>G1186+H1186+J1186</f>
        <v>200</v>
      </c>
      <c r="M1186" s="1165"/>
    </row>
    <row r="1187" spans="1:13" ht="22.5" customHeight="1">
      <c r="A1187" s="1187"/>
      <c r="B1187" s="49" t="s">
        <v>81</v>
      </c>
      <c r="C1187" s="1148" t="str">
        <f>'Class-6'!$L$3</f>
        <v>HINDI</v>
      </c>
      <c r="D1187" s="1149"/>
      <c r="E1187" s="99">
        <f>IF($J1176="TC",0,IF($J1176="Nso",0,VLOOKUP($A1173,'Class-6'!$B$9:$EI$108,11,0)))</f>
        <v>0</v>
      </c>
      <c r="F1187" s="99">
        <f>IF($J1176="TC",0,IF($J1176="Nso",0,VLOOKUP($A1173,'Class-6'!$B$9:$EI$108,12,0)))</f>
        <v>0</v>
      </c>
      <c r="G1187" s="269">
        <f>SUM(E1187,F1187)</f>
        <v>0</v>
      </c>
      <c r="H1187" s="1150">
        <f>IF($J1176="TC",0,IF($J1176="Nso",0,VLOOKUP($A1173,'Class-6'!$B$9:$EI$108,17,0)))</f>
        <v>0</v>
      </c>
      <c r="I1187" s="1151"/>
      <c r="J1187" s="1152">
        <f>IF($J1176="TC",0,IF($J1176="Nso",0,VLOOKUP($A1173,'Class-6'!$B$9:$EI$108,21,0)))</f>
        <v>0</v>
      </c>
      <c r="K1187" s="1153"/>
      <c r="L1187" s="99">
        <f>SUM(G1187,H1187,J1187)</f>
        <v>0</v>
      </c>
      <c r="M1187" s="100">
        <f>IF($J1176="TC",0,IF($J1176="Nso",0,VLOOKUP($A1173,'Class-6'!$B$9:$EI$108,25,0)))</f>
        <v>0</v>
      </c>
    </row>
    <row r="1188" spans="1:13" ht="22.5" customHeight="1">
      <c r="A1188" s="1187"/>
      <c r="B1188" s="49" t="s">
        <v>81</v>
      </c>
      <c r="C1188" s="1136" t="str">
        <f>'Class-6'!$AA$3</f>
        <v>ENGLISH</v>
      </c>
      <c r="D1188" s="1137"/>
      <c r="E1188" s="99">
        <f>IF($J1176="TC",0,IF($J1176="Nso",0,VLOOKUP($A1173,'Class-6'!$B$9:$EI$108,26,0)))</f>
        <v>0</v>
      </c>
      <c r="F1188" s="99">
        <f>IF($J1176="TC",0,IF($J1176="Nso",0,VLOOKUP($A1173,'Class-6'!$B$9:$EI$108,27,0)))</f>
        <v>0</v>
      </c>
      <c r="G1188" s="270">
        <f t="shared" ref="G1188:G1192" si="66">SUM(E1188,F1188)</f>
        <v>0</v>
      </c>
      <c r="H1188" s="1138">
        <f>IF($J1176="TC",0,IF($J1176="Nso",0,VLOOKUP($A1173,'Class-6'!$B$9:$EI$108,32,0)))</f>
        <v>0</v>
      </c>
      <c r="I1188" s="1139"/>
      <c r="J1188" s="1140">
        <f>IF($J1176="TC",0,IF($J1176="Nso",0,VLOOKUP($A1173,'Class-6'!$B$9:$EI$108,36,0)))</f>
        <v>0</v>
      </c>
      <c r="K1188" s="1141"/>
      <c r="L1188" s="99">
        <f t="shared" ref="L1188:L1192" si="67">SUM(G1188,H1188,J1188)</f>
        <v>0</v>
      </c>
      <c r="M1188" s="100">
        <f>IF($J1176="TC",0,IF($J1176="Nso",0,VLOOKUP($A1173,'Class-6'!$B$9:$EI$108,40,0)))</f>
        <v>0</v>
      </c>
    </row>
    <row r="1189" spans="1:13" ht="22.5" customHeight="1">
      <c r="A1189" s="1187"/>
      <c r="B1189" s="49" t="s">
        <v>81</v>
      </c>
      <c r="C1189" s="1136" t="str">
        <f>'Class-6'!$AP$3</f>
        <v>SANSKRIT</v>
      </c>
      <c r="D1189" s="1137"/>
      <c r="E1189" s="99">
        <f>IF($J1176="TC",0,IF($J1176="Nso",0,VLOOKUP($A1173,'Class-6'!$B$9:$EI$108,41,0)))</f>
        <v>0</v>
      </c>
      <c r="F1189" s="99">
        <f>IF($J1176="TC",0,IF($J1176="TC",0,IF($J1176="Nso",0,VLOOKUP($A1173,'Class-6'!$B$9:$EI$108,42,0))))</f>
        <v>0</v>
      </c>
      <c r="G1189" s="270">
        <f t="shared" si="66"/>
        <v>0</v>
      </c>
      <c r="H1189" s="1138">
        <f>IF($J1176="TC",0,IF($J1176="Nso",0,VLOOKUP($A1173,'Class-6'!$B$9:$EI$108,47,0)))</f>
        <v>0</v>
      </c>
      <c r="I1189" s="1139"/>
      <c r="J1189" s="1140">
        <f>IF($J1176="TC",0,IF($J1176="Nso",0,VLOOKUP($A1173,'Class-6'!$B$9:$EI$108,51,0)))</f>
        <v>0</v>
      </c>
      <c r="K1189" s="1141"/>
      <c r="L1189" s="99">
        <f t="shared" si="67"/>
        <v>0</v>
      </c>
      <c r="M1189" s="100">
        <f>IF($J1176="TC",0,IF($J1176="Nso",0,VLOOKUP($A1173,'Class-6'!$B$9:$EI$108,55,0)))</f>
        <v>0</v>
      </c>
    </row>
    <row r="1190" spans="1:13" ht="22.5" customHeight="1">
      <c r="A1190" s="1187"/>
      <c r="B1190" s="49" t="s">
        <v>81</v>
      </c>
      <c r="C1190" s="1136" t="str">
        <f>'Class-6'!$BE$3</f>
        <v>SCIENCE</v>
      </c>
      <c r="D1190" s="1137"/>
      <c r="E1190" s="99">
        <f>IF($J1176="TC",0,IF($J1176="Nso",0,VLOOKUP($A1173,'Class-6'!$B$9:$EI$108,56,0)))</f>
        <v>0</v>
      </c>
      <c r="F1190" s="99">
        <f>IF($J1176="TC",0,IF($J1176="Nso",0,VLOOKUP($A1173,'Class-6'!$B$9:$EI$108,57,0)))</f>
        <v>0</v>
      </c>
      <c r="G1190" s="270">
        <f t="shared" si="66"/>
        <v>0</v>
      </c>
      <c r="H1190" s="1138">
        <f>IF($J1176="TC",0,IF($J1176="Nso",0,VLOOKUP($A1173,'Class-6'!$B$9:$EI$108,62,0)))</f>
        <v>0</v>
      </c>
      <c r="I1190" s="1139"/>
      <c r="J1190" s="1140">
        <f>IF($J1176="TC",0,IF($J1176="Nso",0,VLOOKUP($A1173,'Class-6'!$B$9:$EI$108,66,0)))</f>
        <v>0</v>
      </c>
      <c r="K1190" s="1141"/>
      <c r="L1190" s="99">
        <f t="shared" si="67"/>
        <v>0</v>
      </c>
      <c r="M1190" s="100">
        <f>IF($J1176="TC",0,IF($J1176="Nso",0,VLOOKUP($A1173,'Class-6'!$B$9:$EI$108,70,0)))</f>
        <v>0</v>
      </c>
    </row>
    <row r="1191" spans="1:13" ht="22.5" customHeight="1">
      <c r="A1191" s="1187"/>
      <c r="B1191" s="49" t="s">
        <v>81</v>
      </c>
      <c r="C1191" s="1136" t="str">
        <f>'Class-6'!$BT$3</f>
        <v>MATHEMATICS</v>
      </c>
      <c r="D1191" s="1137"/>
      <c r="E1191" s="99">
        <f>IF($J1176="TC",0,IF($J1176="Nso",0,VLOOKUP($A1173,'Class-6'!$B$9:$EI$108,71,0)))</f>
        <v>0</v>
      </c>
      <c r="F1191" s="99">
        <f>IF($J1176="TC",0,IF($J1176="Nso",0,VLOOKUP($A1173,'Class-6'!$B$9:$EI$108,72,0)))</f>
        <v>0</v>
      </c>
      <c r="G1191" s="270">
        <f t="shared" si="66"/>
        <v>0</v>
      </c>
      <c r="H1191" s="1138">
        <f>IF($J1176="TC",0,IF($J1176="Nso",0,VLOOKUP($A1173,'Class-6'!$B$9:$EI$108,77,0)))</f>
        <v>0</v>
      </c>
      <c r="I1191" s="1139"/>
      <c r="J1191" s="1140">
        <f>IF($J1176="TC",0,IF($J1176="Nso",0,VLOOKUP($A1173,'Class-6'!$B$9:$EI$108,81,0)))</f>
        <v>0</v>
      </c>
      <c r="K1191" s="1141"/>
      <c r="L1191" s="99">
        <f t="shared" si="67"/>
        <v>0</v>
      </c>
      <c r="M1191" s="100">
        <f>IF($J1176="TC",0,IF($J1176="Nso",0,VLOOKUP($A1173,'Class-6'!$B$9:$EI$108,85,0)))</f>
        <v>0</v>
      </c>
    </row>
    <row r="1192" spans="1:13" ht="22.5" customHeight="1" thickBot="1">
      <c r="A1192" s="1187"/>
      <c r="B1192" s="49" t="s">
        <v>81</v>
      </c>
      <c r="C1192" s="1142" t="str">
        <f>'Class-6'!$CI$3</f>
        <v>SOCIAL SCIENCE</v>
      </c>
      <c r="D1192" s="1143"/>
      <c r="E1192" s="99">
        <f>IF($J1176="TC",0,IF($J1176="Nso",0,VLOOKUP($A1173,'Class-6'!$B$9:$EI$108,86,0)))</f>
        <v>0</v>
      </c>
      <c r="F1192" s="99">
        <f>IF($J1176="TC",0,IF($J1176="Nso",0,VLOOKUP($A1173,'Class-6'!$B$9:$EI$108,87,0)))</f>
        <v>0</v>
      </c>
      <c r="G1192" s="271">
        <f t="shared" si="66"/>
        <v>0</v>
      </c>
      <c r="H1192" s="1144">
        <f>IF($J1176="TC",0,IF($J1176="Nso",0,VLOOKUP($A1173,'Class-6'!$B$9:$EI$108,92,0)))</f>
        <v>0</v>
      </c>
      <c r="I1192" s="1145"/>
      <c r="J1192" s="1146">
        <f>IF($J1176="TC",0,IF($J1176="Nso",0,VLOOKUP($A1173,'Class-6'!$B$9:$EI$108,96,0)))</f>
        <v>0</v>
      </c>
      <c r="K1192" s="1147"/>
      <c r="L1192" s="99">
        <f t="shared" si="67"/>
        <v>0</v>
      </c>
      <c r="M1192" s="100">
        <f>IF($J1176="TC",0,IF($J1176="Nso",0,VLOOKUP($A1173,'Class-6'!$B$9:$EI$108,100,0)))</f>
        <v>0</v>
      </c>
    </row>
    <row r="1193" spans="1:13" ht="20.25" customHeight="1">
      <c r="A1193" s="1187"/>
      <c r="B1193" s="49" t="s">
        <v>81</v>
      </c>
      <c r="C1193" s="1124" t="s">
        <v>90</v>
      </c>
      <c r="D1193" s="1125"/>
      <c r="E1193" s="1126"/>
      <c r="F1193" s="1130" t="s">
        <v>91</v>
      </c>
      <c r="G1193" s="1131"/>
      <c r="H1193" s="1132" t="s">
        <v>92</v>
      </c>
      <c r="I1193" s="1133"/>
      <c r="J1193" s="481" t="s">
        <v>45</v>
      </c>
      <c r="K1193" s="481" t="s">
        <v>98</v>
      </c>
      <c r="L1193" s="411" t="s">
        <v>43</v>
      </c>
      <c r="M1193" s="513" t="s">
        <v>47</v>
      </c>
    </row>
    <row r="1194" spans="1:13" ht="20.25" customHeight="1" thickBot="1">
      <c r="A1194" s="1187"/>
      <c r="B1194" s="49" t="s">
        <v>81</v>
      </c>
      <c r="C1194" s="1127"/>
      <c r="D1194" s="1128"/>
      <c r="E1194" s="1129"/>
      <c r="F1194" s="1134">
        <f>IF($J1176="TC",0,IF($J1176="Nso",0,VLOOKUP($A1173,'Class-6'!$B$9:$EI$108,131,0)))</f>
        <v>0</v>
      </c>
      <c r="G1194" s="1135"/>
      <c r="H1194" s="1134">
        <f>IF($J1176="TC",0,IF($J1176="Nso",0,VLOOKUP($A1173,'Class-6'!$B$9:$EI$108,132,0)))</f>
        <v>0</v>
      </c>
      <c r="I1194" s="1135"/>
      <c r="J1194" s="483">
        <f>IF($J1176="TC",0,IF($J1176="Nso",0,VLOOKUP($A1173,'Class-6'!$B$9:$EI$108,133,0)))</f>
        <v>0</v>
      </c>
      <c r="K1194" s="482" t="str">
        <f>IF($J1176="TC",0,IF($J1176="Nso",0,VLOOKUP($A1173,'Class-6'!$B$9:$EI$108,134,0)))</f>
        <v/>
      </c>
      <c r="L1194" s="412" t="str">
        <f>IF($J1176="TC","TC",IF($J1176="Nso","NSO",VLOOKUP($A1173,'Class-6'!$B$9:$EI$108,135,0)))</f>
        <v/>
      </c>
      <c r="M1194" s="97" t="str">
        <f>IF($J1176="Nso",0,VLOOKUP($A1173,'Class-6'!$B$9:$EI$108,137,0))</f>
        <v/>
      </c>
    </row>
    <row r="1195" spans="1:13" ht="20.25" customHeight="1">
      <c r="A1195" s="1187"/>
      <c r="B1195" s="49" t="s">
        <v>81</v>
      </c>
      <c r="C1195" s="1172" t="s">
        <v>63</v>
      </c>
      <c r="D1195" s="1173"/>
      <c r="E1195" s="1173"/>
      <c r="F1195" s="1173"/>
      <c r="G1195" s="1173"/>
      <c r="H1195" s="1174"/>
      <c r="I1195" s="1175" t="s">
        <v>64</v>
      </c>
      <c r="J1195" s="1176"/>
      <c r="K1195" s="484">
        <f>IF($J1176="TC",0,IF($J1176="Nso",0,VLOOKUP($A1173,'Class-6'!$B$9:$EI$108,128,0)))</f>
        <v>0</v>
      </c>
      <c r="L1195" s="1177" t="s">
        <v>107</v>
      </c>
      <c r="M1195" s="1178"/>
    </row>
    <row r="1196" spans="1:13" ht="20.25" customHeight="1" thickBot="1">
      <c r="A1196" s="1187"/>
      <c r="B1196" s="49" t="s">
        <v>81</v>
      </c>
      <c r="C1196" s="1113" t="s">
        <v>58</v>
      </c>
      <c r="D1196" s="1114"/>
      <c r="E1196" s="1114"/>
      <c r="F1196" s="1115" t="s">
        <v>176</v>
      </c>
      <c r="G1196" s="1115"/>
      <c r="H1196" s="272" t="s">
        <v>51</v>
      </c>
      <c r="I1196" s="1116" t="s">
        <v>65</v>
      </c>
      <c r="J1196" s="1117"/>
      <c r="K1196" s="485">
        <f>IF($J1176="TC",0,IF($J1176="Nso",0,VLOOKUP($A1173,'Class-6'!$B$9:$EI$108,129,0)))</f>
        <v>0</v>
      </c>
      <c r="L1196" s="1118" t="str">
        <f>IF($J1176="TC",0,IF($J1176="Nso",0,VLOOKUP($A1173,'Class-6'!$B$9:$EI$108,130,0)))</f>
        <v/>
      </c>
      <c r="M1196" s="1119"/>
    </row>
    <row r="1197" spans="1:13" ht="20.25" customHeight="1">
      <c r="A1197" s="1187"/>
      <c r="B1197" s="49" t="s">
        <v>81</v>
      </c>
      <c r="C1197" s="1113"/>
      <c r="D1197" s="1114"/>
      <c r="E1197" s="1114"/>
      <c r="F1197" s="1115"/>
      <c r="G1197" s="1115"/>
      <c r="H1197" s="273" t="s">
        <v>105</v>
      </c>
      <c r="I1197" s="1120" t="s">
        <v>66</v>
      </c>
      <c r="J1197" s="1121"/>
      <c r="K1197" s="1122">
        <f>IF($J1176="TC",0,IF($J1176="Nso",0,VLOOKUP($A1173,'Class-6'!$B$9:$EI$108,138,0)))</f>
        <v>0</v>
      </c>
      <c r="L1197" s="1122"/>
      <c r="M1197" s="1123"/>
    </row>
    <row r="1198" spans="1:13" ht="20.25" customHeight="1">
      <c r="A1198" s="1187"/>
      <c r="B1198" s="49" t="s">
        <v>81</v>
      </c>
      <c r="C1198" s="1101" t="str">
        <f>'Class-6'!$CX$3</f>
        <v>WORK EXP.</v>
      </c>
      <c r="D1198" s="1102"/>
      <c r="E1198" s="1103"/>
      <c r="F1198" s="1104" t="str">
        <f>IF($J1176="TC",0,IF($J1176="Nso",0,VLOOKUP($A1173,'Class-6'!$B$9:$FH$108,155,0)))</f>
        <v>0/100</v>
      </c>
      <c r="G1198" s="1104"/>
      <c r="H1198" s="95">
        <f>IF($J1176="TC",0,IF($J1176="Nso",0,VLOOKUP($A1173,'Class-6'!$B$9:$FH$108,109,0)))</f>
        <v>0</v>
      </c>
      <c r="I1198" s="1105" t="s">
        <v>83</v>
      </c>
      <c r="J1198" s="1106"/>
      <c r="K1198" s="1107">
        <f>'Class-6'!$V$2</f>
        <v>44676</v>
      </c>
      <c r="L1198" s="1107"/>
      <c r="M1198" s="1108"/>
    </row>
    <row r="1199" spans="1:13" ht="20.25" customHeight="1">
      <c r="A1199" s="1187"/>
      <c r="B1199" s="49" t="s">
        <v>81</v>
      </c>
      <c r="C1199" s="1109" t="str">
        <f>'Class-6'!$DG$3</f>
        <v>ART EDU.</v>
      </c>
      <c r="D1199" s="1104"/>
      <c r="E1199" s="1104"/>
      <c r="F1199" s="1086" t="str">
        <f>IF($J1176="TC",0,IF($J1176="Nso",0,VLOOKUP($A1173,'Class-6'!$B$9:$FH$108,159,0)))</f>
        <v>0/100</v>
      </c>
      <c r="G1199" s="1087"/>
      <c r="H1199" s="95">
        <f>IF($J1176="TC",0,IF($J1176="Nso",0,VLOOKUP($A1173,'Class-6'!$B$9:$FH$108,118,0)))</f>
        <v>0</v>
      </c>
      <c r="I1199" s="1110"/>
      <c r="J1199" s="1111"/>
      <c r="K1199" s="1111"/>
      <c r="L1199" s="1111"/>
      <c r="M1199" s="1112"/>
    </row>
    <row r="1200" spans="1:13" ht="20.25" customHeight="1">
      <c r="A1200" s="1187"/>
      <c r="B1200" s="49" t="s">
        <v>81</v>
      </c>
      <c r="C1200" s="1084" t="str">
        <f>'Class-6'!$DP$3</f>
        <v>HEALTH &amp; PHY. EDU.</v>
      </c>
      <c r="D1200" s="1085"/>
      <c r="E1200" s="1085"/>
      <c r="F1200" s="1086" t="str">
        <f>IF($J1176="TC",0,IF($J1176="Nso",0,VLOOKUP($A1173,'Class-6'!$B$9:$FH$108,163,0)))</f>
        <v>0/100</v>
      </c>
      <c r="G1200" s="1087"/>
      <c r="H1200" s="95">
        <f>IF($J1176="TC",0,IF($J1176="Nso",0,VLOOKUP($A1173,'Class-6'!$B$9:$FH$108,127,0)))</f>
        <v>0</v>
      </c>
      <c r="I1200" s="1088" t="s">
        <v>78</v>
      </c>
      <c r="J1200" s="1089"/>
      <c r="K1200" s="1092"/>
      <c r="L1200" s="1093"/>
      <c r="M1200" s="1094"/>
    </row>
    <row r="1201" spans="1:13" ht="20.25" customHeight="1">
      <c r="A1201" s="1187"/>
      <c r="B1201" s="40" t="s">
        <v>81</v>
      </c>
      <c r="C1201" s="1098" t="s">
        <v>67</v>
      </c>
      <c r="D1201" s="1099"/>
      <c r="E1201" s="1099"/>
      <c r="F1201" s="1099"/>
      <c r="G1201" s="1099"/>
      <c r="H1201" s="1100"/>
      <c r="I1201" s="1090"/>
      <c r="J1201" s="1091"/>
      <c r="K1201" s="1095"/>
      <c r="L1201" s="1096"/>
      <c r="M1201" s="1097"/>
    </row>
    <row r="1202" spans="1:13" ht="20.25" customHeight="1" thickBot="1">
      <c r="A1202" s="1187"/>
      <c r="B1202" s="40" t="s">
        <v>81</v>
      </c>
      <c r="C1202" s="96" t="s">
        <v>68</v>
      </c>
      <c r="D1202" s="1060" t="s">
        <v>73</v>
      </c>
      <c r="E1202" s="1227"/>
      <c r="F1202" s="1060" t="s">
        <v>74</v>
      </c>
      <c r="G1202" s="1061"/>
      <c r="H1202" s="1062"/>
      <c r="I1202" s="1063" t="s">
        <v>79</v>
      </c>
      <c r="J1202" s="1064"/>
      <c r="K1202" s="1064"/>
      <c r="L1202" s="1064"/>
      <c r="M1202" s="1065"/>
    </row>
    <row r="1203" spans="1:13" ht="20.25" customHeight="1">
      <c r="A1203" s="1187"/>
      <c r="B1203" s="40" t="s">
        <v>81</v>
      </c>
      <c r="C1203" s="511" t="s">
        <v>207</v>
      </c>
      <c r="D1203" s="1228" t="s">
        <v>208</v>
      </c>
      <c r="E1203" s="1229"/>
      <c r="F1203" s="1069" t="s">
        <v>75</v>
      </c>
      <c r="G1203" s="1070"/>
      <c r="H1203" s="1071"/>
      <c r="I1203" s="1066"/>
      <c r="J1203" s="1067"/>
      <c r="K1203" s="1067"/>
      <c r="L1203" s="1067"/>
      <c r="M1203" s="1068"/>
    </row>
    <row r="1204" spans="1:13" ht="20.25" customHeight="1">
      <c r="A1204" s="1187"/>
      <c r="B1204" s="40" t="s">
        <v>81</v>
      </c>
      <c r="C1204" s="512" t="s">
        <v>69</v>
      </c>
      <c r="D1204" s="1230" t="s">
        <v>212</v>
      </c>
      <c r="E1204" s="1231"/>
      <c r="F1204" s="1072" t="s">
        <v>76</v>
      </c>
      <c r="G1204" s="1073"/>
      <c r="H1204" s="1074"/>
      <c r="I1204" s="1066"/>
      <c r="J1204" s="1067"/>
      <c r="K1204" s="1067"/>
      <c r="L1204" s="1067"/>
      <c r="M1204" s="1068"/>
    </row>
    <row r="1205" spans="1:13" ht="20.25" customHeight="1">
      <c r="A1205" s="1187"/>
      <c r="B1205" s="40" t="s">
        <v>81</v>
      </c>
      <c r="C1205" s="512" t="s">
        <v>70</v>
      </c>
      <c r="D1205" s="1230" t="s">
        <v>215</v>
      </c>
      <c r="E1205" s="1231"/>
      <c r="F1205" s="1072" t="s">
        <v>77</v>
      </c>
      <c r="G1205" s="1073"/>
      <c r="H1205" s="1074"/>
      <c r="I1205" s="1075" t="s">
        <v>93</v>
      </c>
      <c r="J1205" s="1076"/>
      <c r="K1205" s="1076"/>
      <c r="L1205" s="1076"/>
      <c r="M1205" s="1077"/>
    </row>
    <row r="1206" spans="1:13" ht="20.25" customHeight="1">
      <c r="A1206" s="1187"/>
      <c r="B1206" s="40"/>
      <c r="C1206" s="512" t="s">
        <v>72</v>
      </c>
      <c r="D1206" s="1230" t="s">
        <v>209</v>
      </c>
      <c r="E1206" s="1231"/>
      <c r="F1206" s="1072" t="s">
        <v>77</v>
      </c>
      <c r="G1206" s="1073"/>
      <c r="H1206" s="1074"/>
      <c r="I1206" s="1075"/>
      <c r="J1206" s="1076"/>
      <c r="K1206" s="1076"/>
      <c r="L1206" s="1076"/>
      <c r="M1206" s="1077"/>
    </row>
    <row r="1207" spans="1:13" ht="20.25" customHeight="1" thickBot="1">
      <c r="A1207" s="1187"/>
      <c r="B1207" s="51" t="s">
        <v>81</v>
      </c>
      <c r="C1207" s="131" t="s">
        <v>71</v>
      </c>
      <c r="D1207" s="1232" t="s">
        <v>210</v>
      </c>
      <c r="E1207" s="1233"/>
      <c r="F1207" s="1081" t="s">
        <v>106</v>
      </c>
      <c r="G1207" s="1082"/>
      <c r="H1207" s="1083"/>
      <c r="I1207" s="1078"/>
      <c r="J1207" s="1079"/>
      <c r="K1207" s="1079"/>
      <c r="L1207" s="1079"/>
      <c r="M1207" s="1080"/>
    </row>
    <row r="1208" spans="1:13" ht="24.75" customHeight="1" thickTop="1" thickBot="1">
      <c r="A1208" s="488">
        <f>A1173+1</f>
        <v>35</v>
      </c>
      <c r="B1208" s="1186" t="s">
        <v>54</v>
      </c>
      <c r="C1208" s="1186"/>
      <c r="D1208" s="1186"/>
      <c r="E1208" s="1186"/>
      <c r="F1208" s="1186"/>
      <c r="G1208" s="1186"/>
      <c r="H1208" s="1186"/>
      <c r="I1208" s="1186"/>
      <c r="J1208" s="1186"/>
      <c r="K1208" s="1186"/>
      <c r="L1208" s="1186"/>
      <c r="M1208" s="1186"/>
    </row>
    <row r="1209" spans="1:13" ht="37.5" customHeight="1" thickTop="1">
      <c r="A1209" s="1187"/>
      <c r="B1209" s="1188"/>
      <c r="C1209" s="1189"/>
      <c r="D1209" s="1192" t="str">
        <f>Master!$E$8</f>
        <v>Govt. Sr. Secondary School Raimalwada</v>
      </c>
      <c r="E1209" s="1193"/>
      <c r="F1209" s="1193"/>
      <c r="G1209" s="1193"/>
      <c r="H1209" s="1193"/>
      <c r="I1209" s="1193"/>
      <c r="J1209" s="1193"/>
      <c r="K1209" s="1193"/>
      <c r="L1209" s="1193"/>
      <c r="M1209" s="1194"/>
    </row>
    <row r="1210" spans="1:13" ht="26.25" customHeight="1" thickBot="1">
      <c r="A1210" s="1187"/>
      <c r="B1210" s="1190"/>
      <c r="C1210" s="1191"/>
      <c r="D1210" s="1195" t="str">
        <f>Master!$E$11</f>
        <v>P.S.-Bapini (Jodhpur)</v>
      </c>
      <c r="E1210" s="1196"/>
      <c r="F1210" s="1196"/>
      <c r="G1210" s="1196"/>
      <c r="H1210" s="1196"/>
      <c r="I1210" s="1196"/>
      <c r="J1210" s="1196"/>
      <c r="K1210" s="1196"/>
      <c r="L1210" s="1196"/>
      <c r="M1210" s="1197"/>
    </row>
    <row r="1211" spans="1:13" ht="15" customHeight="1">
      <c r="A1211" s="1187"/>
      <c r="B1211" s="274"/>
      <c r="C1211" s="1198" t="s">
        <v>169</v>
      </c>
      <c r="D1211" s="1199"/>
      <c r="E1211" s="1199"/>
      <c r="F1211" s="1199"/>
      <c r="G1211" s="1200"/>
      <c r="H1211" s="1207" t="s">
        <v>129</v>
      </c>
      <c r="I1211" s="1207"/>
      <c r="J1211" s="1210">
        <f>VLOOKUP(A1208,'Class-6'!$B$9:$G$108,6)</f>
        <v>0</v>
      </c>
      <c r="K1211" s="1213" t="str">
        <f>CONCATENATE('Class-6'!$C$3,'Class-6'!$G$3)</f>
        <v>School U-Dise Code :-08151106901</v>
      </c>
      <c r="L1211" s="1214"/>
      <c r="M1211" s="1215"/>
    </row>
    <row r="1212" spans="1:13" ht="15" customHeight="1">
      <c r="A1212" s="1187"/>
      <c r="B1212" s="38"/>
      <c r="C1212" s="1201"/>
      <c r="D1212" s="1202"/>
      <c r="E1212" s="1202"/>
      <c r="F1212" s="1202"/>
      <c r="G1212" s="1203"/>
      <c r="H1212" s="1208"/>
      <c r="I1212" s="1208"/>
      <c r="J1212" s="1211"/>
      <c r="K1212" s="1216" t="str">
        <f>CONCATENATE('Class-6'!$I$3,'Class-6'!$J$3)</f>
        <v>Session :-2021-22</v>
      </c>
      <c r="L1212" s="1217"/>
      <c r="M1212" s="1218"/>
    </row>
    <row r="1213" spans="1:13" ht="15" customHeight="1" thickBot="1">
      <c r="A1213" s="1187"/>
      <c r="B1213" s="38"/>
      <c r="C1213" s="1204"/>
      <c r="D1213" s="1205"/>
      <c r="E1213" s="1205"/>
      <c r="F1213" s="1205"/>
      <c r="G1213" s="1206"/>
      <c r="H1213" s="1209"/>
      <c r="I1213" s="1209"/>
      <c r="J1213" s="1212"/>
      <c r="K1213" s="1219"/>
      <c r="L1213" s="1220"/>
      <c r="M1213" s="1221"/>
    </row>
    <row r="1214" spans="1:13" ht="20.25" customHeight="1">
      <c r="A1214" s="1187"/>
      <c r="B1214" s="40" t="s">
        <v>81</v>
      </c>
      <c r="C1214" s="1222" t="s">
        <v>22</v>
      </c>
      <c r="D1214" s="1223"/>
      <c r="E1214" s="1223"/>
      <c r="F1214" s="1224"/>
      <c r="G1214" s="17" t="s">
        <v>167</v>
      </c>
      <c r="H1214" s="1225">
        <f>VLOOKUP($A1208,'Class-6'!$B$9:$EI$108,4,0)</f>
        <v>0</v>
      </c>
      <c r="I1214" s="1225"/>
      <c r="J1214" s="1225"/>
      <c r="K1214" s="1225"/>
      <c r="L1214" s="1225"/>
      <c r="M1214" s="1226"/>
    </row>
    <row r="1215" spans="1:13" ht="20.25" customHeight="1">
      <c r="A1215" s="1187"/>
      <c r="B1215" s="40" t="s">
        <v>81</v>
      </c>
      <c r="C1215" s="1181" t="s">
        <v>24</v>
      </c>
      <c r="D1215" s="1182"/>
      <c r="E1215" s="1182"/>
      <c r="F1215" s="1183"/>
      <c r="G1215" s="33" t="s">
        <v>167</v>
      </c>
      <c r="H1215" s="1179">
        <f>VLOOKUP($A1208,'Class-6'!$B$9:$EI$108,7,0)</f>
        <v>0</v>
      </c>
      <c r="I1215" s="1179"/>
      <c r="J1215" s="1179"/>
      <c r="K1215" s="1179"/>
      <c r="L1215" s="1179"/>
      <c r="M1215" s="1180"/>
    </row>
    <row r="1216" spans="1:13" ht="20.25" customHeight="1">
      <c r="A1216" s="1187"/>
      <c r="B1216" s="40" t="s">
        <v>81</v>
      </c>
      <c r="C1216" s="1181" t="s">
        <v>25</v>
      </c>
      <c r="D1216" s="1182"/>
      <c r="E1216" s="1182"/>
      <c r="F1216" s="1183"/>
      <c r="G1216" s="33" t="s">
        <v>167</v>
      </c>
      <c r="H1216" s="1179">
        <f>VLOOKUP($A1208,'Class-6'!$B$9:$EI$108,8,0)</f>
        <v>0</v>
      </c>
      <c r="I1216" s="1179"/>
      <c r="J1216" s="1179"/>
      <c r="K1216" s="1179"/>
      <c r="L1216" s="1179"/>
      <c r="M1216" s="1180"/>
    </row>
    <row r="1217" spans="1:13" ht="20.25" customHeight="1">
      <c r="A1217" s="1187"/>
      <c r="B1217" s="40" t="s">
        <v>81</v>
      </c>
      <c r="C1217" s="1181" t="s">
        <v>56</v>
      </c>
      <c r="D1217" s="1182"/>
      <c r="E1217" s="1182"/>
      <c r="F1217" s="1183"/>
      <c r="G1217" s="33" t="s">
        <v>167</v>
      </c>
      <c r="H1217" s="1179">
        <f>VLOOKUP($A1208,'Class-6'!$B$9:$EI$108,9,0)</f>
        <v>0</v>
      </c>
      <c r="I1217" s="1179"/>
      <c r="J1217" s="1179"/>
      <c r="K1217" s="1179"/>
      <c r="L1217" s="1179"/>
      <c r="M1217" s="1180"/>
    </row>
    <row r="1218" spans="1:13" ht="20.25" customHeight="1">
      <c r="A1218" s="1187"/>
      <c r="B1218" s="40" t="s">
        <v>81</v>
      </c>
      <c r="C1218" s="1181" t="s">
        <v>57</v>
      </c>
      <c r="D1218" s="1182"/>
      <c r="E1218" s="1182"/>
      <c r="F1218" s="1183"/>
      <c r="G1218" s="33" t="s">
        <v>167</v>
      </c>
      <c r="H1218" s="1184" t="str">
        <f>CONCATENATE('Class-6'!$G$4,'Class-6'!$J$4)</f>
        <v>6(A)</v>
      </c>
      <c r="I1218" s="1179"/>
      <c r="J1218" s="1179"/>
      <c r="K1218" s="1179"/>
      <c r="L1218" s="1179"/>
      <c r="M1218" s="1180"/>
    </row>
    <row r="1219" spans="1:13" ht="20.25" customHeight="1" thickBot="1">
      <c r="A1219" s="1187"/>
      <c r="B1219" s="40" t="s">
        <v>81</v>
      </c>
      <c r="C1219" s="1154" t="s">
        <v>27</v>
      </c>
      <c r="D1219" s="1155"/>
      <c r="E1219" s="1155"/>
      <c r="F1219" s="1156"/>
      <c r="G1219" s="98" t="s">
        <v>167</v>
      </c>
      <c r="H1219" s="1157">
        <f>VLOOKUP($A1208,'Class-6'!$B$9:$EI$108,10,0)</f>
        <v>0</v>
      </c>
      <c r="I1219" s="1157"/>
      <c r="J1219" s="1157"/>
      <c r="K1219" s="1157"/>
      <c r="L1219" s="1157"/>
      <c r="M1219" s="1158"/>
    </row>
    <row r="1220" spans="1:13" ht="20.25" customHeight="1">
      <c r="A1220" s="1187"/>
      <c r="B1220" s="49" t="s">
        <v>81</v>
      </c>
      <c r="C1220" s="1159" t="s">
        <v>58</v>
      </c>
      <c r="D1220" s="1160"/>
      <c r="E1220" s="413" t="s">
        <v>85</v>
      </c>
      <c r="F1220" s="413" t="s">
        <v>86</v>
      </c>
      <c r="G1220" s="410" t="s">
        <v>33</v>
      </c>
      <c r="H1220" s="1161" t="s">
        <v>59</v>
      </c>
      <c r="I1220" s="1161"/>
      <c r="J1220" s="1162" t="s">
        <v>97</v>
      </c>
      <c r="K1220" s="1163"/>
      <c r="L1220" s="414" t="s">
        <v>89</v>
      </c>
      <c r="M1220" s="1164" t="s">
        <v>104</v>
      </c>
    </row>
    <row r="1221" spans="1:13" ht="25.5" customHeight="1" thickBot="1">
      <c r="A1221" s="1187"/>
      <c r="B1221" s="49" t="s">
        <v>81</v>
      </c>
      <c r="C1221" s="1166" t="s">
        <v>60</v>
      </c>
      <c r="D1221" s="1167"/>
      <c r="E1221" s="267">
        <f>'Class-6'!$L$7</f>
        <v>20</v>
      </c>
      <c r="F1221" s="267">
        <f>'Class-6'!$M$7</f>
        <v>20</v>
      </c>
      <c r="G1221" s="268">
        <f>SUM(E1221:F1221)</f>
        <v>40</v>
      </c>
      <c r="H1221" s="1168">
        <f>'Class-6'!$R$7</f>
        <v>60</v>
      </c>
      <c r="I1221" s="1169"/>
      <c r="J1221" s="1170">
        <f>'Class-6'!$V$7</f>
        <v>100</v>
      </c>
      <c r="K1221" s="1171"/>
      <c r="L1221" s="150">
        <f>G1221+H1221+J1221</f>
        <v>200</v>
      </c>
      <c r="M1221" s="1165"/>
    </row>
    <row r="1222" spans="1:13" ht="22.5" customHeight="1">
      <c r="A1222" s="1187"/>
      <c r="B1222" s="49" t="s">
        <v>81</v>
      </c>
      <c r="C1222" s="1148" t="str">
        <f>'Class-6'!$L$3</f>
        <v>HINDI</v>
      </c>
      <c r="D1222" s="1149"/>
      <c r="E1222" s="99">
        <f>IF($J1211="TC",0,IF($J1211="Nso",0,VLOOKUP($A1208,'Class-6'!$B$9:$EI$108,11,0)))</f>
        <v>0</v>
      </c>
      <c r="F1222" s="99">
        <f>IF($J1211="TC",0,IF($J1211="Nso",0,VLOOKUP($A1208,'Class-6'!$B$9:$EI$108,12,0)))</f>
        <v>0</v>
      </c>
      <c r="G1222" s="269">
        <f>SUM(E1222,F1222)</f>
        <v>0</v>
      </c>
      <c r="H1222" s="1150">
        <f>IF($J1211="TC",0,IF($J1211="Nso",0,VLOOKUP($A1208,'Class-6'!$B$9:$EI$108,17,0)))</f>
        <v>0</v>
      </c>
      <c r="I1222" s="1151"/>
      <c r="J1222" s="1152">
        <f>IF($J1211="TC",0,IF($J1211="Nso",0,VLOOKUP($A1208,'Class-6'!$B$9:$EI$108,21,0)))</f>
        <v>0</v>
      </c>
      <c r="K1222" s="1153"/>
      <c r="L1222" s="99">
        <f>SUM(G1222,H1222,J1222)</f>
        <v>0</v>
      </c>
      <c r="M1222" s="100">
        <f>IF($J1211="TC",0,IF($J1211="Nso",0,VLOOKUP($A1208,'Class-6'!$B$9:$EI$108,25,0)))</f>
        <v>0</v>
      </c>
    </row>
    <row r="1223" spans="1:13" ht="22.5" customHeight="1">
      <c r="A1223" s="1187"/>
      <c r="B1223" s="49" t="s">
        <v>81</v>
      </c>
      <c r="C1223" s="1136" t="str">
        <f>'Class-6'!$AA$3</f>
        <v>ENGLISH</v>
      </c>
      <c r="D1223" s="1137"/>
      <c r="E1223" s="99">
        <f>IF($J1211="TC",0,IF($J1211="Nso",0,VLOOKUP($A1208,'Class-6'!$B$9:$EI$108,26,0)))</f>
        <v>0</v>
      </c>
      <c r="F1223" s="99">
        <f>IF($J1211="TC",0,IF($J1211="Nso",0,VLOOKUP($A1208,'Class-6'!$B$9:$EI$108,27,0)))</f>
        <v>0</v>
      </c>
      <c r="G1223" s="270">
        <f t="shared" ref="G1223:G1227" si="68">SUM(E1223,F1223)</f>
        <v>0</v>
      </c>
      <c r="H1223" s="1138">
        <f>IF($J1211="TC",0,IF($J1211="Nso",0,VLOOKUP($A1208,'Class-6'!$B$9:$EI$108,32,0)))</f>
        <v>0</v>
      </c>
      <c r="I1223" s="1139"/>
      <c r="J1223" s="1140">
        <f>IF($J1211="TC",0,IF($J1211="Nso",0,VLOOKUP($A1208,'Class-6'!$B$9:$EI$108,36,0)))</f>
        <v>0</v>
      </c>
      <c r="K1223" s="1141"/>
      <c r="L1223" s="99">
        <f t="shared" ref="L1223:L1227" si="69">SUM(G1223,H1223,J1223)</f>
        <v>0</v>
      </c>
      <c r="M1223" s="100">
        <f>IF($J1211="TC",0,IF($J1211="Nso",0,VLOOKUP($A1208,'Class-6'!$B$9:$EI$108,40,0)))</f>
        <v>0</v>
      </c>
    </row>
    <row r="1224" spans="1:13" ht="22.5" customHeight="1">
      <c r="A1224" s="1187"/>
      <c r="B1224" s="49" t="s">
        <v>81</v>
      </c>
      <c r="C1224" s="1136" t="str">
        <f>'Class-6'!$AP$3</f>
        <v>SANSKRIT</v>
      </c>
      <c r="D1224" s="1137"/>
      <c r="E1224" s="99">
        <f>IF($J1211="TC",0,IF($J1211="Nso",0,VLOOKUP($A1208,'Class-6'!$B$9:$EI$108,41,0)))</f>
        <v>0</v>
      </c>
      <c r="F1224" s="99">
        <f>IF($J1211="TC",0,IF($J1211="TC",0,IF($J1211="Nso",0,VLOOKUP($A1208,'Class-6'!$B$9:$EI$108,42,0))))</f>
        <v>0</v>
      </c>
      <c r="G1224" s="270">
        <f t="shared" si="68"/>
        <v>0</v>
      </c>
      <c r="H1224" s="1138">
        <f>IF($J1211="TC",0,IF($J1211="Nso",0,VLOOKUP($A1208,'Class-6'!$B$9:$EI$108,47,0)))</f>
        <v>0</v>
      </c>
      <c r="I1224" s="1139"/>
      <c r="J1224" s="1140">
        <f>IF($J1211="TC",0,IF($J1211="Nso",0,VLOOKUP($A1208,'Class-6'!$B$9:$EI$108,51,0)))</f>
        <v>0</v>
      </c>
      <c r="K1224" s="1141"/>
      <c r="L1224" s="99">
        <f t="shared" si="69"/>
        <v>0</v>
      </c>
      <c r="M1224" s="100">
        <f>IF($J1211="TC",0,IF($J1211="Nso",0,VLOOKUP($A1208,'Class-6'!$B$9:$EI$108,55,0)))</f>
        <v>0</v>
      </c>
    </row>
    <row r="1225" spans="1:13" ht="22.5" customHeight="1">
      <c r="A1225" s="1187"/>
      <c r="B1225" s="49" t="s">
        <v>81</v>
      </c>
      <c r="C1225" s="1136" t="str">
        <f>'Class-6'!$BE$3</f>
        <v>SCIENCE</v>
      </c>
      <c r="D1225" s="1137"/>
      <c r="E1225" s="99">
        <f>IF($J1211="TC",0,IF($J1211="Nso",0,VLOOKUP($A1208,'Class-6'!$B$9:$EI$108,56,0)))</f>
        <v>0</v>
      </c>
      <c r="F1225" s="99">
        <f>IF($J1211="TC",0,IF($J1211="Nso",0,VLOOKUP($A1208,'Class-6'!$B$9:$EI$108,57,0)))</f>
        <v>0</v>
      </c>
      <c r="G1225" s="270">
        <f t="shared" si="68"/>
        <v>0</v>
      </c>
      <c r="H1225" s="1138">
        <f>IF($J1211="TC",0,IF($J1211="Nso",0,VLOOKUP($A1208,'Class-6'!$B$9:$EI$108,62,0)))</f>
        <v>0</v>
      </c>
      <c r="I1225" s="1139"/>
      <c r="J1225" s="1140">
        <f>IF($J1211="TC",0,IF($J1211="Nso",0,VLOOKUP($A1208,'Class-6'!$B$9:$EI$108,66,0)))</f>
        <v>0</v>
      </c>
      <c r="K1225" s="1141"/>
      <c r="L1225" s="99">
        <f t="shared" si="69"/>
        <v>0</v>
      </c>
      <c r="M1225" s="100">
        <f>IF($J1211="TC",0,IF($J1211="Nso",0,VLOOKUP($A1208,'Class-6'!$B$9:$EI$108,70,0)))</f>
        <v>0</v>
      </c>
    </row>
    <row r="1226" spans="1:13" ht="22.5" customHeight="1">
      <c r="A1226" s="1187"/>
      <c r="B1226" s="49" t="s">
        <v>81</v>
      </c>
      <c r="C1226" s="1136" t="str">
        <f>'Class-6'!$BT$3</f>
        <v>MATHEMATICS</v>
      </c>
      <c r="D1226" s="1137"/>
      <c r="E1226" s="99">
        <f>IF($J1211="TC",0,IF($J1211="Nso",0,VLOOKUP($A1208,'Class-6'!$B$9:$EI$108,71,0)))</f>
        <v>0</v>
      </c>
      <c r="F1226" s="99">
        <f>IF($J1211="TC",0,IF($J1211="Nso",0,VLOOKUP($A1208,'Class-6'!$B$9:$EI$108,72,0)))</f>
        <v>0</v>
      </c>
      <c r="G1226" s="270">
        <f t="shared" si="68"/>
        <v>0</v>
      </c>
      <c r="H1226" s="1138">
        <f>IF($J1211="TC",0,IF($J1211="Nso",0,VLOOKUP($A1208,'Class-6'!$B$9:$EI$108,77,0)))</f>
        <v>0</v>
      </c>
      <c r="I1226" s="1139"/>
      <c r="J1226" s="1140">
        <f>IF($J1211="TC",0,IF($J1211="Nso",0,VLOOKUP($A1208,'Class-6'!$B$9:$EI$108,81,0)))</f>
        <v>0</v>
      </c>
      <c r="K1226" s="1141"/>
      <c r="L1226" s="99">
        <f t="shared" si="69"/>
        <v>0</v>
      </c>
      <c r="M1226" s="100">
        <f>IF($J1211="TC",0,IF($J1211="Nso",0,VLOOKUP($A1208,'Class-6'!$B$9:$EI$108,85,0)))</f>
        <v>0</v>
      </c>
    </row>
    <row r="1227" spans="1:13" ht="22.5" customHeight="1" thickBot="1">
      <c r="A1227" s="1187"/>
      <c r="B1227" s="49" t="s">
        <v>81</v>
      </c>
      <c r="C1227" s="1142" t="str">
        <f>'Class-6'!$CI$3</f>
        <v>SOCIAL SCIENCE</v>
      </c>
      <c r="D1227" s="1143"/>
      <c r="E1227" s="99">
        <f>IF($J1211="TC",0,IF($J1211="Nso",0,VLOOKUP($A1208,'Class-6'!$B$9:$EI$108,86,0)))</f>
        <v>0</v>
      </c>
      <c r="F1227" s="99">
        <f>IF($J1211="TC",0,IF($J1211="Nso",0,VLOOKUP($A1208,'Class-6'!$B$9:$EI$108,87,0)))</f>
        <v>0</v>
      </c>
      <c r="G1227" s="271">
        <f t="shared" si="68"/>
        <v>0</v>
      </c>
      <c r="H1227" s="1144">
        <f>IF($J1211="TC",0,IF($J1211="Nso",0,VLOOKUP($A1208,'Class-6'!$B$9:$EI$108,92,0)))</f>
        <v>0</v>
      </c>
      <c r="I1227" s="1145"/>
      <c r="J1227" s="1146">
        <f>IF($J1211="TC",0,IF($J1211="Nso",0,VLOOKUP($A1208,'Class-6'!$B$9:$EI$108,96,0)))</f>
        <v>0</v>
      </c>
      <c r="K1227" s="1147"/>
      <c r="L1227" s="99">
        <f t="shared" si="69"/>
        <v>0</v>
      </c>
      <c r="M1227" s="100">
        <f>IF($J1211="TC",0,IF($J1211="Nso",0,VLOOKUP($A1208,'Class-6'!$B$9:$EI$108,100,0)))</f>
        <v>0</v>
      </c>
    </row>
    <row r="1228" spans="1:13" ht="20.25" customHeight="1">
      <c r="A1228" s="1187"/>
      <c r="B1228" s="49" t="s">
        <v>81</v>
      </c>
      <c r="C1228" s="1124" t="s">
        <v>90</v>
      </c>
      <c r="D1228" s="1125"/>
      <c r="E1228" s="1126"/>
      <c r="F1228" s="1130" t="s">
        <v>91</v>
      </c>
      <c r="G1228" s="1131"/>
      <c r="H1228" s="1132" t="s">
        <v>92</v>
      </c>
      <c r="I1228" s="1133"/>
      <c r="J1228" s="481" t="s">
        <v>45</v>
      </c>
      <c r="K1228" s="481" t="s">
        <v>98</v>
      </c>
      <c r="L1228" s="411" t="s">
        <v>43</v>
      </c>
      <c r="M1228" s="50" t="s">
        <v>47</v>
      </c>
    </row>
    <row r="1229" spans="1:13" ht="20.25" customHeight="1" thickBot="1">
      <c r="A1229" s="1187"/>
      <c r="B1229" s="49" t="s">
        <v>81</v>
      </c>
      <c r="C1229" s="1127"/>
      <c r="D1229" s="1128"/>
      <c r="E1229" s="1129"/>
      <c r="F1229" s="1134">
        <f>IF($J1211="TC",0,IF($J1211="Nso",0,VLOOKUP($A1208,'Class-6'!$B$9:$EI$108,131,0)))</f>
        <v>0</v>
      </c>
      <c r="G1229" s="1135"/>
      <c r="H1229" s="1134">
        <f>IF($J1211="TC",0,IF($J1211="Nso",0,VLOOKUP($A1208,'Class-6'!$B$9:$EI$108,132,0)))</f>
        <v>0</v>
      </c>
      <c r="I1229" s="1135"/>
      <c r="J1229" s="483">
        <f>IF($J1211="TC",0,IF($J1211="Nso",0,VLOOKUP($A1208,'Class-6'!$B$9:$EI$108,133,0)))</f>
        <v>0</v>
      </c>
      <c r="K1229" s="482" t="str">
        <f>IF($J1211="TC",0,IF($J1211="Nso",0,VLOOKUP($A1208,'Class-6'!$B$9:$EI$108,134,0)))</f>
        <v/>
      </c>
      <c r="L1229" s="412" t="str">
        <f>IF($J1211="TC","TC",IF($J1211="Nso","NSO",VLOOKUP($A1208,'Class-6'!$B$9:$EI$108,135,0)))</f>
        <v/>
      </c>
      <c r="M1229" s="97" t="str">
        <f>IF($J1211="Nso",0,VLOOKUP($A1208,'Class-6'!$B$9:$EI$108,137,0))</f>
        <v/>
      </c>
    </row>
    <row r="1230" spans="1:13" ht="20.25" customHeight="1">
      <c r="A1230" s="1187"/>
      <c r="B1230" s="49" t="s">
        <v>81</v>
      </c>
      <c r="C1230" s="1172" t="s">
        <v>63</v>
      </c>
      <c r="D1230" s="1173"/>
      <c r="E1230" s="1173"/>
      <c r="F1230" s="1173"/>
      <c r="G1230" s="1173"/>
      <c r="H1230" s="1174"/>
      <c r="I1230" s="1175" t="s">
        <v>64</v>
      </c>
      <c r="J1230" s="1176"/>
      <c r="K1230" s="484">
        <f>IF($J1211="TC",0,IF($J1211="Nso",0,VLOOKUP($A1208,'Class-6'!$B$9:$EI$108,128,0)))</f>
        <v>0</v>
      </c>
      <c r="L1230" s="1177" t="s">
        <v>107</v>
      </c>
      <c r="M1230" s="1178"/>
    </row>
    <row r="1231" spans="1:13" ht="20.25" customHeight="1" thickBot="1">
      <c r="A1231" s="1187"/>
      <c r="B1231" s="49" t="s">
        <v>81</v>
      </c>
      <c r="C1231" s="1113" t="s">
        <v>58</v>
      </c>
      <c r="D1231" s="1114"/>
      <c r="E1231" s="1114"/>
      <c r="F1231" s="1115" t="s">
        <v>176</v>
      </c>
      <c r="G1231" s="1115"/>
      <c r="H1231" s="272" t="s">
        <v>51</v>
      </c>
      <c r="I1231" s="1116" t="s">
        <v>65</v>
      </c>
      <c r="J1231" s="1117"/>
      <c r="K1231" s="485">
        <f>IF($J1211="TC",0,IF($J1211="Nso",0,VLOOKUP($A1208,'Class-6'!$B$9:$EI$108,129,0)))</f>
        <v>0</v>
      </c>
      <c r="L1231" s="1118" t="str">
        <f>IF($J1211="TC",0,IF($J1211="Nso",0,VLOOKUP($A1208,'Class-6'!$B$9:$EI$108,130,0)))</f>
        <v/>
      </c>
      <c r="M1231" s="1119"/>
    </row>
    <row r="1232" spans="1:13" ht="20.25" customHeight="1">
      <c r="A1232" s="1187"/>
      <c r="B1232" s="49" t="s">
        <v>81</v>
      </c>
      <c r="C1232" s="1113"/>
      <c r="D1232" s="1114"/>
      <c r="E1232" s="1114"/>
      <c r="F1232" s="1115"/>
      <c r="G1232" s="1115"/>
      <c r="H1232" s="273" t="s">
        <v>105</v>
      </c>
      <c r="I1232" s="1120" t="s">
        <v>66</v>
      </c>
      <c r="J1232" s="1121"/>
      <c r="K1232" s="1122">
        <f>IF($J1211="TC",0,IF($J1211="Nso",0,VLOOKUP($A1208,'Class-6'!$B$9:$EI$108,138,0)))</f>
        <v>0</v>
      </c>
      <c r="L1232" s="1122"/>
      <c r="M1232" s="1123"/>
    </row>
    <row r="1233" spans="1:13" ht="20.25" customHeight="1">
      <c r="A1233" s="1187"/>
      <c r="B1233" s="49" t="s">
        <v>81</v>
      </c>
      <c r="C1233" s="1101" t="str">
        <f>'Class-6'!$CX$3</f>
        <v>WORK EXP.</v>
      </c>
      <c r="D1233" s="1102"/>
      <c r="E1233" s="1103"/>
      <c r="F1233" s="1104" t="str">
        <f>IF($J1211="TC",0,IF($J1211="Nso",0,VLOOKUP($A1208,'Class-6'!$B$9:$FH$108,155,0)))</f>
        <v>0/100</v>
      </c>
      <c r="G1233" s="1104"/>
      <c r="H1233" s="95">
        <f>IF($J1211="TC",0,IF($J1211="Nso",0,VLOOKUP($A1208,'Class-6'!$B$9:$FH$108,109,0)))</f>
        <v>0</v>
      </c>
      <c r="I1233" s="1105" t="s">
        <v>83</v>
      </c>
      <c r="J1233" s="1106"/>
      <c r="K1233" s="1107">
        <f>'Class-6'!$V$2</f>
        <v>44676</v>
      </c>
      <c r="L1233" s="1107"/>
      <c r="M1233" s="1108"/>
    </row>
    <row r="1234" spans="1:13" ht="20.25" customHeight="1">
      <c r="A1234" s="1187"/>
      <c r="B1234" s="49" t="s">
        <v>81</v>
      </c>
      <c r="C1234" s="1109" t="str">
        <f>'Class-6'!$DG$3</f>
        <v>ART EDU.</v>
      </c>
      <c r="D1234" s="1104"/>
      <c r="E1234" s="1104"/>
      <c r="F1234" s="1086" t="str">
        <f>IF($J1211="TC",0,IF($J1211="Nso",0,VLOOKUP($A1208,'Class-6'!$B$9:$FH$108,159,0)))</f>
        <v>0/100</v>
      </c>
      <c r="G1234" s="1087"/>
      <c r="H1234" s="95">
        <f>IF($J1211="TC",0,IF($J1211="Nso",0,VLOOKUP($A1208,'Class-6'!$B$9:$FH$108,118,0)))</f>
        <v>0</v>
      </c>
      <c r="I1234" s="1110"/>
      <c r="J1234" s="1111"/>
      <c r="K1234" s="1111"/>
      <c r="L1234" s="1111"/>
      <c r="M1234" s="1112"/>
    </row>
    <row r="1235" spans="1:13" ht="20.25" customHeight="1">
      <c r="A1235" s="1187"/>
      <c r="B1235" s="49" t="s">
        <v>81</v>
      </c>
      <c r="C1235" s="1084" t="str">
        <f>'Class-6'!$DP$3</f>
        <v>HEALTH &amp; PHY. EDU.</v>
      </c>
      <c r="D1235" s="1085"/>
      <c r="E1235" s="1085"/>
      <c r="F1235" s="1086" t="str">
        <f>IF($J1211="TC",0,IF($J1211="Nso",0,VLOOKUP($A1208,'Class-6'!$B$9:$FH$108,163,0)))</f>
        <v>0/100</v>
      </c>
      <c r="G1235" s="1087"/>
      <c r="H1235" s="95">
        <f>IF($J1211="TC",0,IF($J1211="Nso",0,VLOOKUP($A1208,'Class-6'!$B$9:$FH$108,127,0)))</f>
        <v>0</v>
      </c>
      <c r="I1235" s="1088" t="s">
        <v>78</v>
      </c>
      <c r="J1235" s="1089"/>
      <c r="K1235" s="1092"/>
      <c r="L1235" s="1093"/>
      <c r="M1235" s="1094"/>
    </row>
    <row r="1236" spans="1:13" ht="20.25" customHeight="1">
      <c r="A1236" s="1187"/>
      <c r="B1236" s="40" t="s">
        <v>81</v>
      </c>
      <c r="C1236" s="1098" t="s">
        <v>67</v>
      </c>
      <c r="D1236" s="1099"/>
      <c r="E1236" s="1099"/>
      <c r="F1236" s="1099"/>
      <c r="G1236" s="1099"/>
      <c r="H1236" s="1100"/>
      <c r="I1236" s="1090"/>
      <c r="J1236" s="1091"/>
      <c r="K1236" s="1095"/>
      <c r="L1236" s="1096"/>
      <c r="M1236" s="1097"/>
    </row>
    <row r="1237" spans="1:13" ht="20.25" customHeight="1" thickBot="1">
      <c r="A1237" s="1187"/>
      <c r="B1237" s="40" t="s">
        <v>81</v>
      </c>
      <c r="C1237" s="96" t="s">
        <v>68</v>
      </c>
      <c r="D1237" s="1060" t="s">
        <v>73</v>
      </c>
      <c r="E1237" s="1227"/>
      <c r="F1237" s="1060" t="s">
        <v>74</v>
      </c>
      <c r="G1237" s="1061"/>
      <c r="H1237" s="1062"/>
      <c r="I1237" s="1063" t="s">
        <v>79</v>
      </c>
      <c r="J1237" s="1064"/>
      <c r="K1237" s="1064"/>
      <c r="L1237" s="1064"/>
      <c r="M1237" s="1065"/>
    </row>
    <row r="1238" spans="1:13" ht="20.25" customHeight="1">
      <c r="A1238" s="1187"/>
      <c r="B1238" s="40" t="s">
        <v>81</v>
      </c>
      <c r="C1238" s="511" t="s">
        <v>207</v>
      </c>
      <c r="D1238" s="1228" t="s">
        <v>208</v>
      </c>
      <c r="E1238" s="1229"/>
      <c r="F1238" s="1069" t="s">
        <v>75</v>
      </c>
      <c r="G1238" s="1070"/>
      <c r="H1238" s="1071"/>
      <c r="I1238" s="1066"/>
      <c r="J1238" s="1067"/>
      <c r="K1238" s="1067"/>
      <c r="L1238" s="1067"/>
      <c r="M1238" s="1068"/>
    </row>
    <row r="1239" spans="1:13" ht="20.25" customHeight="1">
      <c r="A1239" s="1187"/>
      <c r="B1239" s="40" t="s">
        <v>81</v>
      </c>
      <c r="C1239" s="512" t="s">
        <v>69</v>
      </c>
      <c r="D1239" s="1230" t="s">
        <v>212</v>
      </c>
      <c r="E1239" s="1231"/>
      <c r="F1239" s="1072" t="s">
        <v>76</v>
      </c>
      <c r="G1239" s="1073"/>
      <c r="H1239" s="1074"/>
      <c r="I1239" s="1066"/>
      <c r="J1239" s="1067"/>
      <c r="K1239" s="1067"/>
      <c r="L1239" s="1067"/>
      <c r="M1239" s="1068"/>
    </row>
    <row r="1240" spans="1:13" ht="20.25" customHeight="1">
      <c r="A1240" s="1187"/>
      <c r="B1240" s="40" t="s">
        <v>81</v>
      </c>
      <c r="C1240" s="512" t="s">
        <v>70</v>
      </c>
      <c r="D1240" s="1230" t="s">
        <v>215</v>
      </c>
      <c r="E1240" s="1231"/>
      <c r="F1240" s="1072" t="s">
        <v>77</v>
      </c>
      <c r="G1240" s="1073"/>
      <c r="H1240" s="1074"/>
      <c r="I1240" s="1075" t="s">
        <v>93</v>
      </c>
      <c r="J1240" s="1076"/>
      <c r="K1240" s="1076"/>
      <c r="L1240" s="1076"/>
      <c r="M1240" s="1077"/>
    </row>
    <row r="1241" spans="1:13" ht="20.25" customHeight="1">
      <c r="A1241" s="1187"/>
      <c r="B1241" s="40"/>
      <c r="C1241" s="512" t="s">
        <v>72</v>
      </c>
      <c r="D1241" s="1230" t="s">
        <v>209</v>
      </c>
      <c r="E1241" s="1231"/>
      <c r="F1241" s="1072" t="s">
        <v>77</v>
      </c>
      <c r="G1241" s="1073"/>
      <c r="H1241" s="1074"/>
      <c r="I1241" s="1075"/>
      <c r="J1241" s="1076"/>
      <c r="K1241" s="1076"/>
      <c r="L1241" s="1076"/>
      <c r="M1241" s="1077"/>
    </row>
    <row r="1242" spans="1:13" ht="20.25" customHeight="1" thickBot="1">
      <c r="A1242" s="1187"/>
      <c r="B1242" s="51" t="s">
        <v>81</v>
      </c>
      <c r="C1242" s="131" t="s">
        <v>71</v>
      </c>
      <c r="D1242" s="1232" t="s">
        <v>210</v>
      </c>
      <c r="E1242" s="1233"/>
      <c r="F1242" s="1081" t="s">
        <v>106</v>
      </c>
      <c r="G1242" s="1082"/>
      <c r="H1242" s="1083"/>
      <c r="I1242" s="1078"/>
      <c r="J1242" s="1079"/>
      <c r="K1242" s="1079"/>
      <c r="L1242" s="1079"/>
      <c r="M1242" s="1080"/>
    </row>
    <row r="1243" spans="1:13" ht="12.75" customHeight="1" thickTop="1">
      <c r="A1243" s="1185"/>
      <c r="B1243" s="1185"/>
      <c r="C1243" s="1185"/>
      <c r="D1243" s="1185"/>
      <c r="E1243" s="1185"/>
      <c r="F1243" s="1185"/>
      <c r="G1243" s="1185"/>
      <c r="H1243" s="1185"/>
      <c r="I1243" s="1185"/>
      <c r="J1243" s="1185"/>
      <c r="K1243" s="1185"/>
      <c r="L1243" s="1185"/>
      <c r="M1243" s="1185"/>
    </row>
    <row r="1244" spans="1:13" ht="24.75" customHeight="1" thickBot="1">
      <c r="A1244" s="488">
        <f>A1208+1</f>
        <v>36</v>
      </c>
      <c r="B1244" s="1186" t="s">
        <v>54</v>
      </c>
      <c r="C1244" s="1186"/>
      <c r="D1244" s="1186"/>
      <c r="E1244" s="1186"/>
      <c r="F1244" s="1186"/>
      <c r="G1244" s="1186"/>
      <c r="H1244" s="1186"/>
      <c r="I1244" s="1186"/>
      <c r="J1244" s="1186"/>
      <c r="K1244" s="1186"/>
      <c r="L1244" s="1186"/>
      <c r="M1244" s="1186"/>
    </row>
    <row r="1245" spans="1:13" ht="42.75" customHeight="1" thickTop="1">
      <c r="A1245" s="1187"/>
      <c r="B1245" s="1188"/>
      <c r="C1245" s="1189"/>
      <c r="D1245" s="1192" t="str">
        <f>Master!$E$8</f>
        <v>Govt. Sr. Secondary School Raimalwada</v>
      </c>
      <c r="E1245" s="1193"/>
      <c r="F1245" s="1193"/>
      <c r="G1245" s="1193"/>
      <c r="H1245" s="1193"/>
      <c r="I1245" s="1193"/>
      <c r="J1245" s="1193"/>
      <c r="K1245" s="1193"/>
      <c r="L1245" s="1193"/>
      <c r="M1245" s="1194"/>
    </row>
    <row r="1246" spans="1:13" ht="26.25" customHeight="1" thickBot="1">
      <c r="A1246" s="1187"/>
      <c r="B1246" s="1190"/>
      <c r="C1246" s="1191"/>
      <c r="D1246" s="1195" t="str">
        <f>Master!$E$11</f>
        <v>P.S.-Bapini (Jodhpur)</v>
      </c>
      <c r="E1246" s="1196"/>
      <c r="F1246" s="1196"/>
      <c r="G1246" s="1196"/>
      <c r="H1246" s="1196"/>
      <c r="I1246" s="1196"/>
      <c r="J1246" s="1196"/>
      <c r="K1246" s="1196"/>
      <c r="L1246" s="1196"/>
      <c r="M1246" s="1197"/>
    </row>
    <row r="1247" spans="1:13" ht="17.25" customHeight="1">
      <c r="A1247" s="1187"/>
      <c r="B1247" s="274"/>
      <c r="C1247" s="1198" t="s">
        <v>169</v>
      </c>
      <c r="D1247" s="1199"/>
      <c r="E1247" s="1199"/>
      <c r="F1247" s="1199"/>
      <c r="G1247" s="1200"/>
      <c r="H1247" s="1207" t="s">
        <v>129</v>
      </c>
      <c r="I1247" s="1207"/>
      <c r="J1247" s="1210">
        <f>VLOOKUP(A1244,'Class-6'!$B$9:$G$108,6)</f>
        <v>0</v>
      </c>
      <c r="K1247" s="1213" t="str">
        <f>CONCATENATE('Class-6'!$C$3,'Class-6'!$G$3)</f>
        <v>School U-Dise Code :-08151106901</v>
      </c>
      <c r="L1247" s="1214"/>
      <c r="M1247" s="1215"/>
    </row>
    <row r="1248" spans="1:13" ht="17.25" customHeight="1">
      <c r="A1248" s="1187"/>
      <c r="B1248" s="38"/>
      <c r="C1248" s="1201"/>
      <c r="D1248" s="1202"/>
      <c r="E1248" s="1202"/>
      <c r="F1248" s="1202"/>
      <c r="G1248" s="1203"/>
      <c r="H1248" s="1208"/>
      <c r="I1248" s="1208"/>
      <c r="J1248" s="1211"/>
      <c r="K1248" s="1216" t="str">
        <f>CONCATENATE('Class-6'!$I$3,'Class-6'!$J$3)</f>
        <v>Session :-2021-22</v>
      </c>
      <c r="L1248" s="1217"/>
      <c r="M1248" s="1218"/>
    </row>
    <row r="1249" spans="1:13" ht="17.25" customHeight="1" thickBot="1">
      <c r="A1249" s="1187"/>
      <c r="B1249" s="38"/>
      <c r="C1249" s="1204"/>
      <c r="D1249" s="1205"/>
      <c r="E1249" s="1205"/>
      <c r="F1249" s="1205"/>
      <c r="G1249" s="1206"/>
      <c r="H1249" s="1209"/>
      <c r="I1249" s="1209"/>
      <c r="J1249" s="1212"/>
      <c r="K1249" s="1219"/>
      <c r="L1249" s="1220"/>
      <c r="M1249" s="1221"/>
    </row>
    <row r="1250" spans="1:13" ht="20.25" customHeight="1">
      <c r="A1250" s="1187"/>
      <c r="B1250" s="40" t="s">
        <v>81</v>
      </c>
      <c r="C1250" s="1222" t="s">
        <v>22</v>
      </c>
      <c r="D1250" s="1223"/>
      <c r="E1250" s="1223"/>
      <c r="F1250" s="1224"/>
      <c r="G1250" s="17" t="s">
        <v>167</v>
      </c>
      <c r="H1250" s="1225">
        <f>VLOOKUP($A1244,'Class-6'!$B$9:$EI$108,4,0)</f>
        <v>0</v>
      </c>
      <c r="I1250" s="1225"/>
      <c r="J1250" s="1225"/>
      <c r="K1250" s="1225"/>
      <c r="L1250" s="1225"/>
      <c r="M1250" s="1226"/>
    </row>
    <row r="1251" spans="1:13" ht="20.25" customHeight="1">
      <c r="A1251" s="1187"/>
      <c r="B1251" s="40" t="s">
        <v>81</v>
      </c>
      <c r="C1251" s="1181" t="s">
        <v>24</v>
      </c>
      <c r="D1251" s="1182"/>
      <c r="E1251" s="1182"/>
      <c r="F1251" s="1183"/>
      <c r="G1251" s="33" t="s">
        <v>167</v>
      </c>
      <c r="H1251" s="1179">
        <f>VLOOKUP($A1244,'Class-6'!$B$9:$EI$108,7,0)</f>
        <v>0</v>
      </c>
      <c r="I1251" s="1179"/>
      <c r="J1251" s="1179"/>
      <c r="K1251" s="1179"/>
      <c r="L1251" s="1179"/>
      <c r="M1251" s="1180"/>
    </row>
    <row r="1252" spans="1:13" ht="20.25" customHeight="1">
      <c r="A1252" s="1187"/>
      <c r="B1252" s="40" t="s">
        <v>81</v>
      </c>
      <c r="C1252" s="1181" t="s">
        <v>25</v>
      </c>
      <c r="D1252" s="1182"/>
      <c r="E1252" s="1182"/>
      <c r="F1252" s="1183"/>
      <c r="G1252" s="33" t="s">
        <v>167</v>
      </c>
      <c r="H1252" s="1179">
        <f>VLOOKUP($A1244,'Class-6'!$B$9:$EI$108,8,0)</f>
        <v>0</v>
      </c>
      <c r="I1252" s="1179"/>
      <c r="J1252" s="1179"/>
      <c r="K1252" s="1179"/>
      <c r="L1252" s="1179"/>
      <c r="M1252" s="1180"/>
    </row>
    <row r="1253" spans="1:13" ht="20.25" customHeight="1">
      <c r="A1253" s="1187"/>
      <c r="B1253" s="40" t="s">
        <v>81</v>
      </c>
      <c r="C1253" s="1181" t="s">
        <v>56</v>
      </c>
      <c r="D1253" s="1182"/>
      <c r="E1253" s="1182"/>
      <c r="F1253" s="1183"/>
      <c r="G1253" s="33" t="s">
        <v>167</v>
      </c>
      <c r="H1253" s="1179">
        <f>VLOOKUP($A1244,'Class-6'!$B$9:$EI$108,9,0)</f>
        <v>0</v>
      </c>
      <c r="I1253" s="1179"/>
      <c r="J1253" s="1179"/>
      <c r="K1253" s="1179"/>
      <c r="L1253" s="1179"/>
      <c r="M1253" s="1180"/>
    </row>
    <row r="1254" spans="1:13" ht="20.25" customHeight="1">
      <c r="A1254" s="1187"/>
      <c r="B1254" s="40" t="s">
        <v>81</v>
      </c>
      <c r="C1254" s="1181" t="s">
        <v>57</v>
      </c>
      <c r="D1254" s="1182"/>
      <c r="E1254" s="1182"/>
      <c r="F1254" s="1183"/>
      <c r="G1254" s="33" t="s">
        <v>167</v>
      </c>
      <c r="H1254" s="1184" t="str">
        <f>CONCATENATE('Class-6'!$G$4,'Class-6'!$J$4)</f>
        <v>6(A)</v>
      </c>
      <c r="I1254" s="1179"/>
      <c r="J1254" s="1179"/>
      <c r="K1254" s="1179"/>
      <c r="L1254" s="1179"/>
      <c r="M1254" s="1180"/>
    </row>
    <row r="1255" spans="1:13" ht="20.25" customHeight="1" thickBot="1">
      <c r="A1255" s="1187"/>
      <c r="B1255" s="40" t="s">
        <v>81</v>
      </c>
      <c r="C1255" s="1154" t="s">
        <v>27</v>
      </c>
      <c r="D1255" s="1155"/>
      <c r="E1255" s="1155"/>
      <c r="F1255" s="1156"/>
      <c r="G1255" s="98" t="s">
        <v>167</v>
      </c>
      <c r="H1255" s="1157">
        <f>VLOOKUP($A1244,'Class-6'!$B$9:$EI$108,10,0)</f>
        <v>0</v>
      </c>
      <c r="I1255" s="1157"/>
      <c r="J1255" s="1157"/>
      <c r="K1255" s="1157"/>
      <c r="L1255" s="1157"/>
      <c r="M1255" s="1158"/>
    </row>
    <row r="1256" spans="1:13" ht="20.25" customHeight="1">
      <c r="A1256" s="1187"/>
      <c r="B1256" s="49" t="s">
        <v>81</v>
      </c>
      <c r="C1256" s="1159" t="s">
        <v>58</v>
      </c>
      <c r="D1256" s="1160"/>
      <c r="E1256" s="413" t="s">
        <v>85</v>
      </c>
      <c r="F1256" s="413" t="s">
        <v>86</v>
      </c>
      <c r="G1256" s="410" t="s">
        <v>33</v>
      </c>
      <c r="H1256" s="1161" t="s">
        <v>59</v>
      </c>
      <c r="I1256" s="1161"/>
      <c r="J1256" s="1162" t="s">
        <v>97</v>
      </c>
      <c r="K1256" s="1163"/>
      <c r="L1256" s="414" t="s">
        <v>89</v>
      </c>
      <c r="M1256" s="1164" t="s">
        <v>104</v>
      </c>
    </row>
    <row r="1257" spans="1:13" ht="25.5" customHeight="1" thickBot="1">
      <c r="A1257" s="1187"/>
      <c r="B1257" s="49" t="s">
        <v>81</v>
      </c>
      <c r="C1257" s="1166" t="s">
        <v>60</v>
      </c>
      <c r="D1257" s="1167"/>
      <c r="E1257" s="267">
        <f>'Class-6'!$L$7</f>
        <v>20</v>
      </c>
      <c r="F1257" s="267">
        <f>'Class-6'!$M$7</f>
        <v>20</v>
      </c>
      <c r="G1257" s="268">
        <f>SUM(E1257:F1257)</f>
        <v>40</v>
      </c>
      <c r="H1257" s="1168">
        <f>'Class-6'!$R$7</f>
        <v>60</v>
      </c>
      <c r="I1257" s="1169"/>
      <c r="J1257" s="1170">
        <f>'Class-6'!$V$7</f>
        <v>100</v>
      </c>
      <c r="K1257" s="1171"/>
      <c r="L1257" s="150">
        <f>G1257+H1257+J1257</f>
        <v>200</v>
      </c>
      <c r="M1257" s="1165"/>
    </row>
    <row r="1258" spans="1:13" ht="22.5" customHeight="1">
      <c r="A1258" s="1187"/>
      <c r="B1258" s="49" t="s">
        <v>81</v>
      </c>
      <c r="C1258" s="1148" t="str">
        <f>'Class-6'!$L$3</f>
        <v>HINDI</v>
      </c>
      <c r="D1258" s="1149"/>
      <c r="E1258" s="99">
        <f>IF($J1247="TC",0,IF($J1247="Nso",0,VLOOKUP($A1244,'Class-6'!$B$9:$EI$108,11,0)))</f>
        <v>0</v>
      </c>
      <c r="F1258" s="99">
        <f>IF($J1247="TC",0,IF($J1247="Nso",0,VLOOKUP($A1244,'Class-6'!$B$9:$EI$108,12,0)))</f>
        <v>0</v>
      </c>
      <c r="G1258" s="269">
        <f>SUM(E1258,F1258)</f>
        <v>0</v>
      </c>
      <c r="H1258" s="1150">
        <f>IF($J1247="TC",0,IF($J1247="Nso",0,VLOOKUP($A1244,'Class-6'!$B$9:$EI$108,17,0)))</f>
        <v>0</v>
      </c>
      <c r="I1258" s="1151"/>
      <c r="J1258" s="1152">
        <f>IF($J1247="TC",0,IF($J1247="Nso",0,VLOOKUP($A1244,'Class-6'!$B$9:$EI$108,21,0)))</f>
        <v>0</v>
      </c>
      <c r="K1258" s="1153"/>
      <c r="L1258" s="99">
        <f>SUM(G1258,H1258,J1258)</f>
        <v>0</v>
      </c>
      <c r="M1258" s="100">
        <f>IF($J1247="TC",0,IF($J1247="Nso",0,VLOOKUP($A1244,'Class-6'!$B$9:$EI$108,25,0)))</f>
        <v>0</v>
      </c>
    </row>
    <row r="1259" spans="1:13" ht="22.5" customHeight="1">
      <c r="A1259" s="1187"/>
      <c r="B1259" s="49" t="s">
        <v>81</v>
      </c>
      <c r="C1259" s="1136" t="str">
        <f>'Class-6'!$AA$3</f>
        <v>ENGLISH</v>
      </c>
      <c r="D1259" s="1137"/>
      <c r="E1259" s="99">
        <f>IF($J1247="TC",0,IF($J1247="Nso",0,VLOOKUP($A1244,'Class-6'!$B$9:$EI$108,26,0)))</f>
        <v>0</v>
      </c>
      <c r="F1259" s="99">
        <f>IF($J1247="TC",0,IF($J1247="Nso",0,VLOOKUP($A1244,'Class-6'!$B$9:$EI$108,27,0)))</f>
        <v>0</v>
      </c>
      <c r="G1259" s="270">
        <f t="shared" ref="G1259:G1263" si="70">SUM(E1259,F1259)</f>
        <v>0</v>
      </c>
      <c r="H1259" s="1138">
        <f>IF($J1247="TC",0,IF($J1247="Nso",0,VLOOKUP($A1244,'Class-6'!$B$9:$EI$108,32,0)))</f>
        <v>0</v>
      </c>
      <c r="I1259" s="1139"/>
      <c r="J1259" s="1140">
        <f>IF($J1247="TC",0,IF($J1247="Nso",0,VLOOKUP($A1244,'Class-6'!$B$9:$EI$108,36,0)))</f>
        <v>0</v>
      </c>
      <c r="K1259" s="1141"/>
      <c r="L1259" s="99">
        <f t="shared" ref="L1259:L1263" si="71">SUM(G1259,H1259,J1259)</f>
        <v>0</v>
      </c>
      <c r="M1259" s="100">
        <f>IF($J1247="TC",0,IF($J1247="Nso",0,VLOOKUP($A1244,'Class-6'!$B$9:$EI$108,40,0)))</f>
        <v>0</v>
      </c>
    </row>
    <row r="1260" spans="1:13" ht="22.5" customHeight="1">
      <c r="A1260" s="1187"/>
      <c r="B1260" s="49" t="s">
        <v>81</v>
      </c>
      <c r="C1260" s="1136" t="str">
        <f>'Class-6'!$AP$3</f>
        <v>SANSKRIT</v>
      </c>
      <c r="D1260" s="1137"/>
      <c r="E1260" s="99">
        <f>IF($J1247="TC",0,IF($J1247="Nso",0,VLOOKUP($A1244,'Class-6'!$B$9:$EI$108,41,0)))</f>
        <v>0</v>
      </c>
      <c r="F1260" s="99">
        <f>IF($J1247="TC",0,IF($J1247="TC",0,IF($J1247="Nso",0,VLOOKUP($A1244,'Class-6'!$B$9:$EI$108,42,0))))</f>
        <v>0</v>
      </c>
      <c r="G1260" s="270">
        <f t="shared" si="70"/>
        <v>0</v>
      </c>
      <c r="H1260" s="1138">
        <f>IF($J1247="TC",0,IF($J1247="Nso",0,VLOOKUP($A1244,'Class-6'!$B$9:$EI$108,47,0)))</f>
        <v>0</v>
      </c>
      <c r="I1260" s="1139"/>
      <c r="J1260" s="1140">
        <f>IF($J1247="TC",0,IF($J1247="Nso",0,VLOOKUP($A1244,'Class-6'!$B$9:$EI$108,51,0)))</f>
        <v>0</v>
      </c>
      <c r="K1260" s="1141"/>
      <c r="L1260" s="99">
        <f t="shared" si="71"/>
        <v>0</v>
      </c>
      <c r="M1260" s="100">
        <f>IF($J1247="TC",0,IF($J1247="Nso",0,VLOOKUP($A1244,'Class-6'!$B$9:$EI$108,55,0)))</f>
        <v>0</v>
      </c>
    </row>
    <row r="1261" spans="1:13" ht="22.5" customHeight="1">
      <c r="A1261" s="1187"/>
      <c r="B1261" s="49" t="s">
        <v>81</v>
      </c>
      <c r="C1261" s="1136" t="str">
        <f>'Class-6'!$BE$3</f>
        <v>SCIENCE</v>
      </c>
      <c r="D1261" s="1137"/>
      <c r="E1261" s="99">
        <f>IF($J1247="TC",0,IF($J1247="Nso",0,VLOOKUP($A1244,'Class-6'!$B$9:$EI$108,56,0)))</f>
        <v>0</v>
      </c>
      <c r="F1261" s="99">
        <f>IF($J1247="TC",0,IF($J1247="Nso",0,VLOOKUP($A1244,'Class-6'!$B$9:$EI$108,57,0)))</f>
        <v>0</v>
      </c>
      <c r="G1261" s="270">
        <f t="shared" si="70"/>
        <v>0</v>
      </c>
      <c r="H1261" s="1138">
        <f>IF($J1247="TC",0,IF($J1247="Nso",0,VLOOKUP($A1244,'Class-6'!$B$9:$EI$108,62,0)))</f>
        <v>0</v>
      </c>
      <c r="I1261" s="1139"/>
      <c r="J1261" s="1140">
        <f>IF($J1247="TC",0,IF($J1247="Nso",0,VLOOKUP($A1244,'Class-6'!$B$9:$EI$108,66,0)))</f>
        <v>0</v>
      </c>
      <c r="K1261" s="1141"/>
      <c r="L1261" s="99">
        <f t="shared" si="71"/>
        <v>0</v>
      </c>
      <c r="M1261" s="100">
        <f>IF($J1247="TC",0,IF($J1247="Nso",0,VLOOKUP($A1244,'Class-6'!$B$9:$EI$108,70,0)))</f>
        <v>0</v>
      </c>
    </row>
    <row r="1262" spans="1:13" ht="22.5" customHeight="1">
      <c r="A1262" s="1187"/>
      <c r="B1262" s="49" t="s">
        <v>81</v>
      </c>
      <c r="C1262" s="1136" t="str">
        <f>'Class-6'!$BT$3</f>
        <v>MATHEMATICS</v>
      </c>
      <c r="D1262" s="1137"/>
      <c r="E1262" s="99">
        <f>IF($J1247="TC",0,IF($J1247="Nso",0,VLOOKUP($A1244,'Class-6'!$B$9:$EI$108,71,0)))</f>
        <v>0</v>
      </c>
      <c r="F1262" s="99">
        <f>IF($J1247="TC",0,IF($J1247="Nso",0,VLOOKUP($A1244,'Class-6'!$B$9:$EI$108,72,0)))</f>
        <v>0</v>
      </c>
      <c r="G1262" s="270">
        <f t="shared" si="70"/>
        <v>0</v>
      </c>
      <c r="H1262" s="1138">
        <f>IF($J1247="TC",0,IF($J1247="Nso",0,VLOOKUP($A1244,'Class-6'!$B$9:$EI$108,77,0)))</f>
        <v>0</v>
      </c>
      <c r="I1262" s="1139"/>
      <c r="J1262" s="1140">
        <f>IF($J1247="TC",0,IF($J1247="Nso",0,VLOOKUP($A1244,'Class-6'!$B$9:$EI$108,81,0)))</f>
        <v>0</v>
      </c>
      <c r="K1262" s="1141"/>
      <c r="L1262" s="99">
        <f t="shared" si="71"/>
        <v>0</v>
      </c>
      <c r="M1262" s="100">
        <f>IF($J1247="TC",0,IF($J1247="Nso",0,VLOOKUP($A1244,'Class-6'!$B$9:$EI$108,85,0)))</f>
        <v>0</v>
      </c>
    </row>
    <row r="1263" spans="1:13" ht="22.5" customHeight="1" thickBot="1">
      <c r="A1263" s="1187"/>
      <c r="B1263" s="49" t="s">
        <v>81</v>
      </c>
      <c r="C1263" s="1142" t="str">
        <f>'Class-6'!$CI$3</f>
        <v>SOCIAL SCIENCE</v>
      </c>
      <c r="D1263" s="1143"/>
      <c r="E1263" s="99">
        <f>IF($J1247="TC",0,IF($J1247="Nso",0,VLOOKUP($A1244,'Class-6'!$B$9:$EI$108,86,0)))</f>
        <v>0</v>
      </c>
      <c r="F1263" s="99">
        <f>IF($J1247="TC",0,IF($J1247="Nso",0,VLOOKUP($A1244,'Class-6'!$B$9:$EI$108,87,0)))</f>
        <v>0</v>
      </c>
      <c r="G1263" s="271">
        <f t="shared" si="70"/>
        <v>0</v>
      </c>
      <c r="H1263" s="1144">
        <f>IF($J1247="TC",0,IF($J1247="Nso",0,VLOOKUP($A1244,'Class-6'!$B$9:$EI$108,92,0)))</f>
        <v>0</v>
      </c>
      <c r="I1263" s="1145"/>
      <c r="J1263" s="1146">
        <f>IF($J1247="TC",0,IF($J1247="Nso",0,VLOOKUP($A1244,'Class-6'!$B$9:$EI$108,96,0)))</f>
        <v>0</v>
      </c>
      <c r="K1263" s="1147"/>
      <c r="L1263" s="99">
        <f t="shared" si="71"/>
        <v>0</v>
      </c>
      <c r="M1263" s="100">
        <f>IF($J1247="TC",0,IF($J1247="Nso",0,VLOOKUP($A1244,'Class-6'!$B$9:$EI$108,100,0)))</f>
        <v>0</v>
      </c>
    </row>
    <row r="1264" spans="1:13" ht="20.25" customHeight="1">
      <c r="A1264" s="1187"/>
      <c r="B1264" s="49" t="s">
        <v>81</v>
      </c>
      <c r="C1264" s="1124" t="s">
        <v>90</v>
      </c>
      <c r="D1264" s="1125"/>
      <c r="E1264" s="1126"/>
      <c r="F1264" s="1130" t="s">
        <v>91</v>
      </c>
      <c r="G1264" s="1131"/>
      <c r="H1264" s="1132" t="s">
        <v>92</v>
      </c>
      <c r="I1264" s="1133"/>
      <c r="J1264" s="481" t="s">
        <v>45</v>
      </c>
      <c r="K1264" s="481" t="s">
        <v>98</v>
      </c>
      <c r="L1264" s="411" t="s">
        <v>43</v>
      </c>
      <c r="M1264" s="513" t="s">
        <v>47</v>
      </c>
    </row>
    <row r="1265" spans="1:13" ht="20.25" customHeight="1" thickBot="1">
      <c r="A1265" s="1187"/>
      <c r="B1265" s="49" t="s">
        <v>81</v>
      </c>
      <c r="C1265" s="1127"/>
      <c r="D1265" s="1128"/>
      <c r="E1265" s="1129"/>
      <c r="F1265" s="1134">
        <f>IF($J1247="TC",0,IF($J1247="Nso",0,VLOOKUP($A1244,'Class-6'!$B$9:$EI$108,131,0)))</f>
        <v>0</v>
      </c>
      <c r="G1265" s="1135"/>
      <c r="H1265" s="1134">
        <f>IF($J1247="TC",0,IF($J1247="Nso",0,VLOOKUP($A1244,'Class-6'!$B$9:$EI$108,132,0)))</f>
        <v>0</v>
      </c>
      <c r="I1265" s="1135"/>
      <c r="J1265" s="483">
        <f>IF($J1247="TC",0,IF($J1247="Nso",0,VLOOKUP($A1244,'Class-6'!$B$9:$EI$108,133,0)))</f>
        <v>0</v>
      </c>
      <c r="K1265" s="482" t="str">
        <f>IF($J1247="TC",0,IF($J1247="Nso",0,VLOOKUP($A1244,'Class-6'!$B$9:$EI$108,134,0)))</f>
        <v/>
      </c>
      <c r="L1265" s="412" t="str">
        <f>IF($J1247="TC","TC",IF($J1247="Nso","NSO",VLOOKUP($A1244,'Class-6'!$B$9:$EI$108,135,0)))</f>
        <v/>
      </c>
      <c r="M1265" s="97" t="str">
        <f>IF($J1247="Nso",0,VLOOKUP($A1244,'Class-6'!$B$9:$EI$108,137,0))</f>
        <v/>
      </c>
    </row>
    <row r="1266" spans="1:13" ht="20.25" customHeight="1">
      <c r="A1266" s="1187"/>
      <c r="B1266" s="49" t="s">
        <v>81</v>
      </c>
      <c r="C1266" s="1172" t="s">
        <v>63</v>
      </c>
      <c r="D1266" s="1173"/>
      <c r="E1266" s="1173"/>
      <c r="F1266" s="1173"/>
      <c r="G1266" s="1173"/>
      <c r="H1266" s="1174"/>
      <c r="I1266" s="1175" t="s">
        <v>64</v>
      </c>
      <c r="J1266" s="1176"/>
      <c r="K1266" s="484">
        <f>IF($J1247="TC",0,IF($J1247="Nso",0,VLOOKUP($A1244,'Class-6'!$B$9:$EI$108,128,0)))</f>
        <v>0</v>
      </c>
      <c r="L1266" s="1177" t="s">
        <v>107</v>
      </c>
      <c r="M1266" s="1178"/>
    </row>
    <row r="1267" spans="1:13" ht="20.25" customHeight="1" thickBot="1">
      <c r="A1267" s="1187"/>
      <c r="B1267" s="49" t="s">
        <v>81</v>
      </c>
      <c r="C1267" s="1113" t="s">
        <v>58</v>
      </c>
      <c r="D1267" s="1114"/>
      <c r="E1267" s="1114"/>
      <c r="F1267" s="1115" t="s">
        <v>176</v>
      </c>
      <c r="G1267" s="1115"/>
      <c r="H1267" s="272" t="s">
        <v>51</v>
      </c>
      <c r="I1267" s="1116" t="s">
        <v>65</v>
      </c>
      <c r="J1267" s="1117"/>
      <c r="K1267" s="485">
        <f>IF($J1247="TC",0,IF($J1247="Nso",0,VLOOKUP($A1244,'Class-6'!$B$9:$EI$108,129,0)))</f>
        <v>0</v>
      </c>
      <c r="L1267" s="1118" t="str">
        <f>IF($J1247="TC",0,IF($J1247="Nso",0,VLOOKUP($A1244,'Class-6'!$B$9:$EI$108,130,0)))</f>
        <v/>
      </c>
      <c r="M1267" s="1119"/>
    </row>
    <row r="1268" spans="1:13" ht="20.25" customHeight="1">
      <c r="A1268" s="1187"/>
      <c r="B1268" s="49" t="s">
        <v>81</v>
      </c>
      <c r="C1268" s="1113"/>
      <c r="D1268" s="1114"/>
      <c r="E1268" s="1114"/>
      <c r="F1268" s="1115"/>
      <c r="G1268" s="1115"/>
      <c r="H1268" s="273" t="s">
        <v>105</v>
      </c>
      <c r="I1268" s="1120" t="s">
        <v>66</v>
      </c>
      <c r="J1268" s="1121"/>
      <c r="K1268" s="1122">
        <f>IF($J1247="TC",0,IF($J1247="Nso",0,VLOOKUP($A1244,'Class-6'!$B$9:$EI$108,138,0)))</f>
        <v>0</v>
      </c>
      <c r="L1268" s="1122"/>
      <c r="M1268" s="1123"/>
    </row>
    <row r="1269" spans="1:13" ht="20.25" customHeight="1">
      <c r="A1269" s="1187"/>
      <c r="B1269" s="49" t="s">
        <v>81</v>
      </c>
      <c r="C1269" s="1101" t="str">
        <f>'Class-6'!$CX$3</f>
        <v>WORK EXP.</v>
      </c>
      <c r="D1269" s="1102"/>
      <c r="E1269" s="1103"/>
      <c r="F1269" s="1104" t="str">
        <f>IF($J1247="TC",0,IF($J1247="Nso",0,VLOOKUP($A1244,'Class-6'!$B$9:$FH$108,155,0)))</f>
        <v>0/100</v>
      </c>
      <c r="G1269" s="1104"/>
      <c r="H1269" s="95">
        <f>IF($J1247="TC",0,IF($J1247="Nso",0,VLOOKUP($A1244,'Class-6'!$B$9:$FH$108,109,0)))</f>
        <v>0</v>
      </c>
      <c r="I1269" s="1105" t="s">
        <v>83</v>
      </c>
      <c r="J1269" s="1106"/>
      <c r="K1269" s="1107">
        <f>'Class-6'!$V$2</f>
        <v>44676</v>
      </c>
      <c r="L1269" s="1107"/>
      <c r="M1269" s="1108"/>
    </row>
    <row r="1270" spans="1:13" ht="20.25" customHeight="1">
      <c r="A1270" s="1187"/>
      <c r="B1270" s="49" t="s">
        <v>81</v>
      </c>
      <c r="C1270" s="1109" t="str">
        <f>'Class-6'!$DG$3</f>
        <v>ART EDU.</v>
      </c>
      <c r="D1270" s="1104"/>
      <c r="E1270" s="1104"/>
      <c r="F1270" s="1086" t="str">
        <f>IF($J1247="TC",0,IF($J1247="Nso",0,VLOOKUP($A1244,'Class-6'!$B$9:$FH$108,159,0)))</f>
        <v>0/100</v>
      </c>
      <c r="G1270" s="1087"/>
      <c r="H1270" s="95">
        <f>IF($J1247="TC",0,IF($J1247="Nso",0,VLOOKUP($A1244,'Class-6'!$B$9:$FH$108,118,0)))</f>
        <v>0</v>
      </c>
      <c r="I1270" s="1110"/>
      <c r="J1270" s="1111"/>
      <c r="K1270" s="1111"/>
      <c r="L1270" s="1111"/>
      <c r="M1270" s="1112"/>
    </row>
    <row r="1271" spans="1:13" ht="20.25" customHeight="1">
      <c r="A1271" s="1187"/>
      <c r="B1271" s="49" t="s">
        <v>81</v>
      </c>
      <c r="C1271" s="1084" t="str">
        <f>'Class-6'!$DP$3</f>
        <v>HEALTH &amp; PHY. EDU.</v>
      </c>
      <c r="D1271" s="1085"/>
      <c r="E1271" s="1085"/>
      <c r="F1271" s="1086" t="str">
        <f>IF($J1247="TC",0,IF($J1247="Nso",0,VLOOKUP($A1244,'Class-6'!$B$9:$FH$108,163,0)))</f>
        <v>0/100</v>
      </c>
      <c r="G1271" s="1087"/>
      <c r="H1271" s="95">
        <f>IF($J1247="TC",0,IF($J1247="Nso",0,VLOOKUP($A1244,'Class-6'!$B$9:$FH$108,127,0)))</f>
        <v>0</v>
      </c>
      <c r="I1271" s="1088" t="s">
        <v>78</v>
      </c>
      <c r="J1271" s="1089"/>
      <c r="K1271" s="1092"/>
      <c r="L1271" s="1093"/>
      <c r="M1271" s="1094"/>
    </row>
    <row r="1272" spans="1:13" ht="20.25" customHeight="1">
      <c r="A1272" s="1187"/>
      <c r="B1272" s="40" t="s">
        <v>81</v>
      </c>
      <c r="C1272" s="1098" t="s">
        <v>67</v>
      </c>
      <c r="D1272" s="1099"/>
      <c r="E1272" s="1099"/>
      <c r="F1272" s="1099"/>
      <c r="G1272" s="1099"/>
      <c r="H1272" s="1100"/>
      <c r="I1272" s="1090"/>
      <c r="J1272" s="1091"/>
      <c r="K1272" s="1095"/>
      <c r="L1272" s="1096"/>
      <c r="M1272" s="1097"/>
    </row>
    <row r="1273" spans="1:13" ht="20.25" customHeight="1" thickBot="1">
      <c r="A1273" s="1187"/>
      <c r="B1273" s="40" t="s">
        <v>81</v>
      </c>
      <c r="C1273" s="96" t="s">
        <v>68</v>
      </c>
      <c r="D1273" s="1060" t="s">
        <v>73</v>
      </c>
      <c r="E1273" s="1227"/>
      <c r="F1273" s="1060" t="s">
        <v>74</v>
      </c>
      <c r="G1273" s="1061"/>
      <c r="H1273" s="1062"/>
      <c r="I1273" s="1063" t="s">
        <v>79</v>
      </c>
      <c r="J1273" s="1064"/>
      <c r="K1273" s="1064"/>
      <c r="L1273" s="1064"/>
      <c r="M1273" s="1065"/>
    </row>
    <row r="1274" spans="1:13" ht="20.25" customHeight="1">
      <c r="A1274" s="1187"/>
      <c r="B1274" s="40" t="s">
        <v>81</v>
      </c>
      <c r="C1274" s="511" t="s">
        <v>207</v>
      </c>
      <c r="D1274" s="1228" t="s">
        <v>208</v>
      </c>
      <c r="E1274" s="1229"/>
      <c r="F1274" s="1069" t="s">
        <v>75</v>
      </c>
      <c r="G1274" s="1070"/>
      <c r="H1274" s="1071"/>
      <c r="I1274" s="1066"/>
      <c r="J1274" s="1067"/>
      <c r="K1274" s="1067"/>
      <c r="L1274" s="1067"/>
      <c r="M1274" s="1068"/>
    </row>
    <row r="1275" spans="1:13" ht="20.25" customHeight="1">
      <c r="A1275" s="1187"/>
      <c r="B1275" s="40" t="s">
        <v>81</v>
      </c>
      <c r="C1275" s="512" t="s">
        <v>69</v>
      </c>
      <c r="D1275" s="1230" t="s">
        <v>212</v>
      </c>
      <c r="E1275" s="1231"/>
      <c r="F1275" s="1072" t="s">
        <v>76</v>
      </c>
      <c r="G1275" s="1073"/>
      <c r="H1275" s="1074"/>
      <c r="I1275" s="1066"/>
      <c r="J1275" s="1067"/>
      <c r="K1275" s="1067"/>
      <c r="L1275" s="1067"/>
      <c r="M1275" s="1068"/>
    </row>
    <row r="1276" spans="1:13" ht="20.25" customHeight="1">
      <c r="A1276" s="1187"/>
      <c r="B1276" s="40" t="s">
        <v>81</v>
      </c>
      <c r="C1276" s="512" t="s">
        <v>70</v>
      </c>
      <c r="D1276" s="1230" t="s">
        <v>215</v>
      </c>
      <c r="E1276" s="1231"/>
      <c r="F1276" s="1072" t="s">
        <v>77</v>
      </c>
      <c r="G1276" s="1073"/>
      <c r="H1276" s="1074"/>
      <c r="I1276" s="1075" t="s">
        <v>93</v>
      </c>
      <c r="J1276" s="1076"/>
      <c r="K1276" s="1076"/>
      <c r="L1276" s="1076"/>
      <c r="M1276" s="1077"/>
    </row>
    <row r="1277" spans="1:13" ht="20.25" customHeight="1">
      <c r="A1277" s="1187"/>
      <c r="B1277" s="40"/>
      <c r="C1277" s="512" t="s">
        <v>72</v>
      </c>
      <c r="D1277" s="1230" t="s">
        <v>209</v>
      </c>
      <c r="E1277" s="1231"/>
      <c r="F1277" s="1072" t="s">
        <v>77</v>
      </c>
      <c r="G1277" s="1073"/>
      <c r="H1277" s="1074"/>
      <c r="I1277" s="1075"/>
      <c r="J1277" s="1076"/>
      <c r="K1277" s="1076"/>
      <c r="L1277" s="1076"/>
      <c r="M1277" s="1077"/>
    </row>
    <row r="1278" spans="1:13" ht="20.25" customHeight="1" thickBot="1">
      <c r="A1278" s="1187"/>
      <c r="B1278" s="51" t="s">
        <v>81</v>
      </c>
      <c r="C1278" s="131" t="s">
        <v>71</v>
      </c>
      <c r="D1278" s="1232" t="s">
        <v>210</v>
      </c>
      <c r="E1278" s="1233"/>
      <c r="F1278" s="1081" t="s">
        <v>106</v>
      </c>
      <c r="G1278" s="1082"/>
      <c r="H1278" s="1083"/>
      <c r="I1278" s="1078"/>
      <c r="J1278" s="1079"/>
      <c r="K1278" s="1079"/>
      <c r="L1278" s="1079"/>
      <c r="M1278" s="1080"/>
    </row>
    <row r="1279" spans="1:13" ht="24.75" customHeight="1" thickTop="1" thickBot="1">
      <c r="A1279" s="488">
        <f>A1244+1</f>
        <v>37</v>
      </c>
      <c r="B1279" s="1186" t="s">
        <v>54</v>
      </c>
      <c r="C1279" s="1186"/>
      <c r="D1279" s="1186"/>
      <c r="E1279" s="1186"/>
      <c r="F1279" s="1186"/>
      <c r="G1279" s="1186"/>
      <c r="H1279" s="1186"/>
      <c r="I1279" s="1186"/>
      <c r="J1279" s="1186"/>
      <c r="K1279" s="1186"/>
      <c r="L1279" s="1186"/>
      <c r="M1279" s="1186"/>
    </row>
    <row r="1280" spans="1:13" ht="37.5" customHeight="1" thickTop="1">
      <c r="A1280" s="1187"/>
      <c r="B1280" s="1188"/>
      <c r="C1280" s="1189"/>
      <c r="D1280" s="1192" t="str">
        <f>Master!$E$8</f>
        <v>Govt. Sr. Secondary School Raimalwada</v>
      </c>
      <c r="E1280" s="1193"/>
      <c r="F1280" s="1193"/>
      <c r="G1280" s="1193"/>
      <c r="H1280" s="1193"/>
      <c r="I1280" s="1193"/>
      <c r="J1280" s="1193"/>
      <c r="K1280" s="1193"/>
      <c r="L1280" s="1193"/>
      <c r="M1280" s="1194"/>
    </row>
    <row r="1281" spans="1:13" ht="26.25" customHeight="1" thickBot="1">
      <c r="A1281" s="1187"/>
      <c r="B1281" s="1190"/>
      <c r="C1281" s="1191"/>
      <c r="D1281" s="1195" t="str">
        <f>Master!$E$11</f>
        <v>P.S.-Bapini (Jodhpur)</v>
      </c>
      <c r="E1281" s="1196"/>
      <c r="F1281" s="1196"/>
      <c r="G1281" s="1196"/>
      <c r="H1281" s="1196"/>
      <c r="I1281" s="1196"/>
      <c r="J1281" s="1196"/>
      <c r="K1281" s="1196"/>
      <c r="L1281" s="1196"/>
      <c r="M1281" s="1197"/>
    </row>
    <row r="1282" spans="1:13" ht="15" customHeight="1">
      <c r="A1282" s="1187"/>
      <c r="B1282" s="274"/>
      <c r="C1282" s="1198" t="s">
        <v>169</v>
      </c>
      <c r="D1282" s="1199"/>
      <c r="E1282" s="1199"/>
      <c r="F1282" s="1199"/>
      <c r="G1282" s="1200"/>
      <c r="H1282" s="1207" t="s">
        <v>129</v>
      </c>
      <c r="I1282" s="1207"/>
      <c r="J1282" s="1210">
        <f>VLOOKUP(A1279,'Class-6'!$B$9:$G$108,6)</f>
        <v>0</v>
      </c>
      <c r="K1282" s="1213" t="str">
        <f>CONCATENATE('Class-6'!$C$3,'Class-6'!$G$3)</f>
        <v>School U-Dise Code :-08151106901</v>
      </c>
      <c r="L1282" s="1214"/>
      <c r="M1282" s="1215"/>
    </row>
    <row r="1283" spans="1:13" ht="15" customHeight="1">
      <c r="A1283" s="1187"/>
      <c r="B1283" s="38"/>
      <c r="C1283" s="1201"/>
      <c r="D1283" s="1202"/>
      <c r="E1283" s="1202"/>
      <c r="F1283" s="1202"/>
      <c r="G1283" s="1203"/>
      <c r="H1283" s="1208"/>
      <c r="I1283" s="1208"/>
      <c r="J1283" s="1211"/>
      <c r="K1283" s="1216" t="str">
        <f>CONCATENATE('Class-6'!$I$3,'Class-6'!$J$3)</f>
        <v>Session :-2021-22</v>
      </c>
      <c r="L1283" s="1217"/>
      <c r="M1283" s="1218"/>
    </row>
    <row r="1284" spans="1:13" ht="15" customHeight="1" thickBot="1">
      <c r="A1284" s="1187"/>
      <c r="B1284" s="38"/>
      <c r="C1284" s="1204"/>
      <c r="D1284" s="1205"/>
      <c r="E1284" s="1205"/>
      <c r="F1284" s="1205"/>
      <c r="G1284" s="1206"/>
      <c r="H1284" s="1209"/>
      <c r="I1284" s="1209"/>
      <c r="J1284" s="1212"/>
      <c r="K1284" s="1219"/>
      <c r="L1284" s="1220"/>
      <c r="M1284" s="1221"/>
    </row>
    <row r="1285" spans="1:13" ht="20.25" customHeight="1">
      <c r="A1285" s="1187"/>
      <c r="B1285" s="40" t="s">
        <v>81</v>
      </c>
      <c r="C1285" s="1222" t="s">
        <v>22</v>
      </c>
      <c r="D1285" s="1223"/>
      <c r="E1285" s="1223"/>
      <c r="F1285" s="1224"/>
      <c r="G1285" s="17" t="s">
        <v>167</v>
      </c>
      <c r="H1285" s="1225">
        <f>VLOOKUP($A1279,'Class-6'!$B$9:$EI$108,4,0)</f>
        <v>0</v>
      </c>
      <c r="I1285" s="1225"/>
      <c r="J1285" s="1225"/>
      <c r="K1285" s="1225"/>
      <c r="L1285" s="1225"/>
      <c r="M1285" s="1226"/>
    </row>
    <row r="1286" spans="1:13" ht="20.25" customHeight="1">
      <c r="A1286" s="1187"/>
      <c r="B1286" s="40" t="s">
        <v>81</v>
      </c>
      <c r="C1286" s="1181" t="s">
        <v>24</v>
      </c>
      <c r="D1286" s="1182"/>
      <c r="E1286" s="1182"/>
      <c r="F1286" s="1183"/>
      <c r="G1286" s="33" t="s">
        <v>167</v>
      </c>
      <c r="H1286" s="1179">
        <f>VLOOKUP($A1279,'Class-6'!$B$9:$EI$108,7,0)</f>
        <v>0</v>
      </c>
      <c r="I1286" s="1179"/>
      <c r="J1286" s="1179"/>
      <c r="K1286" s="1179"/>
      <c r="L1286" s="1179"/>
      <c r="M1286" s="1180"/>
    </row>
    <row r="1287" spans="1:13" ht="20.25" customHeight="1">
      <c r="A1287" s="1187"/>
      <c r="B1287" s="40" t="s">
        <v>81</v>
      </c>
      <c r="C1287" s="1181" t="s">
        <v>25</v>
      </c>
      <c r="D1287" s="1182"/>
      <c r="E1287" s="1182"/>
      <c r="F1287" s="1183"/>
      <c r="G1287" s="33" t="s">
        <v>167</v>
      </c>
      <c r="H1287" s="1179">
        <f>VLOOKUP($A1279,'Class-6'!$B$9:$EI$108,8,0)</f>
        <v>0</v>
      </c>
      <c r="I1287" s="1179"/>
      <c r="J1287" s="1179"/>
      <c r="K1287" s="1179"/>
      <c r="L1287" s="1179"/>
      <c r="M1287" s="1180"/>
    </row>
    <row r="1288" spans="1:13" ht="20.25" customHeight="1">
      <c r="A1288" s="1187"/>
      <c r="B1288" s="40" t="s">
        <v>81</v>
      </c>
      <c r="C1288" s="1181" t="s">
        <v>56</v>
      </c>
      <c r="D1288" s="1182"/>
      <c r="E1288" s="1182"/>
      <c r="F1288" s="1183"/>
      <c r="G1288" s="33" t="s">
        <v>167</v>
      </c>
      <c r="H1288" s="1179">
        <f>VLOOKUP($A1279,'Class-6'!$B$9:$EI$108,9,0)</f>
        <v>0</v>
      </c>
      <c r="I1288" s="1179"/>
      <c r="J1288" s="1179"/>
      <c r="K1288" s="1179"/>
      <c r="L1288" s="1179"/>
      <c r="M1288" s="1180"/>
    </row>
    <row r="1289" spans="1:13" ht="20.25" customHeight="1">
      <c r="A1289" s="1187"/>
      <c r="B1289" s="40" t="s">
        <v>81</v>
      </c>
      <c r="C1289" s="1181" t="s">
        <v>57</v>
      </c>
      <c r="D1289" s="1182"/>
      <c r="E1289" s="1182"/>
      <c r="F1289" s="1183"/>
      <c r="G1289" s="33" t="s">
        <v>167</v>
      </c>
      <c r="H1289" s="1184" t="str">
        <f>CONCATENATE('Class-6'!$G$4,'Class-6'!$J$4)</f>
        <v>6(A)</v>
      </c>
      <c r="I1289" s="1179"/>
      <c r="J1289" s="1179"/>
      <c r="K1289" s="1179"/>
      <c r="L1289" s="1179"/>
      <c r="M1289" s="1180"/>
    </row>
    <row r="1290" spans="1:13" ht="20.25" customHeight="1" thickBot="1">
      <c r="A1290" s="1187"/>
      <c r="B1290" s="40" t="s">
        <v>81</v>
      </c>
      <c r="C1290" s="1154" t="s">
        <v>27</v>
      </c>
      <c r="D1290" s="1155"/>
      <c r="E1290" s="1155"/>
      <c r="F1290" s="1156"/>
      <c r="G1290" s="98" t="s">
        <v>167</v>
      </c>
      <c r="H1290" s="1157">
        <f>VLOOKUP($A1279,'Class-6'!$B$9:$EI$108,10,0)</f>
        <v>0</v>
      </c>
      <c r="I1290" s="1157"/>
      <c r="J1290" s="1157"/>
      <c r="K1290" s="1157"/>
      <c r="L1290" s="1157"/>
      <c r="M1290" s="1158"/>
    </row>
    <row r="1291" spans="1:13" ht="20.25" customHeight="1">
      <c r="A1291" s="1187"/>
      <c r="B1291" s="49" t="s">
        <v>81</v>
      </c>
      <c r="C1291" s="1159" t="s">
        <v>58</v>
      </c>
      <c r="D1291" s="1160"/>
      <c r="E1291" s="413" t="s">
        <v>85</v>
      </c>
      <c r="F1291" s="413" t="s">
        <v>86</v>
      </c>
      <c r="G1291" s="410" t="s">
        <v>33</v>
      </c>
      <c r="H1291" s="1161" t="s">
        <v>59</v>
      </c>
      <c r="I1291" s="1161"/>
      <c r="J1291" s="1162" t="s">
        <v>97</v>
      </c>
      <c r="K1291" s="1163"/>
      <c r="L1291" s="414" t="s">
        <v>89</v>
      </c>
      <c r="M1291" s="1164" t="s">
        <v>104</v>
      </c>
    </row>
    <row r="1292" spans="1:13" ht="25.5" customHeight="1" thickBot="1">
      <c r="A1292" s="1187"/>
      <c r="B1292" s="49" t="s">
        <v>81</v>
      </c>
      <c r="C1292" s="1166" t="s">
        <v>60</v>
      </c>
      <c r="D1292" s="1167"/>
      <c r="E1292" s="267">
        <f>'Class-6'!$L$7</f>
        <v>20</v>
      </c>
      <c r="F1292" s="267">
        <f>'Class-6'!$M$7</f>
        <v>20</v>
      </c>
      <c r="G1292" s="268">
        <f>SUM(E1292:F1292)</f>
        <v>40</v>
      </c>
      <c r="H1292" s="1168">
        <f>'Class-6'!$R$7</f>
        <v>60</v>
      </c>
      <c r="I1292" s="1169"/>
      <c r="J1292" s="1170">
        <f>'Class-6'!$V$7</f>
        <v>100</v>
      </c>
      <c r="K1292" s="1171"/>
      <c r="L1292" s="150">
        <f>G1292+H1292+J1292</f>
        <v>200</v>
      </c>
      <c r="M1292" s="1165"/>
    </row>
    <row r="1293" spans="1:13" ht="22.5" customHeight="1">
      <c r="A1293" s="1187"/>
      <c r="B1293" s="49" t="s">
        <v>81</v>
      </c>
      <c r="C1293" s="1148" t="str">
        <f>'Class-6'!$L$3</f>
        <v>HINDI</v>
      </c>
      <c r="D1293" s="1149"/>
      <c r="E1293" s="99">
        <f>IF($J1282="TC",0,IF($J1282="Nso",0,VLOOKUP($A1279,'Class-6'!$B$9:$EI$108,11,0)))</f>
        <v>0</v>
      </c>
      <c r="F1293" s="99">
        <f>IF($J1282="TC",0,IF($J1282="Nso",0,VLOOKUP($A1279,'Class-6'!$B$9:$EI$108,12,0)))</f>
        <v>0</v>
      </c>
      <c r="G1293" s="269">
        <f>SUM(E1293,F1293)</f>
        <v>0</v>
      </c>
      <c r="H1293" s="1150">
        <f>IF($J1282="TC",0,IF($J1282="Nso",0,VLOOKUP($A1279,'Class-6'!$B$9:$EI$108,17,0)))</f>
        <v>0</v>
      </c>
      <c r="I1293" s="1151"/>
      <c r="J1293" s="1152">
        <f>IF($J1282="TC",0,IF($J1282="Nso",0,VLOOKUP($A1279,'Class-6'!$B$9:$EI$108,21,0)))</f>
        <v>0</v>
      </c>
      <c r="K1293" s="1153"/>
      <c r="L1293" s="99">
        <f>SUM(G1293,H1293,J1293)</f>
        <v>0</v>
      </c>
      <c r="M1293" s="100">
        <f>IF($J1282="TC",0,IF($J1282="Nso",0,VLOOKUP($A1279,'Class-6'!$B$9:$EI$108,25,0)))</f>
        <v>0</v>
      </c>
    </row>
    <row r="1294" spans="1:13" ht="22.5" customHeight="1">
      <c r="A1294" s="1187"/>
      <c r="B1294" s="49" t="s">
        <v>81</v>
      </c>
      <c r="C1294" s="1136" t="str">
        <f>'Class-6'!$AA$3</f>
        <v>ENGLISH</v>
      </c>
      <c r="D1294" s="1137"/>
      <c r="E1294" s="99">
        <f>IF($J1282="TC",0,IF($J1282="Nso",0,VLOOKUP($A1279,'Class-6'!$B$9:$EI$108,26,0)))</f>
        <v>0</v>
      </c>
      <c r="F1294" s="99">
        <f>IF($J1282="TC",0,IF($J1282="Nso",0,VLOOKUP($A1279,'Class-6'!$B$9:$EI$108,27,0)))</f>
        <v>0</v>
      </c>
      <c r="G1294" s="270">
        <f t="shared" ref="G1294:G1298" si="72">SUM(E1294,F1294)</f>
        <v>0</v>
      </c>
      <c r="H1294" s="1138">
        <f>IF($J1282="TC",0,IF($J1282="Nso",0,VLOOKUP($A1279,'Class-6'!$B$9:$EI$108,32,0)))</f>
        <v>0</v>
      </c>
      <c r="I1294" s="1139"/>
      <c r="J1294" s="1140">
        <f>IF($J1282="TC",0,IF($J1282="Nso",0,VLOOKUP($A1279,'Class-6'!$B$9:$EI$108,36,0)))</f>
        <v>0</v>
      </c>
      <c r="K1294" s="1141"/>
      <c r="L1294" s="99">
        <f t="shared" ref="L1294:L1298" si="73">SUM(G1294,H1294,J1294)</f>
        <v>0</v>
      </c>
      <c r="M1294" s="100">
        <f>IF($J1282="TC",0,IF($J1282="Nso",0,VLOOKUP($A1279,'Class-6'!$B$9:$EI$108,40,0)))</f>
        <v>0</v>
      </c>
    </row>
    <row r="1295" spans="1:13" ht="22.5" customHeight="1">
      <c r="A1295" s="1187"/>
      <c r="B1295" s="49" t="s">
        <v>81</v>
      </c>
      <c r="C1295" s="1136" t="str">
        <f>'Class-6'!$AP$3</f>
        <v>SANSKRIT</v>
      </c>
      <c r="D1295" s="1137"/>
      <c r="E1295" s="99">
        <f>IF($J1282="TC",0,IF($J1282="Nso",0,VLOOKUP($A1279,'Class-6'!$B$9:$EI$108,41,0)))</f>
        <v>0</v>
      </c>
      <c r="F1295" s="99">
        <f>IF($J1282="TC",0,IF($J1282="TC",0,IF($J1282="Nso",0,VLOOKUP($A1279,'Class-6'!$B$9:$EI$108,42,0))))</f>
        <v>0</v>
      </c>
      <c r="G1295" s="270">
        <f t="shared" si="72"/>
        <v>0</v>
      </c>
      <c r="H1295" s="1138">
        <f>IF($J1282="TC",0,IF($J1282="Nso",0,VLOOKUP($A1279,'Class-6'!$B$9:$EI$108,47,0)))</f>
        <v>0</v>
      </c>
      <c r="I1295" s="1139"/>
      <c r="J1295" s="1140">
        <f>IF($J1282="TC",0,IF($J1282="Nso",0,VLOOKUP($A1279,'Class-6'!$B$9:$EI$108,51,0)))</f>
        <v>0</v>
      </c>
      <c r="K1295" s="1141"/>
      <c r="L1295" s="99">
        <f t="shared" si="73"/>
        <v>0</v>
      </c>
      <c r="M1295" s="100">
        <f>IF($J1282="TC",0,IF($J1282="Nso",0,VLOOKUP($A1279,'Class-6'!$B$9:$EI$108,55,0)))</f>
        <v>0</v>
      </c>
    </row>
    <row r="1296" spans="1:13" ht="22.5" customHeight="1">
      <c r="A1296" s="1187"/>
      <c r="B1296" s="49" t="s">
        <v>81</v>
      </c>
      <c r="C1296" s="1136" t="str">
        <f>'Class-6'!$BE$3</f>
        <v>SCIENCE</v>
      </c>
      <c r="D1296" s="1137"/>
      <c r="E1296" s="99">
        <f>IF($J1282="TC",0,IF($J1282="Nso",0,VLOOKUP($A1279,'Class-6'!$B$9:$EI$108,56,0)))</f>
        <v>0</v>
      </c>
      <c r="F1296" s="99">
        <f>IF($J1282="TC",0,IF($J1282="Nso",0,VLOOKUP($A1279,'Class-6'!$B$9:$EI$108,57,0)))</f>
        <v>0</v>
      </c>
      <c r="G1296" s="270">
        <f t="shared" si="72"/>
        <v>0</v>
      </c>
      <c r="H1296" s="1138">
        <f>IF($J1282="TC",0,IF($J1282="Nso",0,VLOOKUP($A1279,'Class-6'!$B$9:$EI$108,62,0)))</f>
        <v>0</v>
      </c>
      <c r="I1296" s="1139"/>
      <c r="J1296" s="1140">
        <f>IF($J1282="TC",0,IF($J1282="Nso",0,VLOOKUP($A1279,'Class-6'!$B$9:$EI$108,66,0)))</f>
        <v>0</v>
      </c>
      <c r="K1296" s="1141"/>
      <c r="L1296" s="99">
        <f t="shared" si="73"/>
        <v>0</v>
      </c>
      <c r="M1296" s="100">
        <f>IF($J1282="TC",0,IF($J1282="Nso",0,VLOOKUP($A1279,'Class-6'!$B$9:$EI$108,70,0)))</f>
        <v>0</v>
      </c>
    </row>
    <row r="1297" spans="1:13" ht="22.5" customHeight="1">
      <c r="A1297" s="1187"/>
      <c r="B1297" s="49" t="s">
        <v>81</v>
      </c>
      <c r="C1297" s="1136" t="str">
        <f>'Class-6'!$BT$3</f>
        <v>MATHEMATICS</v>
      </c>
      <c r="D1297" s="1137"/>
      <c r="E1297" s="99">
        <f>IF($J1282="TC",0,IF($J1282="Nso",0,VLOOKUP($A1279,'Class-6'!$B$9:$EI$108,71,0)))</f>
        <v>0</v>
      </c>
      <c r="F1297" s="99">
        <f>IF($J1282="TC",0,IF($J1282="Nso",0,VLOOKUP($A1279,'Class-6'!$B$9:$EI$108,72,0)))</f>
        <v>0</v>
      </c>
      <c r="G1297" s="270">
        <f t="shared" si="72"/>
        <v>0</v>
      </c>
      <c r="H1297" s="1138">
        <f>IF($J1282="TC",0,IF($J1282="Nso",0,VLOOKUP($A1279,'Class-6'!$B$9:$EI$108,77,0)))</f>
        <v>0</v>
      </c>
      <c r="I1297" s="1139"/>
      <c r="J1297" s="1140">
        <f>IF($J1282="TC",0,IF($J1282="Nso",0,VLOOKUP($A1279,'Class-6'!$B$9:$EI$108,81,0)))</f>
        <v>0</v>
      </c>
      <c r="K1297" s="1141"/>
      <c r="L1297" s="99">
        <f t="shared" si="73"/>
        <v>0</v>
      </c>
      <c r="M1297" s="100">
        <f>IF($J1282="TC",0,IF($J1282="Nso",0,VLOOKUP($A1279,'Class-6'!$B$9:$EI$108,85,0)))</f>
        <v>0</v>
      </c>
    </row>
    <row r="1298" spans="1:13" ht="22.5" customHeight="1" thickBot="1">
      <c r="A1298" s="1187"/>
      <c r="B1298" s="49" t="s">
        <v>81</v>
      </c>
      <c r="C1298" s="1142" t="str">
        <f>'Class-6'!$CI$3</f>
        <v>SOCIAL SCIENCE</v>
      </c>
      <c r="D1298" s="1143"/>
      <c r="E1298" s="99">
        <f>IF($J1282="TC",0,IF($J1282="Nso",0,VLOOKUP($A1279,'Class-6'!$B$9:$EI$108,86,0)))</f>
        <v>0</v>
      </c>
      <c r="F1298" s="99">
        <f>IF($J1282="TC",0,IF($J1282="Nso",0,VLOOKUP($A1279,'Class-6'!$B$9:$EI$108,87,0)))</f>
        <v>0</v>
      </c>
      <c r="G1298" s="271">
        <f t="shared" si="72"/>
        <v>0</v>
      </c>
      <c r="H1298" s="1144">
        <f>IF($J1282="TC",0,IF($J1282="Nso",0,VLOOKUP($A1279,'Class-6'!$B$9:$EI$108,92,0)))</f>
        <v>0</v>
      </c>
      <c r="I1298" s="1145"/>
      <c r="J1298" s="1146">
        <f>IF($J1282="TC",0,IF($J1282="Nso",0,VLOOKUP($A1279,'Class-6'!$B$9:$EI$108,96,0)))</f>
        <v>0</v>
      </c>
      <c r="K1298" s="1147"/>
      <c r="L1298" s="99">
        <f t="shared" si="73"/>
        <v>0</v>
      </c>
      <c r="M1298" s="100">
        <f>IF($J1282="TC",0,IF($J1282="Nso",0,VLOOKUP($A1279,'Class-6'!$B$9:$EI$108,100,0)))</f>
        <v>0</v>
      </c>
    </row>
    <row r="1299" spans="1:13" ht="20.25" customHeight="1">
      <c r="A1299" s="1187"/>
      <c r="B1299" s="49" t="s">
        <v>81</v>
      </c>
      <c r="C1299" s="1124" t="s">
        <v>90</v>
      </c>
      <c r="D1299" s="1125"/>
      <c r="E1299" s="1126"/>
      <c r="F1299" s="1130" t="s">
        <v>91</v>
      </c>
      <c r="G1299" s="1131"/>
      <c r="H1299" s="1132" t="s">
        <v>92</v>
      </c>
      <c r="I1299" s="1133"/>
      <c r="J1299" s="481" t="s">
        <v>45</v>
      </c>
      <c r="K1299" s="481" t="s">
        <v>98</v>
      </c>
      <c r="L1299" s="411" t="s">
        <v>43</v>
      </c>
      <c r="M1299" s="50" t="s">
        <v>47</v>
      </c>
    </row>
    <row r="1300" spans="1:13" ht="20.25" customHeight="1" thickBot="1">
      <c r="A1300" s="1187"/>
      <c r="B1300" s="49" t="s">
        <v>81</v>
      </c>
      <c r="C1300" s="1127"/>
      <c r="D1300" s="1128"/>
      <c r="E1300" s="1129"/>
      <c r="F1300" s="1134">
        <f>IF($J1282="TC",0,IF($J1282="Nso",0,VLOOKUP($A1279,'Class-6'!$B$9:$EI$108,131,0)))</f>
        <v>0</v>
      </c>
      <c r="G1300" s="1135"/>
      <c r="H1300" s="1134">
        <f>IF($J1282="TC",0,IF($J1282="Nso",0,VLOOKUP($A1279,'Class-6'!$B$9:$EI$108,132,0)))</f>
        <v>0</v>
      </c>
      <c r="I1300" s="1135"/>
      <c r="J1300" s="483">
        <f>IF($J1282="TC",0,IF($J1282="Nso",0,VLOOKUP($A1279,'Class-6'!$B$9:$EI$108,133,0)))</f>
        <v>0</v>
      </c>
      <c r="K1300" s="482" t="str">
        <f>IF($J1282="TC",0,IF($J1282="Nso",0,VLOOKUP($A1279,'Class-6'!$B$9:$EI$108,134,0)))</f>
        <v/>
      </c>
      <c r="L1300" s="412" t="str">
        <f>IF($J1282="TC","TC",IF($J1282="Nso","NSO",VLOOKUP($A1279,'Class-6'!$B$9:$EI$108,135,0)))</f>
        <v/>
      </c>
      <c r="M1300" s="97" t="str">
        <f>IF($J1282="Nso",0,VLOOKUP($A1279,'Class-6'!$B$9:$EI$108,137,0))</f>
        <v/>
      </c>
    </row>
    <row r="1301" spans="1:13" ht="20.25" customHeight="1">
      <c r="A1301" s="1187"/>
      <c r="B1301" s="49" t="s">
        <v>81</v>
      </c>
      <c r="C1301" s="1172" t="s">
        <v>63</v>
      </c>
      <c r="D1301" s="1173"/>
      <c r="E1301" s="1173"/>
      <c r="F1301" s="1173"/>
      <c r="G1301" s="1173"/>
      <c r="H1301" s="1174"/>
      <c r="I1301" s="1175" t="s">
        <v>64</v>
      </c>
      <c r="J1301" s="1176"/>
      <c r="K1301" s="484">
        <f>IF($J1282="TC",0,IF($J1282="Nso",0,VLOOKUP($A1279,'Class-6'!$B$9:$EI$108,128,0)))</f>
        <v>0</v>
      </c>
      <c r="L1301" s="1177" t="s">
        <v>107</v>
      </c>
      <c r="M1301" s="1178"/>
    </row>
    <row r="1302" spans="1:13" ht="20.25" customHeight="1" thickBot="1">
      <c r="A1302" s="1187"/>
      <c r="B1302" s="49" t="s">
        <v>81</v>
      </c>
      <c r="C1302" s="1113" t="s">
        <v>58</v>
      </c>
      <c r="D1302" s="1114"/>
      <c r="E1302" s="1114"/>
      <c r="F1302" s="1115" t="s">
        <v>176</v>
      </c>
      <c r="G1302" s="1115"/>
      <c r="H1302" s="272" t="s">
        <v>51</v>
      </c>
      <c r="I1302" s="1116" t="s">
        <v>65</v>
      </c>
      <c r="J1302" s="1117"/>
      <c r="K1302" s="485">
        <f>IF($J1282="TC",0,IF($J1282="Nso",0,VLOOKUP($A1279,'Class-6'!$B$9:$EI$108,129,0)))</f>
        <v>0</v>
      </c>
      <c r="L1302" s="1118" t="str">
        <f>IF($J1282="TC",0,IF($J1282="Nso",0,VLOOKUP($A1279,'Class-6'!$B$9:$EI$108,130,0)))</f>
        <v/>
      </c>
      <c r="M1302" s="1119"/>
    </row>
    <row r="1303" spans="1:13" ht="20.25" customHeight="1">
      <c r="A1303" s="1187"/>
      <c r="B1303" s="49" t="s">
        <v>81</v>
      </c>
      <c r="C1303" s="1113"/>
      <c r="D1303" s="1114"/>
      <c r="E1303" s="1114"/>
      <c r="F1303" s="1115"/>
      <c r="G1303" s="1115"/>
      <c r="H1303" s="273" t="s">
        <v>105</v>
      </c>
      <c r="I1303" s="1120" t="s">
        <v>66</v>
      </c>
      <c r="J1303" s="1121"/>
      <c r="K1303" s="1122">
        <f>IF($J1282="TC",0,IF($J1282="Nso",0,VLOOKUP($A1279,'Class-6'!$B$9:$EI$108,138,0)))</f>
        <v>0</v>
      </c>
      <c r="L1303" s="1122"/>
      <c r="M1303" s="1123"/>
    </row>
    <row r="1304" spans="1:13" ht="20.25" customHeight="1">
      <c r="A1304" s="1187"/>
      <c r="B1304" s="49" t="s">
        <v>81</v>
      </c>
      <c r="C1304" s="1101" t="str">
        <f>'Class-6'!$CX$3</f>
        <v>WORK EXP.</v>
      </c>
      <c r="D1304" s="1102"/>
      <c r="E1304" s="1103"/>
      <c r="F1304" s="1104" t="str">
        <f>IF($J1282="TC",0,IF($J1282="Nso",0,VLOOKUP($A1279,'Class-6'!$B$9:$FH$108,155,0)))</f>
        <v>0/100</v>
      </c>
      <c r="G1304" s="1104"/>
      <c r="H1304" s="95">
        <f>IF($J1282="TC",0,IF($J1282="Nso",0,VLOOKUP($A1279,'Class-6'!$B$9:$FH$108,109,0)))</f>
        <v>0</v>
      </c>
      <c r="I1304" s="1105" t="s">
        <v>83</v>
      </c>
      <c r="J1304" s="1106"/>
      <c r="K1304" s="1107">
        <f>'Class-6'!$V$2</f>
        <v>44676</v>
      </c>
      <c r="L1304" s="1107"/>
      <c r="M1304" s="1108"/>
    </row>
    <row r="1305" spans="1:13" ht="20.25" customHeight="1">
      <c r="A1305" s="1187"/>
      <c r="B1305" s="49" t="s">
        <v>81</v>
      </c>
      <c r="C1305" s="1109" t="str">
        <f>'Class-6'!$DG$3</f>
        <v>ART EDU.</v>
      </c>
      <c r="D1305" s="1104"/>
      <c r="E1305" s="1104"/>
      <c r="F1305" s="1086" t="str">
        <f>IF($J1282="TC",0,IF($J1282="Nso",0,VLOOKUP($A1279,'Class-6'!$B$9:$FH$108,159,0)))</f>
        <v>0/100</v>
      </c>
      <c r="G1305" s="1087"/>
      <c r="H1305" s="95">
        <f>IF($J1282="TC",0,IF($J1282="Nso",0,VLOOKUP($A1279,'Class-6'!$B$9:$FH$108,118,0)))</f>
        <v>0</v>
      </c>
      <c r="I1305" s="1110"/>
      <c r="J1305" s="1111"/>
      <c r="K1305" s="1111"/>
      <c r="L1305" s="1111"/>
      <c r="M1305" s="1112"/>
    </row>
    <row r="1306" spans="1:13" ht="20.25" customHeight="1">
      <c r="A1306" s="1187"/>
      <c r="B1306" s="49" t="s">
        <v>81</v>
      </c>
      <c r="C1306" s="1084" t="str">
        <f>'Class-6'!$DP$3</f>
        <v>HEALTH &amp; PHY. EDU.</v>
      </c>
      <c r="D1306" s="1085"/>
      <c r="E1306" s="1085"/>
      <c r="F1306" s="1086" t="str">
        <f>IF($J1282="TC",0,IF($J1282="Nso",0,VLOOKUP($A1279,'Class-6'!$B$9:$FH$108,163,0)))</f>
        <v>0/100</v>
      </c>
      <c r="G1306" s="1087"/>
      <c r="H1306" s="95">
        <f>IF($J1282="TC",0,IF($J1282="Nso",0,VLOOKUP($A1279,'Class-6'!$B$9:$FH$108,127,0)))</f>
        <v>0</v>
      </c>
      <c r="I1306" s="1088" t="s">
        <v>78</v>
      </c>
      <c r="J1306" s="1089"/>
      <c r="K1306" s="1092"/>
      <c r="L1306" s="1093"/>
      <c r="M1306" s="1094"/>
    </row>
    <row r="1307" spans="1:13" ht="20.25" customHeight="1">
      <c r="A1307" s="1187"/>
      <c r="B1307" s="40" t="s">
        <v>81</v>
      </c>
      <c r="C1307" s="1098" t="s">
        <v>67</v>
      </c>
      <c r="D1307" s="1099"/>
      <c r="E1307" s="1099"/>
      <c r="F1307" s="1099"/>
      <c r="G1307" s="1099"/>
      <c r="H1307" s="1100"/>
      <c r="I1307" s="1090"/>
      <c r="J1307" s="1091"/>
      <c r="K1307" s="1095"/>
      <c r="L1307" s="1096"/>
      <c r="M1307" s="1097"/>
    </row>
    <row r="1308" spans="1:13" ht="20.25" customHeight="1" thickBot="1">
      <c r="A1308" s="1187"/>
      <c r="B1308" s="40" t="s">
        <v>81</v>
      </c>
      <c r="C1308" s="96" t="s">
        <v>68</v>
      </c>
      <c r="D1308" s="1060" t="s">
        <v>73</v>
      </c>
      <c r="E1308" s="1227"/>
      <c r="F1308" s="1060" t="s">
        <v>74</v>
      </c>
      <c r="G1308" s="1061"/>
      <c r="H1308" s="1062"/>
      <c r="I1308" s="1063" t="s">
        <v>79</v>
      </c>
      <c r="J1308" s="1064"/>
      <c r="K1308" s="1064"/>
      <c r="L1308" s="1064"/>
      <c r="M1308" s="1065"/>
    </row>
    <row r="1309" spans="1:13" ht="20.25" customHeight="1">
      <c r="A1309" s="1187"/>
      <c r="B1309" s="40" t="s">
        <v>81</v>
      </c>
      <c r="C1309" s="511" t="s">
        <v>207</v>
      </c>
      <c r="D1309" s="1228" t="s">
        <v>208</v>
      </c>
      <c r="E1309" s="1229"/>
      <c r="F1309" s="1069" t="s">
        <v>75</v>
      </c>
      <c r="G1309" s="1070"/>
      <c r="H1309" s="1071"/>
      <c r="I1309" s="1066"/>
      <c r="J1309" s="1067"/>
      <c r="K1309" s="1067"/>
      <c r="L1309" s="1067"/>
      <c r="M1309" s="1068"/>
    </row>
    <row r="1310" spans="1:13" ht="20.25" customHeight="1">
      <c r="A1310" s="1187"/>
      <c r="B1310" s="40" t="s">
        <v>81</v>
      </c>
      <c r="C1310" s="512" t="s">
        <v>69</v>
      </c>
      <c r="D1310" s="1230" t="s">
        <v>212</v>
      </c>
      <c r="E1310" s="1231"/>
      <c r="F1310" s="1072" t="s">
        <v>76</v>
      </c>
      <c r="G1310" s="1073"/>
      <c r="H1310" s="1074"/>
      <c r="I1310" s="1066"/>
      <c r="J1310" s="1067"/>
      <c r="K1310" s="1067"/>
      <c r="L1310" s="1067"/>
      <c r="M1310" s="1068"/>
    </row>
    <row r="1311" spans="1:13" ht="20.25" customHeight="1">
      <c r="A1311" s="1187"/>
      <c r="B1311" s="40" t="s">
        <v>81</v>
      </c>
      <c r="C1311" s="512" t="s">
        <v>70</v>
      </c>
      <c r="D1311" s="1230" t="s">
        <v>215</v>
      </c>
      <c r="E1311" s="1231"/>
      <c r="F1311" s="1072" t="s">
        <v>77</v>
      </c>
      <c r="G1311" s="1073"/>
      <c r="H1311" s="1074"/>
      <c r="I1311" s="1075" t="s">
        <v>93</v>
      </c>
      <c r="J1311" s="1076"/>
      <c r="K1311" s="1076"/>
      <c r="L1311" s="1076"/>
      <c r="M1311" s="1077"/>
    </row>
    <row r="1312" spans="1:13" ht="20.25" customHeight="1">
      <c r="A1312" s="1187"/>
      <c r="B1312" s="40"/>
      <c r="C1312" s="512" t="s">
        <v>72</v>
      </c>
      <c r="D1312" s="1230" t="s">
        <v>209</v>
      </c>
      <c r="E1312" s="1231"/>
      <c r="F1312" s="1072" t="s">
        <v>77</v>
      </c>
      <c r="G1312" s="1073"/>
      <c r="H1312" s="1074"/>
      <c r="I1312" s="1075"/>
      <c r="J1312" s="1076"/>
      <c r="K1312" s="1076"/>
      <c r="L1312" s="1076"/>
      <c r="M1312" s="1077"/>
    </row>
    <row r="1313" spans="1:13" ht="20.25" customHeight="1" thickBot="1">
      <c r="A1313" s="1187"/>
      <c r="B1313" s="51" t="s">
        <v>81</v>
      </c>
      <c r="C1313" s="131" t="s">
        <v>71</v>
      </c>
      <c r="D1313" s="1232" t="s">
        <v>210</v>
      </c>
      <c r="E1313" s="1233"/>
      <c r="F1313" s="1081" t="s">
        <v>106</v>
      </c>
      <c r="G1313" s="1082"/>
      <c r="H1313" s="1083"/>
      <c r="I1313" s="1078"/>
      <c r="J1313" s="1079"/>
      <c r="K1313" s="1079"/>
      <c r="L1313" s="1079"/>
      <c r="M1313" s="1080"/>
    </row>
    <row r="1314" spans="1:13" ht="12.75" customHeight="1" thickTop="1">
      <c r="A1314" s="1185"/>
      <c r="B1314" s="1185"/>
      <c r="C1314" s="1185"/>
      <c r="D1314" s="1185"/>
      <c r="E1314" s="1185"/>
      <c r="F1314" s="1185"/>
      <c r="G1314" s="1185"/>
      <c r="H1314" s="1185"/>
      <c r="I1314" s="1185"/>
      <c r="J1314" s="1185"/>
      <c r="K1314" s="1185"/>
      <c r="L1314" s="1185"/>
      <c r="M1314" s="1185"/>
    </row>
    <row r="1315" spans="1:13" ht="24.75" customHeight="1" thickBot="1">
      <c r="A1315" s="488">
        <f>A1279+1</f>
        <v>38</v>
      </c>
      <c r="B1315" s="1186" t="s">
        <v>54</v>
      </c>
      <c r="C1315" s="1186"/>
      <c r="D1315" s="1186"/>
      <c r="E1315" s="1186"/>
      <c r="F1315" s="1186"/>
      <c r="G1315" s="1186"/>
      <c r="H1315" s="1186"/>
      <c r="I1315" s="1186"/>
      <c r="J1315" s="1186"/>
      <c r="K1315" s="1186"/>
      <c r="L1315" s="1186"/>
      <c r="M1315" s="1186"/>
    </row>
    <row r="1316" spans="1:13" ht="42.75" customHeight="1" thickTop="1">
      <c r="A1316" s="1187"/>
      <c r="B1316" s="1188"/>
      <c r="C1316" s="1189"/>
      <c r="D1316" s="1192" t="str">
        <f>Master!$E$8</f>
        <v>Govt. Sr. Secondary School Raimalwada</v>
      </c>
      <c r="E1316" s="1193"/>
      <c r="F1316" s="1193"/>
      <c r="G1316" s="1193"/>
      <c r="H1316" s="1193"/>
      <c r="I1316" s="1193"/>
      <c r="J1316" s="1193"/>
      <c r="K1316" s="1193"/>
      <c r="L1316" s="1193"/>
      <c r="M1316" s="1194"/>
    </row>
    <row r="1317" spans="1:13" ht="26.25" customHeight="1" thickBot="1">
      <c r="A1317" s="1187"/>
      <c r="B1317" s="1190"/>
      <c r="C1317" s="1191"/>
      <c r="D1317" s="1195" t="str">
        <f>Master!$E$11</f>
        <v>P.S.-Bapini (Jodhpur)</v>
      </c>
      <c r="E1317" s="1196"/>
      <c r="F1317" s="1196"/>
      <c r="G1317" s="1196"/>
      <c r="H1317" s="1196"/>
      <c r="I1317" s="1196"/>
      <c r="J1317" s="1196"/>
      <c r="K1317" s="1196"/>
      <c r="L1317" s="1196"/>
      <c r="M1317" s="1197"/>
    </row>
    <row r="1318" spans="1:13" ht="17.25" customHeight="1">
      <c r="A1318" s="1187"/>
      <c r="B1318" s="274"/>
      <c r="C1318" s="1198" t="s">
        <v>169</v>
      </c>
      <c r="D1318" s="1199"/>
      <c r="E1318" s="1199"/>
      <c r="F1318" s="1199"/>
      <c r="G1318" s="1200"/>
      <c r="H1318" s="1207" t="s">
        <v>129</v>
      </c>
      <c r="I1318" s="1207"/>
      <c r="J1318" s="1210">
        <f>VLOOKUP(A1315,'Class-6'!$B$9:$G$108,6)</f>
        <v>0</v>
      </c>
      <c r="K1318" s="1213" t="str">
        <f>CONCATENATE('Class-6'!$C$3,'Class-6'!$G$3)</f>
        <v>School U-Dise Code :-08151106901</v>
      </c>
      <c r="L1318" s="1214"/>
      <c r="M1318" s="1215"/>
    </row>
    <row r="1319" spans="1:13" ht="17.25" customHeight="1">
      <c r="A1319" s="1187"/>
      <c r="B1319" s="38"/>
      <c r="C1319" s="1201"/>
      <c r="D1319" s="1202"/>
      <c r="E1319" s="1202"/>
      <c r="F1319" s="1202"/>
      <c r="G1319" s="1203"/>
      <c r="H1319" s="1208"/>
      <c r="I1319" s="1208"/>
      <c r="J1319" s="1211"/>
      <c r="K1319" s="1216" t="str">
        <f>CONCATENATE('Class-6'!$I$3,'Class-6'!$J$3)</f>
        <v>Session :-2021-22</v>
      </c>
      <c r="L1319" s="1217"/>
      <c r="M1319" s="1218"/>
    </row>
    <row r="1320" spans="1:13" ht="17.25" customHeight="1" thickBot="1">
      <c r="A1320" s="1187"/>
      <c r="B1320" s="38"/>
      <c r="C1320" s="1204"/>
      <c r="D1320" s="1205"/>
      <c r="E1320" s="1205"/>
      <c r="F1320" s="1205"/>
      <c r="G1320" s="1206"/>
      <c r="H1320" s="1209"/>
      <c r="I1320" s="1209"/>
      <c r="J1320" s="1212"/>
      <c r="K1320" s="1219"/>
      <c r="L1320" s="1220"/>
      <c r="M1320" s="1221"/>
    </row>
    <row r="1321" spans="1:13" ht="20.25" customHeight="1">
      <c r="A1321" s="1187"/>
      <c r="B1321" s="40" t="s">
        <v>81</v>
      </c>
      <c r="C1321" s="1222" t="s">
        <v>22</v>
      </c>
      <c r="D1321" s="1223"/>
      <c r="E1321" s="1223"/>
      <c r="F1321" s="1224"/>
      <c r="G1321" s="17" t="s">
        <v>167</v>
      </c>
      <c r="H1321" s="1225">
        <f>VLOOKUP($A1315,'Class-6'!$B$9:$EI$108,4,0)</f>
        <v>0</v>
      </c>
      <c r="I1321" s="1225"/>
      <c r="J1321" s="1225"/>
      <c r="K1321" s="1225"/>
      <c r="L1321" s="1225"/>
      <c r="M1321" s="1226"/>
    </row>
    <row r="1322" spans="1:13" ht="20.25" customHeight="1">
      <c r="A1322" s="1187"/>
      <c r="B1322" s="40" t="s">
        <v>81</v>
      </c>
      <c r="C1322" s="1181" t="s">
        <v>24</v>
      </c>
      <c r="D1322" s="1182"/>
      <c r="E1322" s="1182"/>
      <c r="F1322" s="1183"/>
      <c r="G1322" s="33" t="s">
        <v>167</v>
      </c>
      <c r="H1322" s="1179">
        <f>VLOOKUP($A1315,'Class-6'!$B$9:$EI$108,7,0)</f>
        <v>0</v>
      </c>
      <c r="I1322" s="1179"/>
      <c r="J1322" s="1179"/>
      <c r="K1322" s="1179"/>
      <c r="L1322" s="1179"/>
      <c r="M1322" s="1180"/>
    </row>
    <row r="1323" spans="1:13" ht="20.25" customHeight="1">
      <c r="A1323" s="1187"/>
      <c r="B1323" s="40" t="s">
        <v>81</v>
      </c>
      <c r="C1323" s="1181" t="s">
        <v>25</v>
      </c>
      <c r="D1323" s="1182"/>
      <c r="E1323" s="1182"/>
      <c r="F1323" s="1183"/>
      <c r="G1323" s="33" t="s">
        <v>167</v>
      </c>
      <c r="H1323" s="1179">
        <f>VLOOKUP($A1315,'Class-6'!$B$9:$EI$108,8,0)</f>
        <v>0</v>
      </c>
      <c r="I1323" s="1179"/>
      <c r="J1323" s="1179"/>
      <c r="K1323" s="1179"/>
      <c r="L1323" s="1179"/>
      <c r="M1323" s="1180"/>
    </row>
    <row r="1324" spans="1:13" ht="20.25" customHeight="1">
      <c r="A1324" s="1187"/>
      <c r="B1324" s="40" t="s">
        <v>81</v>
      </c>
      <c r="C1324" s="1181" t="s">
        <v>56</v>
      </c>
      <c r="D1324" s="1182"/>
      <c r="E1324" s="1182"/>
      <c r="F1324" s="1183"/>
      <c r="G1324" s="33" t="s">
        <v>167</v>
      </c>
      <c r="H1324" s="1179">
        <f>VLOOKUP($A1315,'Class-6'!$B$9:$EI$108,9,0)</f>
        <v>0</v>
      </c>
      <c r="I1324" s="1179"/>
      <c r="J1324" s="1179"/>
      <c r="K1324" s="1179"/>
      <c r="L1324" s="1179"/>
      <c r="M1324" s="1180"/>
    </row>
    <row r="1325" spans="1:13" ht="20.25" customHeight="1">
      <c r="A1325" s="1187"/>
      <c r="B1325" s="40" t="s">
        <v>81</v>
      </c>
      <c r="C1325" s="1181" t="s">
        <v>57</v>
      </c>
      <c r="D1325" s="1182"/>
      <c r="E1325" s="1182"/>
      <c r="F1325" s="1183"/>
      <c r="G1325" s="33" t="s">
        <v>167</v>
      </c>
      <c r="H1325" s="1184" t="str">
        <f>CONCATENATE('Class-6'!$G$4,'Class-6'!$J$4)</f>
        <v>6(A)</v>
      </c>
      <c r="I1325" s="1179"/>
      <c r="J1325" s="1179"/>
      <c r="K1325" s="1179"/>
      <c r="L1325" s="1179"/>
      <c r="M1325" s="1180"/>
    </row>
    <row r="1326" spans="1:13" ht="20.25" customHeight="1" thickBot="1">
      <c r="A1326" s="1187"/>
      <c r="B1326" s="40" t="s">
        <v>81</v>
      </c>
      <c r="C1326" s="1154" t="s">
        <v>27</v>
      </c>
      <c r="D1326" s="1155"/>
      <c r="E1326" s="1155"/>
      <c r="F1326" s="1156"/>
      <c r="G1326" s="98" t="s">
        <v>167</v>
      </c>
      <c r="H1326" s="1157">
        <f>VLOOKUP($A1315,'Class-6'!$B$9:$EI$108,10,0)</f>
        <v>0</v>
      </c>
      <c r="I1326" s="1157"/>
      <c r="J1326" s="1157"/>
      <c r="K1326" s="1157"/>
      <c r="L1326" s="1157"/>
      <c r="M1326" s="1158"/>
    </row>
    <row r="1327" spans="1:13" ht="20.25" customHeight="1">
      <c r="A1327" s="1187"/>
      <c r="B1327" s="49" t="s">
        <v>81</v>
      </c>
      <c r="C1327" s="1159" t="s">
        <v>58</v>
      </c>
      <c r="D1327" s="1160"/>
      <c r="E1327" s="413" t="s">
        <v>85</v>
      </c>
      <c r="F1327" s="413" t="s">
        <v>86</v>
      </c>
      <c r="G1327" s="410" t="s">
        <v>33</v>
      </c>
      <c r="H1327" s="1161" t="s">
        <v>59</v>
      </c>
      <c r="I1327" s="1161"/>
      <c r="J1327" s="1162" t="s">
        <v>97</v>
      </c>
      <c r="K1327" s="1163"/>
      <c r="L1327" s="414" t="s">
        <v>89</v>
      </c>
      <c r="M1327" s="1164" t="s">
        <v>104</v>
      </c>
    </row>
    <row r="1328" spans="1:13" ht="25.5" customHeight="1" thickBot="1">
      <c r="A1328" s="1187"/>
      <c r="B1328" s="49" t="s">
        <v>81</v>
      </c>
      <c r="C1328" s="1166" t="s">
        <v>60</v>
      </c>
      <c r="D1328" s="1167"/>
      <c r="E1328" s="267">
        <f>'Class-6'!$L$7</f>
        <v>20</v>
      </c>
      <c r="F1328" s="267">
        <f>'Class-6'!$M$7</f>
        <v>20</v>
      </c>
      <c r="G1328" s="268">
        <f>SUM(E1328:F1328)</f>
        <v>40</v>
      </c>
      <c r="H1328" s="1168">
        <f>'Class-6'!$R$7</f>
        <v>60</v>
      </c>
      <c r="I1328" s="1169"/>
      <c r="J1328" s="1170">
        <f>'Class-6'!$V$7</f>
        <v>100</v>
      </c>
      <c r="K1328" s="1171"/>
      <c r="L1328" s="150">
        <f>G1328+H1328+J1328</f>
        <v>200</v>
      </c>
      <c r="M1328" s="1165"/>
    </row>
    <row r="1329" spans="1:13" ht="22.5" customHeight="1">
      <c r="A1329" s="1187"/>
      <c r="B1329" s="49" t="s">
        <v>81</v>
      </c>
      <c r="C1329" s="1148" t="str">
        <f>'Class-6'!$L$3</f>
        <v>HINDI</v>
      </c>
      <c r="D1329" s="1149"/>
      <c r="E1329" s="99">
        <f>IF($J1318="TC",0,IF($J1318="Nso",0,VLOOKUP($A1315,'Class-6'!$B$9:$EI$108,11,0)))</f>
        <v>0</v>
      </c>
      <c r="F1329" s="99">
        <f>IF($J1318="TC",0,IF($J1318="Nso",0,VLOOKUP($A1315,'Class-6'!$B$9:$EI$108,12,0)))</f>
        <v>0</v>
      </c>
      <c r="G1329" s="269">
        <f>SUM(E1329,F1329)</f>
        <v>0</v>
      </c>
      <c r="H1329" s="1150">
        <f>IF($J1318="TC",0,IF($J1318="Nso",0,VLOOKUP($A1315,'Class-6'!$B$9:$EI$108,17,0)))</f>
        <v>0</v>
      </c>
      <c r="I1329" s="1151"/>
      <c r="J1329" s="1152">
        <f>IF($J1318="TC",0,IF($J1318="Nso",0,VLOOKUP($A1315,'Class-6'!$B$9:$EI$108,21,0)))</f>
        <v>0</v>
      </c>
      <c r="K1329" s="1153"/>
      <c r="L1329" s="99">
        <f>SUM(G1329,H1329,J1329)</f>
        <v>0</v>
      </c>
      <c r="M1329" s="100">
        <f>IF($J1318="TC",0,IF($J1318="Nso",0,VLOOKUP($A1315,'Class-6'!$B$9:$EI$108,25,0)))</f>
        <v>0</v>
      </c>
    </row>
    <row r="1330" spans="1:13" ht="22.5" customHeight="1">
      <c r="A1330" s="1187"/>
      <c r="B1330" s="49" t="s">
        <v>81</v>
      </c>
      <c r="C1330" s="1136" t="str">
        <f>'Class-6'!$AA$3</f>
        <v>ENGLISH</v>
      </c>
      <c r="D1330" s="1137"/>
      <c r="E1330" s="99">
        <f>IF($J1318="TC",0,IF($J1318="Nso",0,VLOOKUP($A1315,'Class-6'!$B$9:$EI$108,26,0)))</f>
        <v>0</v>
      </c>
      <c r="F1330" s="99">
        <f>IF($J1318="TC",0,IF($J1318="Nso",0,VLOOKUP($A1315,'Class-6'!$B$9:$EI$108,27,0)))</f>
        <v>0</v>
      </c>
      <c r="G1330" s="270">
        <f t="shared" ref="G1330:G1334" si="74">SUM(E1330,F1330)</f>
        <v>0</v>
      </c>
      <c r="H1330" s="1138">
        <f>IF($J1318="TC",0,IF($J1318="Nso",0,VLOOKUP($A1315,'Class-6'!$B$9:$EI$108,32,0)))</f>
        <v>0</v>
      </c>
      <c r="I1330" s="1139"/>
      <c r="J1330" s="1140">
        <f>IF($J1318="TC",0,IF($J1318="Nso",0,VLOOKUP($A1315,'Class-6'!$B$9:$EI$108,36,0)))</f>
        <v>0</v>
      </c>
      <c r="K1330" s="1141"/>
      <c r="L1330" s="99">
        <f t="shared" ref="L1330:L1334" si="75">SUM(G1330,H1330,J1330)</f>
        <v>0</v>
      </c>
      <c r="M1330" s="100">
        <f>IF($J1318="TC",0,IF($J1318="Nso",0,VLOOKUP($A1315,'Class-6'!$B$9:$EI$108,40,0)))</f>
        <v>0</v>
      </c>
    </row>
    <row r="1331" spans="1:13" ht="22.5" customHeight="1">
      <c r="A1331" s="1187"/>
      <c r="B1331" s="49" t="s">
        <v>81</v>
      </c>
      <c r="C1331" s="1136" t="str">
        <f>'Class-6'!$AP$3</f>
        <v>SANSKRIT</v>
      </c>
      <c r="D1331" s="1137"/>
      <c r="E1331" s="99">
        <f>IF($J1318="TC",0,IF($J1318="Nso",0,VLOOKUP($A1315,'Class-6'!$B$9:$EI$108,41,0)))</f>
        <v>0</v>
      </c>
      <c r="F1331" s="99">
        <f>IF($J1318="TC",0,IF($J1318="TC",0,IF($J1318="Nso",0,VLOOKUP($A1315,'Class-6'!$B$9:$EI$108,42,0))))</f>
        <v>0</v>
      </c>
      <c r="G1331" s="270">
        <f t="shared" si="74"/>
        <v>0</v>
      </c>
      <c r="H1331" s="1138">
        <f>IF($J1318="TC",0,IF($J1318="Nso",0,VLOOKUP($A1315,'Class-6'!$B$9:$EI$108,47,0)))</f>
        <v>0</v>
      </c>
      <c r="I1331" s="1139"/>
      <c r="J1331" s="1140">
        <f>IF($J1318="TC",0,IF($J1318="Nso",0,VLOOKUP($A1315,'Class-6'!$B$9:$EI$108,51,0)))</f>
        <v>0</v>
      </c>
      <c r="K1331" s="1141"/>
      <c r="L1331" s="99">
        <f t="shared" si="75"/>
        <v>0</v>
      </c>
      <c r="M1331" s="100">
        <f>IF($J1318="TC",0,IF($J1318="Nso",0,VLOOKUP($A1315,'Class-6'!$B$9:$EI$108,55,0)))</f>
        <v>0</v>
      </c>
    </row>
    <row r="1332" spans="1:13" ht="22.5" customHeight="1">
      <c r="A1332" s="1187"/>
      <c r="B1332" s="49" t="s">
        <v>81</v>
      </c>
      <c r="C1332" s="1136" t="str">
        <f>'Class-6'!$BE$3</f>
        <v>SCIENCE</v>
      </c>
      <c r="D1332" s="1137"/>
      <c r="E1332" s="99">
        <f>IF($J1318="TC",0,IF($J1318="Nso",0,VLOOKUP($A1315,'Class-6'!$B$9:$EI$108,56,0)))</f>
        <v>0</v>
      </c>
      <c r="F1332" s="99">
        <f>IF($J1318="TC",0,IF($J1318="Nso",0,VLOOKUP($A1315,'Class-6'!$B$9:$EI$108,57,0)))</f>
        <v>0</v>
      </c>
      <c r="G1332" s="270">
        <f t="shared" si="74"/>
        <v>0</v>
      </c>
      <c r="H1332" s="1138">
        <f>IF($J1318="TC",0,IF($J1318="Nso",0,VLOOKUP($A1315,'Class-6'!$B$9:$EI$108,62,0)))</f>
        <v>0</v>
      </c>
      <c r="I1332" s="1139"/>
      <c r="J1332" s="1140">
        <f>IF($J1318="TC",0,IF($J1318="Nso",0,VLOOKUP($A1315,'Class-6'!$B$9:$EI$108,66,0)))</f>
        <v>0</v>
      </c>
      <c r="K1332" s="1141"/>
      <c r="L1332" s="99">
        <f t="shared" si="75"/>
        <v>0</v>
      </c>
      <c r="M1332" s="100">
        <f>IF($J1318="TC",0,IF($J1318="Nso",0,VLOOKUP($A1315,'Class-6'!$B$9:$EI$108,70,0)))</f>
        <v>0</v>
      </c>
    </row>
    <row r="1333" spans="1:13" ht="22.5" customHeight="1">
      <c r="A1333" s="1187"/>
      <c r="B1333" s="49" t="s">
        <v>81</v>
      </c>
      <c r="C1333" s="1136" t="str">
        <f>'Class-6'!$BT$3</f>
        <v>MATHEMATICS</v>
      </c>
      <c r="D1333" s="1137"/>
      <c r="E1333" s="99">
        <f>IF($J1318="TC",0,IF($J1318="Nso",0,VLOOKUP($A1315,'Class-6'!$B$9:$EI$108,71,0)))</f>
        <v>0</v>
      </c>
      <c r="F1333" s="99">
        <f>IF($J1318="TC",0,IF($J1318="Nso",0,VLOOKUP($A1315,'Class-6'!$B$9:$EI$108,72,0)))</f>
        <v>0</v>
      </c>
      <c r="G1333" s="270">
        <f t="shared" si="74"/>
        <v>0</v>
      </c>
      <c r="H1333" s="1138">
        <f>IF($J1318="TC",0,IF($J1318="Nso",0,VLOOKUP($A1315,'Class-6'!$B$9:$EI$108,77,0)))</f>
        <v>0</v>
      </c>
      <c r="I1333" s="1139"/>
      <c r="J1333" s="1140">
        <f>IF($J1318="TC",0,IF($J1318="Nso",0,VLOOKUP($A1315,'Class-6'!$B$9:$EI$108,81,0)))</f>
        <v>0</v>
      </c>
      <c r="K1333" s="1141"/>
      <c r="L1333" s="99">
        <f t="shared" si="75"/>
        <v>0</v>
      </c>
      <c r="M1333" s="100">
        <f>IF($J1318="TC",0,IF($J1318="Nso",0,VLOOKUP($A1315,'Class-6'!$B$9:$EI$108,85,0)))</f>
        <v>0</v>
      </c>
    </row>
    <row r="1334" spans="1:13" ht="22.5" customHeight="1" thickBot="1">
      <c r="A1334" s="1187"/>
      <c r="B1334" s="49" t="s">
        <v>81</v>
      </c>
      <c r="C1334" s="1142" t="str">
        <f>'Class-6'!$CI$3</f>
        <v>SOCIAL SCIENCE</v>
      </c>
      <c r="D1334" s="1143"/>
      <c r="E1334" s="99">
        <f>IF($J1318="TC",0,IF($J1318="Nso",0,VLOOKUP($A1315,'Class-6'!$B$9:$EI$108,86,0)))</f>
        <v>0</v>
      </c>
      <c r="F1334" s="99">
        <f>IF($J1318="TC",0,IF($J1318="Nso",0,VLOOKUP($A1315,'Class-6'!$B$9:$EI$108,87,0)))</f>
        <v>0</v>
      </c>
      <c r="G1334" s="271">
        <f t="shared" si="74"/>
        <v>0</v>
      </c>
      <c r="H1334" s="1144">
        <f>IF($J1318="TC",0,IF($J1318="Nso",0,VLOOKUP($A1315,'Class-6'!$B$9:$EI$108,92,0)))</f>
        <v>0</v>
      </c>
      <c r="I1334" s="1145"/>
      <c r="J1334" s="1146">
        <f>IF($J1318="TC",0,IF($J1318="Nso",0,VLOOKUP($A1315,'Class-6'!$B$9:$EI$108,96,0)))</f>
        <v>0</v>
      </c>
      <c r="K1334" s="1147"/>
      <c r="L1334" s="99">
        <f t="shared" si="75"/>
        <v>0</v>
      </c>
      <c r="M1334" s="100">
        <f>IF($J1318="TC",0,IF($J1318="Nso",0,VLOOKUP($A1315,'Class-6'!$B$9:$EI$108,100,0)))</f>
        <v>0</v>
      </c>
    </row>
    <row r="1335" spans="1:13" ht="20.25" customHeight="1">
      <c r="A1335" s="1187"/>
      <c r="B1335" s="49" t="s">
        <v>81</v>
      </c>
      <c r="C1335" s="1124" t="s">
        <v>90</v>
      </c>
      <c r="D1335" s="1125"/>
      <c r="E1335" s="1126"/>
      <c r="F1335" s="1130" t="s">
        <v>91</v>
      </c>
      <c r="G1335" s="1131"/>
      <c r="H1335" s="1132" t="s">
        <v>92</v>
      </c>
      <c r="I1335" s="1133"/>
      <c r="J1335" s="481" t="s">
        <v>45</v>
      </c>
      <c r="K1335" s="481" t="s">
        <v>98</v>
      </c>
      <c r="L1335" s="411" t="s">
        <v>43</v>
      </c>
      <c r="M1335" s="513" t="s">
        <v>47</v>
      </c>
    </row>
    <row r="1336" spans="1:13" ht="20.25" customHeight="1" thickBot="1">
      <c r="A1336" s="1187"/>
      <c r="B1336" s="49" t="s">
        <v>81</v>
      </c>
      <c r="C1336" s="1127"/>
      <c r="D1336" s="1128"/>
      <c r="E1336" s="1129"/>
      <c r="F1336" s="1134">
        <f>IF($J1318="TC",0,IF($J1318="Nso",0,VLOOKUP($A1315,'Class-6'!$B$9:$EI$108,131,0)))</f>
        <v>0</v>
      </c>
      <c r="G1336" s="1135"/>
      <c r="H1336" s="1134">
        <f>IF($J1318="TC",0,IF($J1318="Nso",0,VLOOKUP($A1315,'Class-6'!$B$9:$EI$108,132,0)))</f>
        <v>0</v>
      </c>
      <c r="I1336" s="1135"/>
      <c r="J1336" s="483">
        <f>IF($J1318="TC",0,IF($J1318="Nso",0,VLOOKUP($A1315,'Class-6'!$B$9:$EI$108,133,0)))</f>
        <v>0</v>
      </c>
      <c r="K1336" s="482" t="str">
        <f>IF($J1318="TC",0,IF($J1318="Nso",0,VLOOKUP($A1315,'Class-6'!$B$9:$EI$108,134,0)))</f>
        <v/>
      </c>
      <c r="L1336" s="412" t="str">
        <f>IF($J1318="TC","TC",IF($J1318="Nso","NSO",VLOOKUP($A1315,'Class-6'!$B$9:$EI$108,135,0)))</f>
        <v/>
      </c>
      <c r="M1336" s="97" t="str">
        <f>IF($J1318="Nso",0,VLOOKUP($A1315,'Class-6'!$B$9:$EI$108,137,0))</f>
        <v/>
      </c>
    </row>
    <row r="1337" spans="1:13" ht="20.25" customHeight="1">
      <c r="A1337" s="1187"/>
      <c r="B1337" s="49" t="s">
        <v>81</v>
      </c>
      <c r="C1337" s="1172" t="s">
        <v>63</v>
      </c>
      <c r="D1337" s="1173"/>
      <c r="E1337" s="1173"/>
      <c r="F1337" s="1173"/>
      <c r="G1337" s="1173"/>
      <c r="H1337" s="1174"/>
      <c r="I1337" s="1175" t="s">
        <v>64</v>
      </c>
      <c r="J1337" s="1176"/>
      <c r="K1337" s="484">
        <f>IF($J1318="TC",0,IF($J1318="Nso",0,VLOOKUP($A1315,'Class-6'!$B$9:$EI$108,128,0)))</f>
        <v>0</v>
      </c>
      <c r="L1337" s="1177" t="s">
        <v>107</v>
      </c>
      <c r="M1337" s="1178"/>
    </row>
    <row r="1338" spans="1:13" ht="20.25" customHeight="1" thickBot="1">
      <c r="A1338" s="1187"/>
      <c r="B1338" s="49" t="s">
        <v>81</v>
      </c>
      <c r="C1338" s="1113" t="s">
        <v>58</v>
      </c>
      <c r="D1338" s="1114"/>
      <c r="E1338" s="1114"/>
      <c r="F1338" s="1115" t="s">
        <v>176</v>
      </c>
      <c r="G1338" s="1115"/>
      <c r="H1338" s="272" t="s">
        <v>51</v>
      </c>
      <c r="I1338" s="1116" t="s">
        <v>65</v>
      </c>
      <c r="J1338" s="1117"/>
      <c r="K1338" s="485">
        <f>IF($J1318="TC",0,IF($J1318="Nso",0,VLOOKUP($A1315,'Class-6'!$B$9:$EI$108,129,0)))</f>
        <v>0</v>
      </c>
      <c r="L1338" s="1118" t="str">
        <f>IF($J1318="TC",0,IF($J1318="Nso",0,VLOOKUP($A1315,'Class-6'!$B$9:$EI$108,130,0)))</f>
        <v/>
      </c>
      <c r="M1338" s="1119"/>
    </row>
    <row r="1339" spans="1:13" ht="20.25" customHeight="1">
      <c r="A1339" s="1187"/>
      <c r="B1339" s="49" t="s">
        <v>81</v>
      </c>
      <c r="C1339" s="1113"/>
      <c r="D1339" s="1114"/>
      <c r="E1339" s="1114"/>
      <c r="F1339" s="1115"/>
      <c r="G1339" s="1115"/>
      <c r="H1339" s="273" t="s">
        <v>105</v>
      </c>
      <c r="I1339" s="1120" t="s">
        <v>66</v>
      </c>
      <c r="J1339" s="1121"/>
      <c r="K1339" s="1122">
        <f>IF($J1318="TC",0,IF($J1318="Nso",0,VLOOKUP($A1315,'Class-6'!$B$9:$EI$108,138,0)))</f>
        <v>0</v>
      </c>
      <c r="L1339" s="1122"/>
      <c r="M1339" s="1123"/>
    </row>
    <row r="1340" spans="1:13" ht="20.25" customHeight="1">
      <c r="A1340" s="1187"/>
      <c r="B1340" s="49" t="s">
        <v>81</v>
      </c>
      <c r="C1340" s="1101" t="str">
        <f>'Class-6'!$CX$3</f>
        <v>WORK EXP.</v>
      </c>
      <c r="D1340" s="1102"/>
      <c r="E1340" s="1103"/>
      <c r="F1340" s="1104" t="str">
        <f>IF($J1318="TC",0,IF($J1318="Nso",0,VLOOKUP($A1315,'Class-6'!$B$9:$FH$108,155,0)))</f>
        <v>0/100</v>
      </c>
      <c r="G1340" s="1104"/>
      <c r="H1340" s="95">
        <f>IF($J1318="TC",0,IF($J1318="Nso",0,VLOOKUP($A1315,'Class-6'!$B$9:$FH$108,109,0)))</f>
        <v>0</v>
      </c>
      <c r="I1340" s="1105" t="s">
        <v>83</v>
      </c>
      <c r="J1340" s="1106"/>
      <c r="K1340" s="1107">
        <f>'Class-6'!$V$2</f>
        <v>44676</v>
      </c>
      <c r="L1340" s="1107"/>
      <c r="M1340" s="1108"/>
    </row>
    <row r="1341" spans="1:13" ht="20.25" customHeight="1">
      <c r="A1341" s="1187"/>
      <c r="B1341" s="49" t="s">
        <v>81</v>
      </c>
      <c r="C1341" s="1109" t="str">
        <f>'Class-6'!$DG$3</f>
        <v>ART EDU.</v>
      </c>
      <c r="D1341" s="1104"/>
      <c r="E1341" s="1104"/>
      <c r="F1341" s="1086" t="str">
        <f>IF($J1318="TC",0,IF($J1318="Nso",0,VLOOKUP($A1315,'Class-6'!$B$9:$FH$108,159,0)))</f>
        <v>0/100</v>
      </c>
      <c r="G1341" s="1087"/>
      <c r="H1341" s="95">
        <f>IF($J1318="TC",0,IF($J1318="Nso",0,VLOOKUP($A1315,'Class-6'!$B$9:$FH$108,118,0)))</f>
        <v>0</v>
      </c>
      <c r="I1341" s="1110"/>
      <c r="J1341" s="1111"/>
      <c r="K1341" s="1111"/>
      <c r="L1341" s="1111"/>
      <c r="M1341" s="1112"/>
    </row>
    <row r="1342" spans="1:13" ht="20.25" customHeight="1">
      <c r="A1342" s="1187"/>
      <c r="B1342" s="49" t="s">
        <v>81</v>
      </c>
      <c r="C1342" s="1084" t="str">
        <f>'Class-6'!$DP$3</f>
        <v>HEALTH &amp; PHY. EDU.</v>
      </c>
      <c r="D1342" s="1085"/>
      <c r="E1342" s="1085"/>
      <c r="F1342" s="1086" t="str">
        <f>IF($J1318="TC",0,IF($J1318="Nso",0,VLOOKUP($A1315,'Class-6'!$B$9:$FH$108,163,0)))</f>
        <v>0/100</v>
      </c>
      <c r="G1342" s="1087"/>
      <c r="H1342" s="95">
        <f>IF($J1318="TC",0,IF($J1318="Nso",0,VLOOKUP($A1315,'Class-6'!$B$9:$FH$108,127,0)))</f>
        <v>0</v>
      </c>
      <c r="I1342" s="1088" t="s">
        <v>78</v>
      </c>
      <c r="J1342" s="1089"/>
      <c r="K1342" s="1092"/>
      <c r="L1342" s="1093"/>
      <c r="M1342" s="1094"/>
    </row>
    <row r="1343" spans="1:13" ht="20.25" customHeight="1">
      <c r="A1343" s="1187"/>
      <c r="B1343" s="40" t="s">
        <v>81</v>
      </c>
      <c r="C1343" s="1098" t="s">
        <v>67</v>
      </c>
      <c r="D1343" s="1099"/>
      <c r="E1343" s="1099"/>
      <c r="F1343" s="1099"/>
      <c r="G1343" s="1099"/>
      <c r="H1343" s="1100"/>
      <c r="I1343" s="1090"/>
      <c r="J1343" s="1091"/>
      <c r="K1343" s="1095"/>
      <c r="L1343" s="1096"/>
      <c r="M1343" s="1097"/>
    </row>
    <row r="1344" spans="1:13" ht="20.25" customHeight="1" thickBot="1">
      <c r="A1344" s="1187"/>
      <c r="B1344" s="40" t="s">
        <v>81</v>
      </c>
      <c r="C1344" s="96" t="s">
        <v>68</v>
      </c>
      <c r="D1344" s="1060" t="s">
        <v>73</v>
      </c>
      <c r="E1344" s="1227"/>
      <c r="F1344" s="1060" t="s">
        <v>74</v>
      </c>
      <c r="G1344" s="1061"/>
      <c r="H1344" s="1062"/>
      <c r="I1344" s="1063" t="s">
        <v>79</v>
      </c>
      <c r="J1344" s="1064"/>
      <c r="K1344" s="1064"/>
      <c r="L1344" s="1064"/>
      <c r="M1344" s="1065"/>
    </row>
    <row r="1345" spans="1:13" ht="20.25" customHeight="1">
      <c r="A1345" s="1187"/>
      <c r="B1345" s="40" t="s">
        <v>81</v>
      </c>
      <c r="C1345" s="511" t="s">
        <v>207</v>
      </c>
      <c r="D1345" s="1228" t="s">
        <v>208</v>
      </c>
      <c r="E1345" s="1229"/>
      <c r="F1345" s="1069" t="s">
        <v>75</v>
      </c>
      <c r="G1345" s="1070"/>
      <c r="H1345" s="1071"/>
      <c r="I1345" s="1066"/>
      <c r="J1345" s="1067"/>
      <c r="K1345" s="1067"/>
      <c r="L1345" s="1067"/>
      <c r="M1345" s="1068"/>
    </row>
    <row r="1346" spans="1:13" ht="20.25" customHeight="1">
      <c r="A1346" s="1187"/>
      <c r="B1346" s="40" t="s">
        <v>81</v>
      </c>
      <c r="C1346" s="512" t="s">
        <v>69</v>
      </c>
      <c r="D1346" s="1230" t="s">
        <v>212</v>
      </c>
      <c r="E1346" s="1231"/>
      <c r="F1346" s="1072" t="s">
        <v>76</v>
      </c>
      <c r="G1346" s="1073"/>
      <c r="H1346" s="1074"/>
      <c r="I1346" s="1066"/>
      <c r="J1346" s="1067"/>
      <c r="K1346" s="1067"/>
      <c r="L1346" s="1067"/>
      <c r="M1346" s="1068"/>
    </row>
    <row r="1347" spans="1:13" ht="20.25" customHeight="1">
      <c r="A1347" s="1187"/>
      <c r="B1347" s="40" t="s">
        <v>81</v>
      </c>
      <c r="C1347" s="512" t="s">
        <v>70</v>
      </c>
      <c r="D1347" s="1230" t="s">
        <v>215</v>
      </c>
      <c r="E1347" s="1231"/>
      <c r="F1347" s="1072" t="s">
        <v>77</v>
      </c>
      <c r="G1347" s="1073"/>
      <c r="H1347" s="1074"/>
      <c r="I1347" s="1075" t="s">
        <v>93</v>
      </c>
      <c r="J1347" s="1076"/>
      <c r="K1347" s="1076"/>
      <c r="L1347" s="1076"/>
      <c r="M1347" s="1077"/>
    </row>
    <row r="1348" spans="1:13" ht="20.25" customHeight="1">
      <c r="A1348" s="1187"/>
      <c r="B1348" s="40"/>
      <c r="C1348" s="512" t="s">
        <v>72</v>
      </c>
      <c r="D1348" s="1230" t="s">
        <v>209</v>
      </c>
      <c r="E1348" s="1231"/>
      <c r="F1348" s="1072" t="s">
        <v>77</v>
      </c>
      <c r="G1348" s="1073"/>
      <c r="H1348" s="1074"/>
      <c r="I1348" s="1075"/>
      <c r="J1348" s="1076"/>
      <c r="K1348" s="1076"/>
      <c r="L1348" s="1076"/>
      <c r="M1348" s="1077"/>
    </row>
    <row r="1349" spans="1:13" ht="20.25" customHeight="1" thickBot="1">
      <c r="A1349" s="1187"/>
      <c r="B1349" s="51" t="s">
        <v>81</v>
      </c>
      <c r="C1349" s="131" t="s">
        <v>71</v>
      </c>
      <c r="D1349" s="1232" t="s">
        <v>210</v>
      </c>
      <c r="E1349" s="1233"/>
      <c r="F1349" s="1081" t="s">
        <v>106</v>
      </c>
      <c r="G1349" s="1082"/>
      <c r="H1349" s="1083"/>
      <c r="I1349" s="1078"/>
      <c r="J1349" s="1079"/>
      <c r="K1349" s="1079"/>
      <c r="L1349" s="1079"/>
      <c r="M1349" s="1080"/>
    </row>
    <row r="1350" spans="1:13" ht="24.75" customHeight="1" thickTop="1" thickBot="1">
      <c r="A1350" s="488">
        <f>A1315+1</f>
        <v>39</v>
      </c>
      <c r="B1350" s="1186" t="s">
        <v>54</v>
      </c>
      <c r="C1350" s="1186"/>
      <c r="D1350" s="1186"/>
      <c r="E1350" s="1186"/>
      <c r="F1350" s="1186"/>
      <c r="G1350" s="1186"/>
      <c r="H1350" s="1186"/>
      <c r="I1350" s="1186"/>
      <c r="J1350" s="1186"/>
      <c r="K1350" s="1186"/>
      <c r="L1350" s="1186"/>
      <c r="M1350" s="1186"/>
    </row>
    <row r="1351" spans="1:13" ht="37.5" customHeight="1" thickTop="1">
      <c r="A1351" s="1187"/>
      <c r="B1351" s="1188"/>
      <c r="C1351" s="1189"/>
      <c r="D1351" s="1192" t="str">
        <f>Master!$E$8</f>
        <v>Govt. Sr. Secondary School Raimalwada</v>
      </c>
      <c r="E1351" s="1193"/>
      <c r="F1351" s="1193"/>
      <c r="G1351" s="1193"/>
      <c r="H1351" s="1193"/>
      <c r="I1351" s="1193"/>
      <c r="J1351" s="1193"/>
      <c r="K1351" s="1193"/>
      <c r="L1351" s="1193"/>
      <c r="M1351" s="1194"/>
    </row>
    <row r="1352" spans="1:13" ht="26.25" customHeight="1" thickBot="1">
      <c r="A1352" s="1187"/>
      <c r="B1352" s="1190"/>
      <c r="C1352" s="1191"/>
      <c r="D1352" s="1195" t="str">
        <f>Master!$E$11</f>
        <v>P.S.-Bapini (Jodhpur)</v>
      </c>
      <c r="E1352" s="1196"/>
      <c r="F1352" s="1196"/>
      <c r="G1352" s="1196"/>
      <c r="H1352" s="1196"/>
      <c r="I1352" s="1196"/>
      <c r="J1352" s="1196"/>
      <c r="K1352" s="1196"/>
      <c r="L1352" s="1196"/>
      <c r="M1352" s="1197"/>
    </row>
    <row r="1353" spans="1:13" ht="15" customHeight="1">
      <c r="A1353" s="1187"/>
      <c r="B1353" s="274"/>
      <c r="C1353" s="1198" t="s">
        <v>169</v>
      </c>
      <c r="D1353" s="1199"/>
      <c r="E1353" s="1199"/>
      <c r="F1353" s="1199"/>
      <c r="G1353" s="1200"/>
      <c r="H1353" s="1207" t="s">
        <v>129</v>
      </c>
      <c r="I1353" s="1207"/>
      <c r="J1353" s="1210">
        <f>VLOOKUP(A1350,'Class-6'!$B$9:$G$108,6)</f>
        <v>0</v>
      </c>
      <c r="K1353" s="1213" t="str">
        <f>CONCATENATE('Class-6'!$C$3,'Class-6'!$G$3)</f>
        <v>School U-Dise Code :-08151106901</v>
      </c>
      <c r="L1353" s="1214"/>
      <c r="M1353" s="1215"/>
    </row>
    <row r="1354" spans="1:13" ht="15" customHeight="1">
      <c r="A1354" s="1187"/>
      <c r="B1354" s="38"/>
      <c r="C1354" s="1201"/>
      <c r="D1354" s="1202"/>
      <c r="E1354" s="1202"/>
      <c r="F1354" s="1202"/>
      <c r="G1354" s="1203"/>
      <c r="H1354" s="1208"/>
      <c r="I1354" s="1208"/>
      <c r="J1354" s="1211"/>
      <c r="K1354" s="1216" t="str">
        <f>CONCATENATE('Class-6'!$I$3,'Class-6'!$J$3)</f>
        <v>Session :-2021-22</v>
      </c>
      <c r="L1354" s="1217"/>
      <c r="M1354" s="1218"/>
    </row>
    <row r="1355" spans="1:13" ht="15" customHeight="1" thickBot="1">
      <c r="A1355" s="1187"/>
      <c r="B1355" s="38"/>
      <c r="C1355" s="1204"/>
      <c r="D1355" s="1205"/>
      <c r="E1355" s="1205"/>
      <c r="F1355" s="1205"/>
      <c r="G1355" s="1206"/>
      <c r="H1355" s="1209"/>
      <c r="I1355" s="1209"/>
      <c r="J1355" s="1212"/>
      <c r="K1355" s="1219"/>
      <c r="L1355" s="1220"/>
      <c r="M1355" s="1221"/>
    </row>
    <row r="1356" spans="1:13" ht="20.25" customHeight="1">
      <c r="A1356" s="1187"/>
      <c r="B1356" s="40" t="s">
        <v>81</v>
      </c>
      <c r="C1356" s="1222" t="s">
        <v>22</v>
      </c>
      <c r="D1356" s="1223"/>
      <c r="E1356" s="1223"/>
      <c r="F1356" s="1224"/>
      <c r="G1356" s="17" t="s">
        <v>167</v>
      </c>
      <c r="H1356" s="1225">
        <f>VLOOKUP($A1350,'Class-6'!$B$9:$EI$108,4,0)</f>
        <v>0</v>
      </c>
      <c r="I1356" s="1225"/>
      <c r="J1356" s="1225"/>
      <c r="K1356" s="1225"/>
      <c r="L1356" s="1225"/>
      <c r="M1356" s="1226"/>
    </row>
    <row r="1357" spans="1:13" ht="20.25" customHeight="1">
      <c r="A1357" s="1187"/>
      <c r="B1357" s="40" t="s">
        <v>81</v>
      </c>
      <c r="C1357" s="1181" t="s">
        <v>24</v>
      </c>
      <c r="D1357" s="1182"/>
      <c r="E1357" s="1182"/>
      <c r="F1357" s="1183"/>
      <c r="G1357" s="33" t="s">
        <v>167</v>
      </c>
      <c r="H1357" s="1179">
        <f>VLOOKUP($A1350,'Class-6'!$B$9:$EI$108,7,0)</f>
        <v>0</v>
      </c>
      <c r="I1357" s="1179"/>
      <c r="J1357" s="1179"/>
      <c r="K1357" s="1179"/>
      <c r="L1357" s="1179"/>
      <c r="M1357" s="1180"/>
    </row>
    <row r="1358" spans="1:13" ht="20.25" customHeight="1">
      <c r="A1358" s="1187"/>
      <c r="B1358" s="40" t="s">
        <v>81</v>
      </c>
      <c r="C1358" s="1181" t="s">
        <v>25</v>
      </c>
      <c r="D1358" s="1182"/>
      <c r="E1358" s="1182"/>
      <c r="F1358" s="1183"/>
      <c r="G1358" s="33" t="s">
        <v>167</v>
      </c>
      <c r="H1358" s="1179">
        <f>VLOOKUP($A1350,'Class-6'!$B$9:$EI$108,8,0)</f>
        <v>0</v>
      </c>
      <c r="I1358" s="1179"/>
      <c r="J1358" s="1179"/>
      <c r="K1358" s="1179"/>
      <c r="L1358" s="1179"/>
      <c r="M1358" s="1180"/>
    </row>
    <row r="1359" spans="1:13" ht="20.25" customHeight="1">
      <c r="A1359" s="1187"/>
      <c r="B1359" s="40" t="s">
        <v>81</v>
      </c>
      <c r="C1359" s="1181" t="s">
        <v>56</v>
      </c>
      <c r="D1359" s="1182"/>
      <c r="E1359" s="1182"/>
      <c r="F1359" s="1183"/>
      <c r="G1359" s="33" t="s">
        <v>167</v>
      </c>
      <c r="H1359" s="1179">
        <f>VLOOKUP($A1350,'Class-6'!$B$9:$EI$108,9,0)</f>
        <v>0</v>
      </c>
      <c r="I1359" s="1179"/>
      <c r="J1359" s="1179"/>
      <c r="K1359" s="1179"/>
      <c r="L1359" s="1179"/>
      <c r="M1359" s="1180"/>
    </row>
    <row r="1360" spans="1:13" ht="20.25" customHeight="1">
      <c r="A1360" s="1187"/>
      <c r="B1360" s="40" t="s">
        <v>81</v>
      </c>
      <c r="C1360" s="1181" t="s">
        <v>57</v>
      </c>
      <c r="D1360" s="1182"/>
      <c r="E1360" s="1182"/>
      <c r="F1360" s="1183"/>
      <c r="G1360" s="33" t="s">
        <v>167</v>
      </c>
      <c r="H1360" s="1184" t="str">
        <f>CONCATENATE('Class-6'!$G$4,'Class-6'!$J$4)</f>
        <v>6(A)</v>
      </c>
      <c r="I1360" s="1179"/>
      <c r="J1360" s="1179"/>
      <c r="K1360" s="1179"/>
      <c r="L1360" s="1179"/>
      <c r="M1360" s="1180"/>
    </row>
    <row r="1361" spans="1:13" ht="20.25" customHeight="1" thickBot="1">
      <c r="A1361" s="1187"/>
      <c r="B1361" s="40" t="s">
        <v>81</v>
      </c>
      <c r="C1361" s="1154" t="s">
        <v>27</v>
      </c>
      <c r="D1361" s="1155"/>
      <c r="E1361" s="1155"/>
      <c r="F1361" s="1156"/>
      <c r="G1361" s="98" t="s">
        <v>167</v>
      </c>
      <c r="H1361" s="1157">
        <f>VLOOKUP($A1350,'Class-6'!$B$9:$EI$108,10,0)</f>
        <v>0</v>
      </c>
      <c r="I1361" s="1157"/>
      <c r="J1361" s="1157"/>
      <c r="K1361" s="1157"/>
      <c r="L1361" s="1157"/>
      <c r="M1361" s="1158"/>
    </row>
    <row r="1362" spans="1:13" ht="20.25" customHeight="1">
      <c r="A1362" s="1187"/>
      <c r="B1362" s="49" t="s">
        <v>81</v>
      </c>
      <c r="C1362" s="1159" t="s">
        <v>58</v>
      </c>
      <c r="D1362" s="1160"/>
      <c r="E1362" s="413" t="s">
        <v>85</v>
      </c>
      <c r="F1362" s="413" t="s">
        <v>86</v>
      </c>
      <c r="G1362" s="410" t="s">
        <v>33</v>
      </c>
      <c r="H1362" s="1161" t="s">
        <v>59</v>
      </c>
      <c r="I1362" s="1161"/>
      <c r="J1362" s="1162" t="s">
        <v>97</v>
      </c>
      <c r="K1362" s="1163"/>
      <c r="L1362" s="414" t="s">
        <v>89</v>
      </c>
      <c r="M1362" s="1164" t="s">
        <v>104</v>
      </c>
    </row>
    <row r="1363" spans="1:13" ht="25.5" customHeight="1" thickBot="1">
      <c r="A1363" s="1187"/>
      <c r="B1363" s="49" t="s">
        <v>81</v>
      </c>
      <c r="C1363" s="1166" t="s">
        <v>60</v>
      </c>
      <c r="D1363" s="1167"/>
      <c r="E1363" s="267">
        <f>'Class-6'!$L$7</f>
        <v>20</v>
      </c>
      <c r="F1363" s="267">
        <f>'Class-6'!$M$7</f>
        <v>20</v>
      </c>
      <c r="G1363" s="268">
        <f>SUM(E1363:F1363)</f>
        <v>40</v>
      </c>
      <c r="H1363" s="1168">
        <f>'Class-6'!$R$7</f>
        <v>60</v>
      </c>
      <c r="I1363" s="1169"/>
      <c r="J1363" s="1170">
        <f>'Class-6'!$V$7</f>
        <v>100</v>
      </c>
      <c r="K1363" s="1171"/>
      <c r="L1363" s="150">
        <f>G1363+H1363+J1363</f>
        <v>200</v>
      </c>
      <c r="M1363" s="1165"/>
    </row>
    <row r="1364" spans="1:13" ht="22.5" customHeight="1">
      <c r="A1364" s="1187"/>
      <c r="B1364" s="49" t="s">
        <v>81</v>
      </c>
      <c r="C1364" s="1148" t="str">
        <f>'Class-6'!$L$3</f>
        <v>HINDI</v>
      </c>
      <c r="D1364" s="1149"/>
      <c r="E1364" s="99">
        <f>IF($J1353="TC",0,IF($J1353="Nso",0,VLOOKUP($A1350,'Class-6'!$B$9:$EI$108,11,0)))</f>
        <v>0</v>
      </c>
      <c r="F1364" s="99">
        <f>IF($J1353="TC",0,IF($J1353="Nso",0,VLOOKUP($A1350,'Class-6'!$B$9:$EI$108,12,0)))</f>
        <v>0</v>
      </c>
      <c r="G1364" s="269">
        <f>SUM(E1364,F1364)</f>
        <v>0</v>
      </c>
      <c r="H1364" s="1150">
        <f>IF($J1353="TC",0,IF($J1353="Nso",0,VLOOKUP($A1350,'Class-6'!$B$9:$EI$108,17,0)))</f>
        <v>0</v>
      </c>
      <c r="I1364" s="1151"/>
      <c r="J1364" s="1152">
        <f>IF($J1353="TC",0,IF($J1353="Nso",0,VLOOKUP($A1350,'Class-6'!$B$9:$EI$108,21,0)))</f>
        <v>0</v>
      </c>
      <c r="K1364" s="1153"/>
      <c r="L1364" s="99">
        <f>SUM(G1364,H1364,J1364)</f>
        <v>0</v>
      </c>
      <c r="M1364" s="100">
        <f>IF($J1353="TC",0,IF($J1353="Nso",0,VLOOKUP($A1350,'Class-6'!$B$9:$EI$108,25,0)))</f>
        <v>0</v>
      </c>
    </row>
    <row r="1365" spans="1:13" ht="22.5" customHeight="1">
      <c r="A1365" s="1187"/>
      <c r="B1365" s="49" t="s">
        <v>81</v>
      </c>
      <c r="C1365" s="1136" t="str">
        <f>'Class-6'!$AA$3</f>
        <v>ENGLISH</v>
      </c>
      <c r="D1365" s="1137"/>
      <c r="E1365" s="99">
        <f>IF($J1353="TC",0,IF($J1353="Nso",0,VLOOKUP($A1350,'Class-6'!$B$9:$EI$108,26,0)))</f>
        <v>0</v>
      </c>
      <c r="F1365" s="99">
        <f>IF($J1353="TC",0,IF($J1353="Nso",0,VLOOKUP($A1350,'Class-6'!$B$9:$EI$108,27,0)))</f>
        <v>0</v>
      </c>
      <c r="G1365" s="270">
        <f t="shared" ref="G1365:G1369" si="76">SUM(E1365,F1365)</f>
        <v>0</v>
      </c>
      <c r="H1365" s="1138">
        <f>IF($J1353="TC",0,IF($J1353="Nso",0,VLOOKUP($A1350,'Class-6'!$B$9:$EI$108,32,0)))</f>
        <v>0</v>
      </c>
      <c r="I1365" s="1139"/>
      <c r="J1365" s="1140">
        <f>IF($J1353="TC",0,IF($J1353="Nso",0,VLOOKUP($A1350,'Class-6'!$B$9:$EI$108,36,0)))</f>
        <v>0</v>
      </c>
      <c r="K1365" s="1141"/>
      <c r="L1365" s="99">
        <f t="shared" ref="L1365:L1369" si="77">SUM(G1365,H1365,J1365)</f>
        <v>0</v>
      </c>
      <c r="M1365" s="100">
        <f>IF($J1353="TC",0,IF($J1353="Nso",0,VLOOKUP($A1350,'Class-6'!$B$9:$EI$108,40,0)))</f>
        <v>0</v>
      </c>
    </row>
    <row r="1366" spans="1:13" ht="22.5" customHeight="1">
      <c r="A1366" s="1187"/>
      <c r="B1366" s="49" t="s">
        <v>81</v>
      </c>
      <c r="C1366" s="1136" t="str">
        <f>'Class-6'!$AP$3</f>
        <v>SANSKRIT</v>
      </c>
      <c r="D1366" s="1137"/>
      <c r="E1366" s="99">
        <f>IF($J1353="TC",0,IF($J1353="Nso",0,VLOOKUP($A1350,'Class-6'!$B$9:$EI$108,41,0)))</f>
        <v>0</v>
      </c>
      <c r="F1366" s="99">
        <f>IF($J1353="TC",0,IF($J1353="TC",0,IF($J1353="Nso",0,VLOOKUP($A1350,'Class-6'!$B$9:$EI$108,42,0))))</f>
        <v>0</v>
      </c>
      <c r="G1366" s="270">
        <f t="shared" si="76"/>
        <v>0</v>
      </c>
      <c r="H1366" s="1138">
        <f>IF($J1353="TC",0,IF($J1353="Nso",0,VLOOKUP($A1350,'Class-6'!$B$9:$EI$108,47,0)))</f>
        <v>0</v>
      </c>
      <c r="I1366" s="1139"/>
      <c r="J1366" s="1140">
        <f>IF($J1353="TC",0,IF($J1353="Nso",0,VLOOKUP($A1350,'Class-6'!$B$9:$EI$108,51,0)))</f>
        <v>0</v>
      </c>
      <c r="K1366" s="1141"/>
      <c r="L1366" s="99">
        <f t="shared" si="77"/>
        <v>0</v>
      </c>
      <c r="M1366" s="100">
        <f>IF($J1353="TC",0,IF($J1353="Nso",0,VLOOKUP($A1350,'Class-6'!$B$9:$EI$108,55,0)))</f>
        <v>0</v>
      </c>
    </row>
    <row r="1367" spans="1:13" ht="22.5" customHeight="1">
      <c r="A1367" s="1187"/>
      <c r="B1367" s="49" t="s">
        <v>81</v>
      </c>
      <c r="C1367" s="1136" t="str">
        <f>'Class-6'!$BE$3</f>
        <v>SCIENCE</v>
      </c>
      <c r="D1367" s="1137"/>
      <c r="E1367" s="99">
        <f>IF($J1353="TC",0,IF($J1353="Nso",0,VLOOKUP($A1350,'Class-6'!$B$9:$EI$108,56,0)))</f>
        <v>0</v>
      </c>
      <c r="F1367" s="99">
        <f>IF($J1353="TC",0,IF($J1353="Nso",0,VLOOKUP($A1350,'Class-6'!$B$9:$EI$108,57,0)))</f>
        <v>0</v>
      </c>
      <c r="G1367" s="270">
        <f t="shared" si="76"/>
        <v>0</v>
      </c>
      <c r="H1367" s="1138">
        <f>IF($J1353="TC",0,IF($J1353="Nso",0,VLOOKUP($A1350,'Class-6'!$B$9:$EI$108,62,0)))</f>
        <v>0</v>
      </c>
      <c r="I1367" s="1139"/>
      <c r="J1367" s="1140">
        <f>IF($J1353="TC",0,IF($J1353="Nso",0,VLOOKUP($A1350,'Class-6'!$B$9:$EI$108,66,0)))</f>
        <v>0</v>
      </c>
      <c r="K1367" s="1141"/>
      <c r="L1367" s="99">
        <f t="shared" si="77"/>
        <v>0</v>
      </c>
      <c r="M1367" s="100">
        <f>IF($J1353="TC",0,IF($J1353="Nso",0,VLOOKUP($A1350,'Class-6'!$B$9:$EI$108,70,0)))</f>
        <v>0</v>
      </c>
    </row>
    <row r="1368" spans="1:13" ht="22.5" customHeight="1">
      <c r="A1368" s="1187"/>
      <c r="B1368" s="49" t="s">
        <v>81</v>
      </c>
      <c r="C1368" s="1136" t="str">
        <f>'Class-6'!$BT$3</f>
        <v>MATHEMATICS</v>
      </c>
      <c r="D1368" s="1137"/>
      <c r="E1368" s="99">
        <f>IF($J1353="TC",0,IF($J1353="Nso",0,VLOOKUP($A1350,'Class-6'!$B$9:$EI$108,71,0)))</f>
        <v>0</v>
      </c>
      <c r="F1368" s="99">
        <f>IF($J1353="TC",0,IF($J1353="Nso",0,VLOOKUP($A1350,'Class-6'!$B$9:$EI$108,72,0)))</f>
        <v>0</v>
      </c>
      <c r="G1368" s="270">
        <f t="shared" si="76"/>
        <v>0</v>
      </c>
      <c r="H1368" s="1138">
        <f>IF($J1353="TC",0,IF($J1353="Nso",0,VLOOKUP($A1350,'Class-6'!$B$9:$EI$108,77,0)))</f>
        <v>0</v>
      </c>
      <c r="I1368" s="1139"/>
      <c r="J1368" s="1140">
        <f>IF($J1353="TC",0,IF($J1353="Nso",0,VLOOKUP($A1350,'Class-6'!$B$9:$EI$108,81,0)))</f>
        <v>0</v>
      </c>
      <c r="K1368" s="1141"/>
      <c r="L1368" s="99">
        <f t="shared" si="77"/>
        <v>0</v>
      </c>
      <c r="M1368" s="100">
        <f>IF($J1353="TC",0,IF($J1353="Nso",0,VLOOKUP($A1350,'Class-6'!$B$9:$EI$108,85,0)))</f>
        <v>0</v>
      </c>
    </row>
    <row r="1369" spans="1:13" ht="22.5" customHeight="1" thickBot="1">
      <c r="A1369" s="1187"/>
      <c r="B1369" s="49" t="s">
        <v>81</v>
      </c>
      <c r="C1369" s="1142" t="str">
        <f>'Class-6'!$CI$3</f>
        <v>SOCIAL SCIENCE</v>
      </c>
      <c r="D1369" s="1143"/>
      <c r="E1369" s="99">
        <f>IF($J1353="TC",0,IF($J1353="Nso",0,VLOOKUP($A1350,'Class-6'!$B$9:$EI$108,86,0)))</f>
        <v>0</v>
      </c>
      <c r="F1369" s="99">
        <f>IF($J1353="TC",0,IF($J1353="Nso",0,VLOOKUP($A1350,'Class-6'!$B$9:$EI$108,87,0)))</f>
        <v>0</v>
      </c>
      <c r="G1369" s="271">
        <f t="shared" si="76"/>
        <v>0</v>
      </c>
      <c r="H1369" s="1144">
        <f>IF($J1353="TC",0,IF($J1353="Nso",0,VLOOKUP($A1350,'Class-6'!$B$9:$EI$108,92,0)))</f>
        <v>0</v>
      </c>
      <c r="I1369" s="1145"/>
      <c r="J1369" s="1146">
        <f>IF($J1353="TC",0,IF($J1353="Nso",0,VLOOKUP($A1350,'Class-6'!$B$9:$EI$108,96,0)))</f>
        <v>0</v>
      </c>
      <c r="K1369" s="1147"/>
      <c r="L1369" s="99">
        <f t="shared" si="77"/>
        <v>0</v>
      </c>
      <c r="M1369" s="100">
        <f>IF($J1353="TC",0,IF($J1353="Nso",0,VLOOKUP($A1350,'Class-6'!$B$9:$EI$108,100,0)))</f>
        <v>0</v>
      </c>
    </row>
    <row r="1370" spans="1:13" ht="20.25" customHeight="1">
      <c r="A1370" s="1187"/>
      <c r="B1370" s="49" t="s">
        <v>81</v>
      </c>
      <c r="C1370" s="1124" t="s">
        <v>90</v>
      </c>
      <c r="D1370" s="1125"/>
      <c r="E1370" s="1126"/>
      <c r="F1370" s="1130" t="s">
        <v>91</v>
      </c>
      <c r="G1370" s="1131"/>
      <c r="H1370" s="1132" t="s">
        <v>92</v>
      </c>
      <c r="I1370" s="1133"/>
      <c r="J1370" s="481" t="s">
        <v>45</v>
      </c>
      <c r="K1370" s="481" t="s">
        <v>98</v>
      </c>
      <c r="L1370" s="411" t="s">
        <v>43</v>
      </c>
      <c r="M1370" s="50" t="s">
        <v>47</v>
      </c>
    </row>
    <row r="1371" spans="1:13" ht="20.25" customHeight="1" thickBot="1">
      <c r="A1371" s="1187"/>
      <c r="B1371" s="49" t="s">
        <v>81</v>
      </c>
      <c r="C1371" s="1127"/>
      <c r="D1371" s="1128"/>
      <c r="E1371" s="1129"/>
      <c r="F1371" s="1134">
        <f>IF($J1353="TC",0,IF($J1353="Nso",0,VLOOKUP($A1350,'Class-6'!$B$9:$EI$108,131,0)))</f>
        <v>0</v>
      </c>
      <c r="G1371" s="1135"/>
      <c r="H1371" s="1134">
        <f>IF($J1353="TC",0,IF($J1353="Nso",0,VLOOKUP($A1350,'Class-6'!$B$9:$EI$108,132,0)))</f>
        <v>0</v>
      </c>
      <c r="I1371" s="1135"/>
      <c r="J1371" s="483">
        <f>IF($J1353="TC",0,IF($J1353="Nso",0,VLOOKUP($A1350,'Class-6'!$B$9:$EI$108,133,0)))</f>
        <v>0</v>
      </c>
      <c r="K1371" s="482" t="str">
        <f>IF($J1353="TC",0,IF($J1353="Nso",0,VLOOKUP($A1350,'Class-6'!$B$9:$EI$108,134,0)))</f>
        <v/>
      </c>
      <c r="L1371" s="412" t="str">
        <f>IF($J1353="TC","TC",IF($J1353="Nso","NSO",VLOOKUP($A1350,'Class-6'!$B$9:$EI$108,135,0)))</f>
        <v/>
      </c>
      <c r="M1371" s="97" t="str">
        <f>IF($J1353="Nso",0,VLOOKUP($A1350,'Class-6'!$B$9:$EI$108,137,0))</f>
        <v/>
      </c>
    </row>
    <row r="1372" spans="1:13" ht="20.25" customHeight="1">
      <c r="A1372" s="1187"/>
      <c r="B1372" s="49" t="s">
        <v>81</v>
      </c>
      <c r="C1372" s="1172" t="s">
        <v>63</v>
      </c>
      <c r="D1372" s="1173"/>
      <c r="E1372" s="1173"/>
      <c r="F1372" s="1173"/>
      <c r="G1372" s="1173"/>
      <c r="H1372" s="1174"/>
      <c r="I1372" s="1175" t="s">
        <v>64</v>
      </c>
      <c r="J1372" s="1176"/>
      <c r="K1372" s="484">
        <f>IF($J1353="TC",0,IF($J1353="Nso",0,VLOOKUP($A1350,'Class-6'!$B$9:$EI$108,128,0)))</f>
        <v>0</v>
      </c>
      <c r="L1372" s="1177" t="s">
        <v>107</v>
      </c>
      <c r="M1372" s="1178"/>
    </row>
    <row r="1373" spans="1:13" ht="20.25" customHeight="1" thickBot="1">
      <c r="A1373" s="1187"/>
      <c r="B1373" s="49" t="s">
        <v>81</v>
      </c>
      <c r="C1373" s="1113" t="s">
        <v>58</v>
      </c>
      <c r="D1373" s="1114"/>
      <c r="E1373" s="1114"/>
      <c r="F1373" s="1115" t="s">
        <v>176</v>
      </c>
      <c r="G1373" s="1115"/>
      <c r="H1373" s="272" t="s">
        <v>51</v>
      </c>
      <c r="I1373" s="1116" t="s">
        <v>65</v>
      </c>
      <c r="J1373" s="1117"/>
      <c r="K1373" s="485">
        <f>IF($J1353="TC",0,IF($J1353="Nso",0,VLOOKUP($A1350,'Class-6'!$B$9:$EI$108,129,0)))</f>
        <v>0</v>
      </c>
      <c r="L1373" s="1118" t="str">
        <f>IF($J1353="TC",0,IF($J1353="Nso",0,VLOOKUP($A1350,'Class-6'!$B$9:$EI$108,130,0)))</f>
        <v/>
      </c>
      <c r="M1373" s="1119"/>
    </row>
    <row r="1374" spans="1:13" ht="20.25" customHeight="1">
      <c r="A1374" s="1187"/>
      <c r="B1374" s="49" t="s">
        <v>81</v>
      </c>
      <c r="C1374" s="1113"/>
      <c r="D1374" s="1114"/>
      <c r="E1374" s="1114"/>
      <c r="F1374" s="1115"/>
      <c r="G1374" s="1115"/>
      <c r="H1374" s="273" t="s">
        <v>105</v>
      </c>
      <c r="I1374" s="1120" t="s">
        <v>66</v>
      </c>
      <c r="J1374" s="1121"/>
      <c r="K1374" s="1122">
        <f>IF($J1353="TC",0,IF($J1353="Nso",0,VLOOKUP($A1350,'Class-6'!$B$9:$EI$108,138,0)))</f>
        <v>0</v>
      </c>
      <c r="L1374" s="1122"/>
      <c r="M1374" s="1123"/>
    </row>
    <row r="1375" spans="1:13" ht="20.25" customHeight="1">
      <c r="A1375" s="1187"/>
      <c r="B1375" s="49" t="s">
        <v>81</v>
      </c>
      <c r="C1375" s="1101" t="str">
        <f>'Class-6'!$CX$3</f>
        <v>WORK EXP.</v>
      </c>
      <c r="D1375" s="1102"/>
      <c r="E1375" s="1103"/>
      <c r="F1375" s="1104" t="str">
        <f>IF($J1353="TC",0,IF($J1353="Nso",0,VLOOKUP($A1350,'Class-6'!$B$9:$FH$108,155,0)))</f>
        <v>0/100</v>
      </c>
      <c r="G1375" s="1104"/>
      <c r="H1375" s="95">
        <f>IF($J1353="TC",0,IF($J1353="Nso",0,VLOOKUP($A1350,'Class-6'!$B$9:$FH$108,109,0)))</f>
        <v>0</v>
      </c>
      <c r="I1375" s="1105" t="s">
        <v>83</v>
      </c>
      <c r="J1375" s="1106"/>
      <c r="K1375" s="1107">
        <f>'Class-6'!$V$2</f>
        <v>44676</v>
      </c>
      <c r="L1375" s="1107"/>
      <c r="M1375" s="1108"/>
    </row>
    <row r="1376" spans="1:13" ht="20.25" customHeight="1">
      <c r="A1376" s="1187"/>
      <c r="B1376" s="49" t="s">
        <v>81</v>
      </c>
      <c r="C1376" s="1109" t="str">
        <f>'Class-6'!$DG$3</f>
        <v>ART EDU.</v>
      </c>
      <c r="D1376" s="1104"/>
      <c r="E1376" s="1104"/>
      <c r="F1376" s="1086" t="str">
        <f>IF($J1353="TC",0,IF($J1353="Nso",0,VLOOKUP($A1350,'Class-6'!$B$9:$FH$108,159,0)))</f>
        <v>0/100</v>
      </c>
      <c r="G1376" s="1087"/>
      <c r="H1376" s="95">
        <f>IF($J1353="TC",0,IF($J1353="Nso",0,VLOOKUP($A1350,'Class-6'!$B$9:$FH$108,118,0)))</f>
        <v>0</v>
      </c>
      <c r="I1376" s="1110"/>
      <c r="J1376" s="1111"/>
      <c r="K1376" s="1111"/>
      <c r="L1376" s="1111"/>
      <c r="M1376" s="1112"/>
    </row>
    <row r="1377" spans="1:13" ht="20.25" customHeight="1">
      <c r="A1377" s="1187"/>
      <c r="B1377" s="49" t="s">
        <v>81</v>
      </c>
      <c r="C1377" s="1084" t="str">
        <f>'Class-6'!$DP$3</f>
        <v>HEALTH &amp; PHY. EDU.</v>
      </c>
      <c r="D1377" s="1085"/>
      <c r="E1377" s="1085"/>
      <c r="F1377" s="1086" t="str">
        <f>IF($J1353="TC",0,IF($J1353="Nso",0,VLOOKUP($A1350,'Class-6'!$B$9:$FH$108,163,0)))</f>
        <v>0/100</v>
      </c>
      <c r="G1377" s="1087"/>
      <c r="H1377" s="95">
        <f>IF($J1353="TC",0,IF($J1353="Nso",0,VLOOKUP($A1350,'Class-6'!$B$9:$FH$108,127,0)))</f>
        <v>0</v>
      </c>
      <c r="I1377" s="1088" t="s">
        <v>78</v>
      </c>
      <c r="J1377" s="1089"/>
      <c r="K1377" s="1092"/>
      <c r="L1377" s="1093"/>
      <c r="M1377" s="1094"/>
    </row>
    <row r="1378" spans="1:13" ht="20.25" customHeight="1">
      <c r="A1378" s="1187"/>
      <c r="B1378" s="40" t="s">
        <v>81</v>
      </c>
      <c r="C1378" s="1098" t="s">
        <v>67</v>
      </c>
      <c r="D1378" s="1099"/>
      <c r="E1378" s="1099"/>
      <c r="F1378" s="1099"/>
      <c r="G1378" s="1099"/>
      <c r="H1378" s="1100"/>
      <c r="I1378" s="1090"/>
      <c r="J1378" s="1091"/>
      <c r="K1378" s="1095"/>
      <c r="L1378" s="1096"/>
      <c r="M1378" s="1097"/>
    </row>
    <row r="1379" spans="1:13" ht="20.25" customHeight="1" thickBot="1">
      <c r="A1379" s="1187"/>
      <c r="B1379" s="40" t="s">
        <v>81</v>
      </c>
      <c r="C1379" s="96" t="s">
        <v>68</v>
      </c>
      <c r="D1379" s="1060" t="s">
        <v>73</v>
      </c>
      <c r="E1379" s="1227"/>
      <c r="F1379" s="1060" t="s">
        <v>74</v>
      </c>
      <c r="G1379" s="1061"/>
      <c r="H1379" s="1062"/>
      <c r="I1379" s="1063" t="s">
        <v>79</v>
      </c>
      <c r="J1379" s="1064"/>
      <c r="K1379" s="1064"/>
      <c r="L1379" s="1064"/>
      <c r="M1379" s="1065"/>
    </row>
    <row r="1380" spans="1:13" ht="20.25" customHeight="1">
      <c r="A1380" s="1187"/>
      <c r="B1380" s="40" t="s">
        <v>81</v>
      </c>
      <c r="C1380" s="511" t="s">
        <v>207</v>
      </c>
      <c r="D1380" s="1228" t="s">
        <v>208</v>
      </c>
      <c r="E1380" s="1229"/>
      <c r="F1380" s="1069" t="s">
        <v>75</v>
      </c>
      <c r="G1380" s="1070"/>
      <c r="H1380" s="1071"/>
      <c r="I1380" s="1066"/>
      <c r="J1380" s="1067"/>
      <c r="K1380" s="1067"/>
      <c r="L1380" s="1067"/>
      <c r="M1380" s="1068"/>
    </row>
    <row r="1381" spans="1:13" ht="20.25" customHeight="1">
      <c r="A1381" s="1187"/>
      <c r="B1381" s="40" t="s">
        <v>81</v>
      </c>
      <c r="C1381" s="512" t="s">
        <v>69</v>
      </c>
      <c r="D1381" s="1230" t="s">
        <v>212</v>
      </c>
      <c r="E1381" s="1231"/>
      <c r="F1381" s="1072" t="s">
        <v>76</v>
      </c>
      <c r="G1381" s="1073"/>
      <c r="H1381" s="1074"/>
      <c r="I1381" s="1066"/>
      <c r="J1381" s="1067"/>
      <c r="K1381" s="1067"/>
      <c r="L1381" s="1067"/>
      <c r="M1381" s="1068"/>
    </row>
    <row r="1382" spans="1:13" ht="20.25" customHeight="1">
      <c r="A1382" s="1187"/>
      <c r="B1382" s="40" t="s">
        <v>81</v>
      </c>
      <c r="C1382" s="512" t="s">
        <v>70</v>
      </c>
      <c r="D1382" s="1230" t="s">
        <v>215</v>
      </c>
      <c r="E1382" s="1231"/>
      <c r="F1382" s="1072" t="s">
        <v>77</v>
      </c>
      <c r="G1382" s="1073"/>
      <c r="H1382" s="1074"/>
      <c r="I1382" s="1075" t="s">
        <v>93</v>
      </c>
      <c r="J1382" s="1076"/>
      <c r="K1382" s="1076"/>
      <c r="L1382" s="1076"/>
      <c r="M1382" s="1077"/>
    </row>
    <row r="1383" spans="1:13" ht="20.25" customHeight="1">
      <c r="A1383" s="1187"/>
      <c r="B1383" s="40"/>
      <c r="C1383" s="512" t="s">
        <v>72</v>
      </c>
      <c r="D1383" s="1230" t="s">
        <v>209</v>
      </c>
      <c r="E1383" s="1231"/>
      <c r="F1383" s="1072" t="s">
        <v>77</v>
      </c>
      <c r="G1383" s="1073"/>
      <c r="H1383" s="1074"/>
      <c r="I1383" s="1075"/>
      <c r="J1383" s="1076"/>
      <c r="K1383" s="1076"/>
      <c r="L1383" s="1076"/>
      <c r="M1383" s="1077"/>
    </row>
    <row r="1384" spans="1:13" ht="20.25" customHeight="1" thickBot="1">
      <c r="A1384" s="1187"/>
      <c r="B1384" s="51" t="s">
        <v>81</v>
      </c>
      <c r="C1384" s="131" t="s">
        <v>71</v>
      </c>
      <c r="D1384" s="1232" t="s">
        <v>210</v>
      </c>
      <c r="E1384" s="1233"/>
      <c r="F1384" s="1081" t="s">
        <v>106</v>
      </c>
      <c r="G1384" s="1082"/>
      <c r="H1384" s="1083"/>
      <c r="I1384" s="1078"/>
      <c r="J1384" s="1079"/>
      <c r="K1384" s="1079"/>
      <c r="L1384" s="1079"/>
      <c r="M1384" s="1080"/>
    </row>
    <row r="1385" spans="1:13" ht="12.75" customHeight="1" thickTop="1">
      <c r="A1385" s="1185"/>
      <c r="B1385" s="1185"/>
      <c r="C1385" s="1185"/>
      <c r="D1385" s="1185"/>
      <c r="E1385" s="1185"/>
      <c r="F1385" s="1185"/>
      <c r="G1385" s="1185"/>
      <c r="H1385" s="1185"/>
      <c r="I1385" s="1185"/>
      <c r="J1385" s="1185"/>
      <c r="K1385" s="1185"/>
      <c r="L1385" s="1185"/>
      <c r="M1385" s="1185"/>
    </row>
    <row r="1386" spans="1:13" ht="24.75" customHeight="1" thickBot="1">
      <c r="A1386" s="488">
        <f>A1350+1</f>
        <v>40</v>
      </c>
      <c r="B1386" s="1186" t="s">
        <v>54</v>
      </c>
      <c r="C1386" s="1186"/>
      <c r="D1386" s="1186"/>
      <c r="E1386" s="1186"/>
      <c r="F1386" s="1186"/>
      <c r="G1386" s="1186"/>
      <c r="H1386" s="1186"/>
      <c r="I1386" s="1186"/>
      <c r="J1386" s="1186"/>
      <c r="K1386" s="1186"/>
      <c r="L1386" s="1186"/>
      <c r="M1386" s="1186"/>
    </row>
    <row r="1387" spans="1:13" ht="42.75" customHeight="1" thickTop="1">
      <c r="A1387" s="1187"/>
      <c r="B1387" s="1188"/>
      <c r="C1387" s="1189"/>
      <c r="D1387" s="1192" t="str">
        <f>Master!$E$8</f>
        <v>Govt. Sr. Secondary School Raimalwada</v>
      </c>
      <c r="E1387" s="1193"/>
      <c r="F1387" s="1193"/>
      <c r="G1387" s="1193"/>
      <c r="H1387" s="1193"/>
      <c r="I1387" s="1193"/>
      <c r="J1387" s="1193"/>
      <c r="K1387" s="1193"/>
      <c r="L1387" s="1193"/>
      <c r="M1387" s="1194"/>
    </row>
    <row r="1388" spans="1:13" ht="26.25" customHeight="1" thickBot="1">
      <c r="A1388" s="1187"/>
      <c r="B1388" s="1190"/>
      <c r="C1388" s="1191"/>
      <c r="D1388" s="1195" t="str">
        <f>Master!$E$11</f>
        <v>P.S.-Bapini (Jodhpur)</v>
      </c>
      <c r="E1388" s="1196"/>
      <c r="F1388" s="1196"/>
      <c r="G1388" s="1196"/>
      <c r="H1388" s="1196"/>
      <c r="I1388" s="1196"/>
      <c r="J1388" s="1196"/>
      <c r="K1388" s="1196"/>
      <c r="L1388" s="1196"/>
      <c r="M1388" s="1197"/>
    </row>
    <row r="1389" spans="1:13" ht="17.25" customHeight="1">
      <c r="A1389" s="1187"/>
      <c r="B1389" s="274"/>
      <c r="C1389" s="1198" t="s">
        <v>169</v>
      </c>
      <c r="D1389" s="1199"/>
      <c r="E1389" s="1199"/>
      <c r="F1389" s="1199"/>
      <c r="G1389" s="1200"/>
      <c r="H1389" s="1207" t="s">
        <v>129</v>
      </c>
      <c r="I1389" s="1207"/>
      <c r="J1389" s="1210">
        <f>VLOOKUP(A1386,'Class-6'!$B$9:$G$108,6)</f>
        <v>0</v>
      </c>
      <c r="K1389" s="1213" t="str">
        <f>CONCATENATE('Class-6'!$C$3,'Class-6'!$G$3)</f>
        <v>School U-Dise Code :-08151106901</v>
      </c>
      <c r="L1389" s="1214"/>
      <c r="M1389" s="1215"/>
    </row>
    <row r="1390" spans="1:13" ht="17.25" customHeight="1">
      <c r="A1390" s="1187"/>
      <c r="B1390" s="38"/>
      <c r="C1390" s="1201"/>
      <c r="D1390" s="1202"/>
      <c r="E1390" s="1202"/>
      <c r="F1390" s="1202"/>
      <c r="G1390" s="1203"/>
      <c r="H1390" s="1208"/>
      <c r="I1390" s="1208"/>
      <c r="J1390" s="1211"/>
      <c r="K1390" s="1216" t="str">
        <f>CONCATENATE('Class-6'!$I$3,'Class-6'!$J$3)</f>
        <v>Session :-2021-22</v>
      </c>
      <c r="L1390" s="1217"/>
      <c r="M1390" s="1218"/>
    </row>
    <row r="1391" spans="1:13" ht="17.25" customHeight="1" thickBot="1">
      <c r="A1391" s="1187"/>
      <c r="B1391" s="38"/>
      <c r="C1391" s="1204"/>
      <c r="D1391" s="1205"/>
      <c r="E1391" s="1205"/>
      <c r="F1391" s="1205"/>
      <c r="G1391" s="1206"/>
      <c r="H1391" s="1209"/>
      <c r="I1391" s="1209"/>
      <c r="J1391" s="1212"/>
      <c r="K1391" s="1219"/>
      <c r="L1391" s="1220"/>
      <c r="M1391" s="1221"/>
    </row>
    <row r="1392" spans="1:13" ht="20.25" customHeight="1">
      <c r="A1392" s="1187"/>
      <c r="B1392" s="40" t="s">
        <v>81</v>
      </c>
      <c r="C1392" s="1222" t="s">
        <v>22</v>
      </c>
      <c r="D1392" s="1223"/>
      <c r="E1392" s="1223"/>
      <c r="F1392" s="1224"/>
      <c r="G1392" s="17" t="s">
        <v>167</v>
      </c>
      <c r="H1392" s="1225">
        <f>VLOOKUP($A1386,'Class-6'!$B$9:$EI$108,4,0)</f>
        <v>0</v>
      </c>
      <c r="I1392" s="1225"/>
      <c r="J1392" s="1225"/>
      <c r="K1392" s="1225"/>
      <c r="L1392" s="1225"/>
      <c r="M1392" s="1226"/>
    </row>
    <row r="1393" spans="1:13" ht="20.25" customHeight="1">
      <c r="A1393" s="1187"/>
      <c r="B1393" s="40" t="s">
        <v>81</v>
      </c>
      <c r="C1393" s="1181" t="s">
        <v>24</v>
      </c>
      <c r="D1393" s="1182"/>
      <c r="E1393" s="1182"/>
      <c r="F1393" s="1183"/>
      <c r="G1393" s="33" t="s">
        <v>167</v>
      </c>
      <c r="H1393" s="1179">
        <f>VLOOKUP($A1386,'Class-6'!$B$9:$EI$108,7,0)</f>
        <v>0</v>
      </c>
      <c r="I1393" s="1179"/>
      <c r="J1393" s="1179"/>
      <c r="K1393" s="1179"/>
      <c r="L1393" s="1179"/>
      <c r="M1393" s="1180"/>
    </row>
    <row r="1394" spans="1:13" ht="20.25" customHeight="1">
      <c r="A1394" s="1187"/>
      <c r="B1394" s="40" t="s">
        <v>81</v>
      </c>
      <c r="C1394" s="1181" t="s">
        <v>25</v>
      </c>
      <c r="D1394" s="1182"/>
      <c r="E1394" s="1182"/>
      <c r="F1394" s="1183"/>
      <c r="G1394" s="33" t="s">
        <v>167</v>
      </c>
      <c r="H1394" s="1179">
        <f>VLOOKUP($A1386,'Class-6'!$B$9:$EI$108,8,0)</f>
        <v>0</v>
      </c>
      <c r="I1394" s="1179"/>
      <c r="J1394" s="1179"/>
      <c r="K1394" s="1179"/>
      <c r="L1394" s="1179"/>
      <c r="M1394" s="1180"/>
    </row>
    <row r="1395" spans="1:13" ht="20.25" customHeight="1">
      <c r="A1395" s="1187"/>
      <c r="B1395" s="40" t="s">
        <v>81</v>
      </c>
      <c r="C1395" s="1181" t="s">
        <v>56</v>
      </c>
      <c r="D1395" s="1182"/>
      <c r="E1395" s="1182"/>
      <c r="F1395" s="1183"/>
      <c r="G1395" s="33" t="s">
        <v>167</v>
      </c>
      <c r="H1395" s="1179">
        <f>VLOOKUP($A1386,'Class-6'!$B$9:$EI$108,9,0)</f>
        <v>0</v>
      </c>
      <c r="I1395" s="1179"/>
      <c r="J1395" s="1179"/>
      <c r="K1395" s="1179"/>
      <c r="L1395" s="1179"/>
      <c r="M1395" s="1180"/>
    </row>
    <row r="1396" spans="1:13" ht="20.25" customHeight="1">
      <c r="A1396" s="1187"/>
      <c r="B1396" s="40" t="s">
        <v>81</v>
      </c>
      <c r="C1396" s="1181" t="s">
        <v>57</v>
      </c>
      <c r="D1396" s="1182"/>
      <c r="E1396" s="1182"/>
      <c r="F1396" s="1183"/>
      <c r="G1396" s="33" t="s">
        <v>167</v>
      </c>
      <c r="H1396" s="1184" t="str">
        <f>CONCATENATE('Class-6'!$G$4,'Class-6'!$J$4)</f>
        <v>6(A)</v>
      </c>
      <c r="I1396" s="1179"/>
      <c r="J1396" s="1179"/>
      <c r="K1396" s="1179"/>
      <c r="L1396" s="1179"/>
      <c r="M1396" s="1180"/>
    </row>
    <row r="1397" spans="1:13" ht="20.25" customHeight="1" thickBot="1">
      <c r="A1397" s="1187"/>
      <c r="B1397" s="40" t="s">
        <v>81</v>
      </c>
      <c r="C1397" s="1154" t="s">
        <v>27</v>
      </c>
      <c r="D1397" s="1155"/>
      <c r="E1397" s="1155"/>
      <c r="F1397" s="1156"/>
      <c r="G1397" s="98" t="s">
        <v>167</v>
      </c>
      <c r="H1397" s="1157">
        <f>VLOOKUP($A1386,'Class-6'!$B$9:$EI$108,10,0)</f>
        <v>0</v>
      </c>
      <c r="I1397" s="1157"/>
      <c r="J1397" s="1157"/>
      <c r="K1397" s="1157"/>
      <c r="L1397" s="1157"/>
      <c r="M1397" s="1158"/>
    </row>
    <row r="1398" spans="1:13" ht="20.25" customHeight="1">
      <c r="A1398" s="1187"/>
      <c r="B1398" s="49" t="s">
        <v>81</v>
      </c>
      <c r="C1398" s="1159" t="s">
        <v>58</v>
      </c>
      <c r="D1398" s="1160"/>
      <c r="E1398" s="413" t="s">
        <v>85</v>
      </c>
      <c r="F1398" s="413" t="s">
        <v>86</v>
      </c>
      <c r="G1398" s="410" t="s">
        <v>33</v>
      </c>
      <c r="H1398" s="1161" t="s">
        <v>59</v>
      </c>
      <c r="I1398" s="1161"/>
      <c r="J1398" s="1162" t="s">
        <v>97</v>
      </c>
      <c r="K1398" s="1163"/>
      <c r="L1398" s="414" t="s">
        <v>89</v>
      </c>
      <c r="M1398" s="1164" t="s">
        <v>104</v>
      </c>
    </row>
    <row r="1399" spans="1:13" ht="25.5" customHeight="1" thickBot="1">
      <c r="A1399" s="1187"/>
      <c r="B1399" s="49" t="s">
        <v>81</v>
      </c>
      <c r="C1399" s="1166" t="s">
        <v>60</v>
      </c>
      <c r="D1399" s="1167"/>
      <c r="E1399" s="267">
        <f>'Class-6'!$L$7</f>
        <v>20</v>
      </c>
      <c r="F1399" s="267">
        <f>'Class-6'!$M$7</f>
        <v>20</v>
      </c>
      <c r="G1399" s="268">
        <f>SUM(E1399:F1399)</f>
        <v>40</v>
      </c>
      <c r="H1399" s="1168">
        <f>'Class-6'!$R$7</f>
        <v>60</v>
      </c>
      <c r="I1399" s="1169"/>
      <c r="J1399" s="1170">
        <f>'Class-6'!$V$7</f>
        <v>100</v>
      </c>
      <c r="K1399" s="1171"/>
      <c r="L1399" s="150">
        <f>G1399+H1399+J1399</f>
        <v>200</v>
      </c>
      <c r="M1399" s="1165"/>
    </row>
    <row r="1400" spans="1:13" ht="22.5" customHeight="1">
      <c r="A1400" s="1187"/>
      <c r="B1400" s="49" t="s">
        <v>81</v>
      </c>
      <c r="C1400" s="1148" t="str">
        <f>'Class-6'!$L$3</f>
        <v>HINDI</v>
      </c>
      <c r="D1400" s="1149"/>
      <c r="E1400" s="99">
        <f>IF($J1389="TC",0,IF($J1389="Nso",0,VLOOKUP($A1386,'Class-6'!$B$9:$EI$108,11,0)))</f>
        <v>0</v>
      </c>
      <c r="F1400" s="99">
        <f>IF($J1389="TC",0,IF($J1389="Nso",0,VLOOKUP($A1386,'Class-6'!$B$9:$EI$108,12,0)))</f>
        <v>0</v>
      </c>
      <c r="G1400" s="269">
        <f>SUM(E1400,F1400)</f>
        <v>0</v>
      </c>
      <c r="H1400" s="1150">
        <f>IF($J1389="TC",0,IF($J1389="Nso",0,VLOOKUP($A1386,'Class-6'!$B$9:$EI$108,17,0)))</f>
        <v>0</v>
      </c>
      <c r="I1400" s="1151"/>
      <c r="J1400" s="1152">
        <f>IF($J1389="TC",0,IF($J1389="Nso",0,VLOOKUP($A1386,'Class-6'!$B$9:$EI$108,21,0)))</f>
        <v>0</v>
      </c>
      <c r="K1400" s="1153"/>
      <c r="L1400" s="99">
        <f>SUM(G1400,H1400,J1400)</f>
        <v>0</v>
      </c>
      <c r="M1400" s="100">
        <f>IF($J1389="TC",0,IF($J1389="Nso",0,VLOOKUP($A1386,'Class-6'!$B$9:$EI$108,25,0)))</f>
        <v>0</v>
      </c>
    </row>
    <row r="1401" spans="1:13" ht="22.5" customHeight="1">
      <c r="A1401" s="1187"/>
      <c r="B1401" s="49" t="s">
        <v>81</v>
      </c>
      <c r="C1401" s="1136" t="str">
        <f>'Class-6'!$AA$3</f>
        <v>ENGLISH</v>
      </c>
      <c r="D1401" s="1137"/>
      <c r="E1401" s="99">
        <f>IF($J1389="TC",0,IF($J1389="Nso",0,VLOOKUP($A1386,'Class-6'!$B$9:$EI$108,26,0)))</f>
        <v>0</v>
      </c>
      <c r="F1401" s="99">
        <f>IF($J1389="TC",0,IF($J1389="Nso",0,VLOOKUP($A1386,'Class-6'!$B$9:$EI$108,27,0)))</f>
        <v>0</v>
      </c>
      <c r="G1401" s="270">
        <f t="shared" ref="G1401:G1405" si="78">SUM(E1401,F1401)</f>
        <v>0</v>
      </c>
      <c r="H1401" s="1138">
        <f>IF($J1389="TC",0,IF($J1389="Nso",0,VLOOKUP($A1386,'Class-6'!$B$9:$EI$108,32,0)))</f>
        <v>0</v>
      </c>
      <c r="I1401" s="1139"/>
      <c r="J1401" s="1140">
        <f>IF($J1389="TC",0,IF($J1389="Nso",0,VLOOKUP($A1386,'Class-6'!$B$9:$EI$108,36,0)))</f>
        <v>0</v>
      </c>
      <c r="K1401" s="1141"/>
      <c r="L1401" s="99">
        <f t="shared" ref="L1401:L1405" si="79">SUM(G1401,H1401,J1401)</f>
        <v>0</v>
      </c>
      <c r="M1401" s="100">
        <f>IF($J1389="TC",0,IF($J1389="Nso",0,VLOOKUP($A1386,'Class-6'!$B$9:$EI$108,40,0)))</f>
        <v>0</v>
      </c>
    </row>
    <row r="1402" spans="1:13" ht="22.5" customHeight="1">
      <c r="A1402" s="1187"/>
      <c r="B1402" s="49" t="s">
        <v>81</v>
      </c>
      <c r="C1402" s="1136" t="str">
        <f>'Class-6'!$AP$3</f>
        <v>SANSKRIT</v>
      </c>
      <c r="D1402" s="1137"/>
      <c r="E1402" s="99">
        <f>IF($J1389="TC",0,IF($J1389="Nso",0,VLOOKUP($A1386,'Class-6'!$B$9:$EI$108,41,0)))</f>
        <v>0</v>
      </c>
      <c r="F1402" s="99">
        <f>IF($J1389="TC",0,IF($J1389="TC",0,IF($J1389="Nso",0,VLOOKUP($A1386,'Class-6'!$B$9:$EI$108,42,0))))</f>
        <v>0</v>
      </c>
      <c r="G1402" s="270">
        <f t="shared" si="78"/>
        <v>0</v>
      </c>
      <c r="H1402" s="1138">
        <f>IF($J1389="TC",0,IF($J1389="Nso",0,VLOOKUP($A1386,'Class-6'!$B$9:$EI$108,47,0)))</f>
        <v>0</v>
      </c>
      <c r="I1402" s="1139"/>
      <c r="J1402" s="1140">
        <f>IF($J1389="TC",0,IF($J1389="Nso",0,VLOOKUP($A1386,'Class-6'!$B$9:$EI$108,51,0)))</f>
        <v>0</v>
      </c>
      <c r="K1402" s="1141"/>
      <c r="L1402" s="99">
        <f t="shared" si="79"/>
        <v>0</v>
      </c>
      <c r="M1402" s="100">
        <f>IF($J1389="TC",0,IF($J1389="Nso",0,VLOOKUP($A1386,'Class-6'!$B$9:$EI$108,55,0)))</f>
        <v>0</v>
      </c>
    </row>
    <row r="1403" spans="1:13" ht="22.5" customHeight="1">
      <c r="A1403" s="1187"/>
      <c r="B1403" s="49" t="s">
        <v>81</v>
      </c>
      <c r="C1403" s="1136" t="str">
        <f>'Class-6'!$BE$3</f>
        <v>SCIENCE</v>
      </c>
      <c r="D1403" s="1137"/>
      <c r="E1403" s="99">
        <f>IF($J1389="TC",0,IF($J1389="Nso",0,VLOOKUP($A1386,'Class-6'!$B$9:$EI$108,56,0)))</f>
        <v>0</v>
      </c>
      <c r="F1403" s="99">
        <f>IF($J1389="TC",0,IF($J1389="Nso",0,VLOOKUP($A1386,'Class-6'!$B$9:$EI$108,57,0)))</f>
        <v>0</v>
      </c>
      <c r="G1403" s="270">
        <f t="shared" si="78"/>
        <v>0</v>
      </c>
      <c r="H1403" s="1138">
        <f>IF($J1389="TC",0,IF($J1389="Nso",0,VLOOKUP($A1386,'Class-6'!$B$9:$EI$108,62,0)))</f>
        <v>0</v>
      </c>
      <c r="I1403" s="1139"/>
      <c r="J1403" s="1140">
        <f>IF($J1389="TC",0,IF($J1389="Nso",0,VLOOKUP($A1386,'Class-6'!$B$9:$EI$108,66,0)))</f>
        <v>0</v>
      </c>
      <c r="K1403" s="1141"/>
      <c r="L1403" s="99">
        <f t="shared" si="79"/>
        <v>0</v>
      </c>
      <c r="M1403" s="100">
        <f>IF($J1389="TC",0,IF($J1389="Nso",0,VLOOKUP($A1386,'Class-6'!$B$9:$EI$108,70,0)))</f>
        <v>0</v>
      </c>
    </row>
    <row r="1404" spans="1:13" ht="22.5" customHeight="1">
      <c r="A1404" s="1187"/>
      <c r="B1404" s="49" t="s">
        <v>81</v>
      </c>
      <c r="C1404" s="1136" t="str">
        <f>'Class-6'!$BT$3</f>
        <v>MATHEMATICS</v>
      </c>
      <c r="D1404" s="1137"/>
      <c r="E1404" s="99">
        <f>IF($J1389="TC",0,IF($J1389="Nso",0,VLOOKUP($A1386,'Class-6'!$B$9:$EI$108,71,0)))</f>
        <v>0</v>
      </c>
      <c r="F1404" s="99">
        <f>IF($J1389="TC",0,IF($J1389="Nso",0,VLOOKUP($A1386,'Class-6'!$B$9:$EI$108,72,0)))</f>
        <v>0</v>
      </c>
      <c r="G1404" s="270">
        <f t="shared" si="78"/>
        <v>0</v>
      </c>
      <c r="H1404" s="1138">
        <f>IF($J1389="TC",0,IF($J1389="Nso",0,VLOOKUP($A1386,'Class-6'!$B$9:$EI$108,77,0)))</f>
        <v>0</v>
      </c>
      <c r="I1404" s="1139"/>
      <c r="J1404" s="1140">
        <f>IF($J1389="TC",0,IF($J1389="Nso",0,VLOOKUP($A1386,'Class-6'!$B$9:$EI$108,81,0)))</f>
        <v>0</v>
      </c>
      <c r="K1404" s="1141"/>
      <c r="L1404" s="99">
        <f t="shared" si="79"/>
        <v>0</v>
      </c>
      <c r="M1404" s="100">
        <f>IF($J1389="TC",0,IF($J1389="Nso",0,VLOOKUP($A1386,'Class-6'!$B$9:$EI$108,85,0)))</f>
        <v>0</v>
      </c>
    </row>
    <row r="1405" spans="1:13" ht="22.5" customHeight="1" thickBot="1">
      <c r="A1405" s="1187"/>
      <c r="B1405" s="49" t="s">
        <v>81</v>
      </c>
      <c r="C1405" s="1142" t="str">
        <f>'Class-6'!$CI$3</f>
        <v>SOCIAL SCIENCE</v>
      </c>
      <c r="D1405" s="1143"/>
      <c r="E1405" s="99">
        <f>IF($J1389="TC",0,IF($J1389="Nso",0,VLOOKUP($A1386,'Class-6'!$B$9:$EI$108,86,0)))</f>
        <v>0</v>
      </c>
      <c r="F1405" s="99">
        <f>IF($J1389="TC",0,IF($J1389="Nso",0,VLOOKUP($A1386,'Class-6'!$B$9:$EI$108,87,0)))</f>
        <v>0</v>
      </c>
      <c r="G1405" s="271">
        <f t="shared" si="78"/>
        <v>0</v>
      </c>
      <c r="H1405" s="1144">
        <f>IF($J1389="TC",0,IF($J1389="Nso",0,VLOOKUP($A1386,'Class-6'!$B$9:$EI$108,92,0)))</f>
        <v>0</v>
      </c>
      <c r="I1405" s="1145"/>
      <c r="J1405" s="1146">
        <f>IF($J1389="TC",0,IF($J1389="Nso",0,VLOOKUP($A1386,'Class-6'!$B$9:$EI$108,96,0)))</f>
        <v>0</v>
      </c>
      <c r="K1405" s="1147"/>
      <c r="L1405" s="99">
        <f t="shared" si="79"/>
        <v>0</v>
      </c>
      <c r="M1405" s="100">
        <f>IF($J1389="TC",0,IF($J1389="Nso",0,VLOOKUP($A1386,'Class-6'!$B$9:$EI$108,100,0)))</f>
        <v>0</v>
      </c>
    </row>
    <row r="1406" spans="1:13" ht="20.25" customHeight="1">
      <c r="A1406" s="1187"/>
      <c r="B1406" s="49" t="s">
        <v>81</v>
      </c>
      <c r="C1406" s="1124" t="s">
        <v>90</v>
      </c>
      <c r="D1406" s="1125"/>
      <c r="E1406" s="1126"/>
      <c r="F1406" s="1130" t="s">
        <v>91</v>
      </c>
      <c r="G1406" s="1131"/>
      <c r="H1406" s="1132" t="s">
        <v>92</v>
      </c>
      <c r="I1406" s="1133"/>
      <c r="J1406" s="481" t="s">
        <v>45</v>
      </c>
      <c r="K1406" s="481" t="s">
        <v>98</v>
      </c>
      <c r="L1406" s="411" t="s">
        <v>43</v>
      </c>
      <c r="M1406" s="513" t="s">
        <v>47</v>
      </c>
    </row>
    <row r="1407" spans="1:13" ht="20.25" customHeight="1" thickBot="1">
      <c r="A1407" s="1187"/>
      <c r="B1407" s="49" t="s">
        <v>81</v>
      </c>
      <c r="C1407" s="1127"/>
      <c r="D1407" s="1128"/>
      <c r="E1407" s="1129"/>
      <c r="F1407" s="1134">
        <f>IF($J1389="TC",0,IF($J1389="Nso",0,VLOOKUP($A1386,'Class-6'!$B$9:$EI$108,131,0)))</f>
        <v>0</v>
      </c>
      <c r="G1407" s="1135"/>
      <c r="H1407" s="1134">
        <f>IF($J1389="TC",0,IF($J1389="Nso",0,VLOOKUP($A1386,'Class-6'!$B$9:$EI$108,132,0)))</f>
        <v>0</v>
      </c>
      <c r="I1407" s="1135"/>
      <c r="J1407" s="483">
        <f>IF($J1389="TC",0,IF($J1389="Nso",0,VLOOKUP($A1386,'Class-6'!$B$9:$EI$108,133,0)))</f>
        <v>0</v>
      </c>
      <c r="K1407" s="482" t="str">
        <f>IF($J1389="TC",0,IF($J1389="Nso",0,VLOOKUP($A1386,'Class-6'!$B$9:$EI$108,134,0)))</f>
        <v/>
      </c>
      <c r="L1407" s="412" t="str">
        <f>IF($J1389="TC","TC",IF($J1389="Nso","NSO",VLOOKUP($A1386,'Class-6'!$B$9:$EI$108,135,0)))</f>
        <v/>
      </c>
      <c r="M1407" s="97" t="str">
        <f>IF($J1389="Nso",0,VLOOKUP($A1386,'Class-6'!$B$9:$EI$108,137,0))</f>
        <v/>
      </c>
    </row>
    <row r="1408" spans="1:13" ht="20.25" customHeight="1">
      <c r="A1408" s="1187"/>
      <c r="B1408" s="49" t="s">
        <v>81</v>
      </c>
      <c r="C1408" s="1172" t="s">
        <v>63</v>
      </c>
      <c r="D1408" s="1173"/>
      <c r="E1408" s="1173"/>
      <c r="F1408" s="1173"/>
      <c r="G1408" s="1173"/>
      <c r="H1408" s="1174"/>
      <c r="I1408" s="1175" t="s">
        <v>64</v>
      </c>
      <c r="J1408" s="1176"/>
      <c r="K1408" s="484">
        <f>IF($J1389="TC",0,IF($J1389="Nso",0,VLOOKUP($A1386,'Class-6'!$B$9:$EI$108,128,0)))</f>
        <v>0</v>
      </c>
      <c r="L1408" s="1177" t="s">
        <v>107</v>
      </c>
      <c r="M1408" s="1178"/>
    </row>
    <row r="1409" spans="1:13" ht="20.25" customHeight="1" thickBot="1">
      <c r="A1409" s="1187"/>
      <c r="B1409" s="49" t="s">
        <v>81</v>
      </c>
      <c r="C1409" s="1113" t="s">
        <v>58</v>
      </c>
      <c r="D1409" s="1114"/>
      <c r="E1409" s="1114"/>
      <c r="F1409" s="1115" t="s">
        <v>176</v>
      </c>
      <c r="G1409" s="1115"/>
      <c r="H1409" s="272" t="s">
        <v>51</v>
      </c>
      <c r="I1409" s="1116" t="s">
        <v>65</v>
      </c>
      <c r="J1409" s="1117"/>
      <c r="K1409" s="485">
        <f>IF($J1389="TC",0,IF($J1389="Nso",0,VLOOKUP($A1386,'Class-6'!$B$9:$EI$108,129,0)))</f>
        <v>0</v>
      </c>
      <c r="L1409" s="1118" t="str">
        <f>IF($J1389="TC",0,IF($J1389="Nso",0,VLOOKUP($A1386,'Class-6'!$B$9:$EI$108,130,0)))</f>
        <v/>
      </c>
      <c r="M1409" s="1119"/>
    </row>
    <row r="1410" spans="1:13" ht="20.25" customHeight="1">
      <c r="A1410" s="1187"/>
      <c r="B1410" s="49" t="s">
        <v>81</v>
      </c>
      <c r="C1410" s="1113"/>
      <c r="D1410" s="1114"/>
      <c r="E1410" s="1114"/>
      <c r="F1410" s="1115"/>
      <c r="G1410" s="1115"/>
      <c r="H1410" s="273" t="s">
        <v>105</v>
      </c>
      <c r="I1410" s="1120" t="s">
        <v>66</v>
      </c>
      <c r="J1410" s="1121"/>
      <c r="K1410" s="1122">
        <f>IF($J1389="TC",0,IF($J1389="Nso",0,VLOOKUP($A1386,'Class-6'!$B$9:$EI$108,138,0)))</f>
        <v>0</v>
      </c>
      <c r="L1410" s="1122"/>
      <c r="M1410" s="1123"/>
    </row>
    <row r="1411" spans="1:13" ht="20.25" customHeight="1">
      <c r="A1411" s="1187"/>
      <c r="B1411" s="49" t="s">
        <v>81</v>
      </c>
      <c r="C1411" s="1101" t="str">
        <f>'Class-6'!$CX$3</f>
        <v>WORK EXP.</v>
      </c>
      <c r="D1411" s="1102"/>
      <c r="E1411" s="1103"/>
      <c r="F1411" s="1104" t="str">
        <f>IF($J1389="TC",0,IF($J1389="Nso",0,VLOOKUP($A1386,'Class-6'!$B$9:$FH$108,155,0)))</f>
        <v>0/100</v>
      </c>
      <c r="G1411" s="1104"/>
      <c r="H1411" s="95">
        <f>IF($J1389="TC",0,IF($J1389="Nso",0,VLOOKUP($A1386,'Class-6'!$B$9:$FH$108,109,0)))</f>
        <v>0</v>
      </c>
      <c r="I1411" s="1105" t="s">
        <v>83</v>
      </c>
      <c r="J1411" s="1106"/>
      <c r="K1411" s="1107">
        <f>'Class-6'!$V$2</f>
        <v>44676</v>
      </c>
      <c r="L1411" s="1107"/>
      <c r="M1411" s="1108"/>
    </row>
    <row r="1412" spans="1:13" ht="20.25" customHeight="1">
      <c r="A1412" s="1187"/>
      <c r="B1412" s="49" t="s">
        <v>81</v>
      </c>
      <c r="C1412" s="1109" t="str">
        <f>'Class-6'!$DG$3</f>
        <v>ART EDU.</v>
      </c>
      <c r="D1412" s="1104"/>
      <c r="E1412" s="1104"/>
      <c r="F1412" s="1086" t="str">
        <f>IF($J1389="TC",0,IF($J1389="Nso",0,VLOOKUP($A1386,'Class-6'!$B$9:$FH$108,159,0)))</f>
        <v>0/100</v>
      </c>
      <c r="G1412" s="1087"/>
      <c r="H1412" s="95">
        <f>IF($J1389="TC",0,IF($J1389="Nso",0,VLOOKUP($A1386,'Class-6'!$B$9:$FH$108,118,0)))</f>
        <v>0</v>
      </c>
      <c r="I1412" s="1110"/>
      <c r="J1412" s="1111"/>
      <c r="K1412" s="1111"/>
      <c r="L1412" s="1111"/>
      <c r="M1412" s="1112"/>
    </row>
    <row r="1413" spans="1:13" ht="20.25" customHeight="1">
      <c r="A1413" s="1187"/>
      <c r="B1413" s="49" t="s">
        <v>81</v>
      </c>
      <c r="C1413" s="1084" t="str">
        <f>'Class-6'!$DP$3</f>
        <v>HEALTH &amp; PHY. EDU.</v>
      </c>
      <c r="D1413" s="1085"/>
      <c r="E1413" s="1085"/>
      <c r="F1413" s="1086" t="str">
        <f>IF($J1389="TC",0,IF($J1389="Nso",0,VLOOKUP($A1386,'Class-6'!$B$9:$FH$108,163,0)))</f>
        <v>0/100</v>
      </c>
      <c r="G1413" s="1087"/>
      <c r="H1413" s="95">
        <f>IF($J1389="TC",0,IF($J1389="Nso",0,VLOOKUP($A1386,'Class-6'!$B$9:$FH$108,127,0)))</f>
        <v>0</v>
      </c>
      <c r="I1413" s="1088" t="s">
        <v>78</v>
      </c>
      <c r="J1413" s="1089"/>
      <c r="K1413" s="1092"/>
      <c r="L1413" s="1093"/>
      <c r="M1413" s="1094"/>
    </row>
    <row r="1414" spans="1:13" ht="20.25" customHeight="1">
      <c r="A1414" s="1187"/>
      <c r="B1414" s="40" t="s">
        <v>81</v>
      </c>
      <c r="C1414" s="1098" t="s">
        <v>67</v>
      </c>
      <c r="D1414" s="1099"/>
      <c r="E1414" s="1099"/>
      <c r="F1414" s="1099"/>
      <c r="G1414" s="1099"/>
      <c r="H1414" s="1100"/>
      <c r="I1414" s="1090"/>
      <c r="J1414" s="1091"/>
      <c r="K1414" s="1095"/>
      <c r="L1414" s="1096"/>
      <c r="M1414" s="1097"/>
    </row>
    <row r="1415" spans="1:13" ht="20.25" customHeight="1" thickBot="1">
      <c r="A1415" s="1187"/>
      <c r="B1415" s="40" t="s">
        <v>81</v>
      </c>
      <c r="C1415" s="96" t="s">
        <v>68</v>
      </c>
      <c r="D1415" s="1060" t="s">
        <v>73</v>
      </c>
      <c r="E1415" s="1227"/>
      <c r="F1415" s="1060" t="s">
        <v>74</v>
      </c>
      <c r="G1415" s="1061"/>
      <c r="H1415" s="1062"/>
      <c r="I1415" s="1063" t="s">
        <v>79</v>
      </c>
      <c r="J1415" s="1064"/>
      <c r="K1415" s="1064"/>
      <c r="L1415" s="1064"/>
      <c r="M1415" s="1065"/>
    </row>
    <row r="1416" spans="1:13" ht="20.25" customHeight="1">
      <c r="A1416" s="1187"/>
      <c r="B1416" s="40" t="s">
        <v>81</v>
      </c>
      <c r="C1416" s="511" t="s">
        <v>207</v>
      </c>
      <c r="D1416" s="1228" t="s">
        <v>208</v>
      </c>
      <c r="E1416" s="1229"/>
      <c r="F1416" s="1069" t="s">
        <v>75</v>
      </c>
      <c r="G1416" s="1070"/>
      <c r="H1416" s="1071"/>
      <c r="I1416" s="1066"/>
      <c r="J1416" s="1067"/>
      <c r="K1416" s="1067"/>
      <c r="L1416" s="1067"/>
      <c r="M1416" s="1068"/>
    </row>
    <row r="1417" spans="1:13" ht="20.25" customHeight="1">
      <c r="A1417" s="1187"/>
      <c r="B1417" s="40" t="s">
        <v>81</v>
      </c>
      <c r="C1417" s="512" t="s">
        <v>69</v>
      </c>
      <c r="D1417" s="1230" t="s">
        <v>212</v>
      </c>
      <c r="E1417" s="1231"/>
      <c r="F1417" s="1072" t="s">
        <v>76</v>
      </c>
      <c r="G1417" s="1073"/>
      <c r="H1417" s="1074"/>
      <c r="I1417" s="1066"/>
      <c r="J1417" s="1067"/>
      <c r="K1417" s="1067"/>
      <c r="L1417" s="1067"/>
      <c r="M1417" s="1068"/>
    </row>
    <row r="1418" spans="1:13" ht="20.25" customHeight="1">
      <c r="A1418" s="1187"/>
      <c r="B1418" s="40" t="s">
        <v>81</v>
      </c>
      <c r="C1418" s="512" t="s">
        <v>70</v>
      </c>
      <c r="D1418" s="1230" t="s">
        <v>215</v>
      </c>
      <c r="E1418" s="1231"/>
      <c r="F1418" s="1072" t="s">
        <v>77</v>
      </c>
      <c r="G1418" s="1073"/>
      <c r="H1418" s="1074"/>
      <c r="I1418" s="1075" t="s">
        <v>93</v>
      </c>
      <c r="J1418" s="1076"/>
      <c r="K1418" s="1076"/>
      <c r="L1418" s="1076"/>
      <c r="M1418" s="1077"/>
    </row>
    <row r="1419" spans="1:13" ht="20.25" customHeight="1">
      <c r="A1419" s="1187"/>
      <c r="B1419" s="40"/>
      <c r="C1419" s="512" t="s">
        <v>72</v>
      </c>
      <c r="D1419" s="1230" t="s">
        <v>209</v>
      </c>
      <c r="E1419" s="1231"/>
      <c r="F1419" s="1072" t="s">
        <v>77</v>
      </c>
      <c r="G1419" s="1073"/>
      <c r="H1419" s="1074"/>
      <c r="I1419" s="1075"/>
      <c r="J1419" s="1076"/>
      <c r="K1419" s="1076"/>
      <c r="L1419" s="1076"/>
      <c r="M1419" s="1077"/>
    </row>
    <row r="1420" spans="1:13" ht="20.25" customHeight="1" thickBot="1">
      <c r="A1420" s="1187"/>
      <c r="B1420" s="51" t="s">
        <v>81</v>
      </c>
      <c r="C1420" s="131" t="s">
        <v>71</v>
      </c>
      <c r="D1420" s="1232" t="s">
        <v>210</v>
      </c>
      <c r="E1420" s="1233"/>
      <c r="F1420" s="1081" t="s">
        <v>106</v>
      </c>
      <c r="G1420" s="1082"/>
      <c r="H1420" s="1083"/>
      <c r="I1420" s="1078"/>
      <c r="J1420" s="1079"/>
      <c r="K1420" s="1079"/>
      <c r="L1420" s="1079"/>
      <c r="M1420" s="1080"/>
    </row>
    <row r="1421" spans="1:13" ht="24.75" customHeight="1" thickTop="1" thickBot="1">
      <c r="A1421" s="488">
        <f>A1386+1</f>
        <v>41</v>
      </c>
      <c r="B1421" s="1186" t="s">
        <v>54</v>
      </c>
      <c r="C1421" s="1186"/>
      <c r="D1421" s="1186"/>
      <c r="E1421" s="1186"/>
      <c r="F1421" s="1186"/>
      <c r="G1421" s="1186"/>
      <c r="H1421" s="1186"/>
      <c r="I1421" s="1186"/>
      <c r="J1421" s="1186"/>
      <c r="K1421" s="1186"/>
      <c r="L1421" s="1186"/>
      <c r="M1421" s="1186"/>
    </row>
    <row r="1422" spans="1:13" ht="37.5" customHeight="1" thickTop="1">
      <c r="A1422" s="1187"/>
      <c r="B1422" s="1188"/>
      <c r="C1422" s="1189"/>
      <c r="D1422" s="1192" t="str">
        <f>Master!$E$8</f>
        <v>Govt. Sr. Secondary School Raimalwada</v>
      </c>
      <c r="E1422" s="1193"/>
      <c r="F1422" s="1193"/>
      <c r="G1422" s="1193"/>
      <c r="H1422" s="1193"/>
      <c r="I1422" s="1193"/>
      <c r="J1422" s="1193"/>
      <c r="K1422" s="1193"/>
      <c r="L1422" s="1193"/>
      <c r="M1422" s="1194"/>
    </row>
    <row r="1423" spans="1:13" ht="26.25" customHeight="1" thickBot="1">
      <c r="A1423" s="1187"/>
      <c r="B1423" s="1190"/>
      <c r="C1423" s="1191"/>
      <c r="D1423" s="1195" t="str">
        <f>Master!$E$11</f>
        <v>P.S.-Bapini (Jodhpur)</v>
      </c>
      <c r="E1423" s="1196"/>
      <c r="F1423" s="1196"/>
      <c r="G1423" s="1196"/>
      <c r="H1423" s="1196"/>
      <c r="I1423" s="1196"/>
      <c r="J1423" s="1196"/>
      <c r="K1423" s="1196"/>
      <c r="L1423" s="1196"/>
      <c r="M1423" s="1197"/>
    </row>
    <row r="1424" spans="1:13" ht="15" customHeight="1">
      <c r="A1424" s="1187"/>
      <c r="B1424" s="274"/>
      <c r="C1424" s="1198" t="s">
        <v>169</v>
      </c>
      <c r="D1424" s="1199"/>
      <c r="E1424" s="1199"/>
      <c r="F1424" s="1199"/>
      <c r="G1424" s="1200"/>
      <c r="H1424" s="1207" t="s">
        <v>129</v>
      </c>
      <c r="I1424" s="1207"/>
      <c r="J1424" s="1210">
        <f>VLOOKUP(A1421,'Class-6'!$B$9:$G$108,6)</f>
        <v>0</v>
      </c>
      <c r="K1424" s="1213" t="str">
        <f>CONCATENATE('Class-6'!$C$3,'Class-6'!$G$3)</f>
        <v>School U-Dise Code :-08151106901</v>
      </c>
      <c r="L1424" s="1214"/>
      <c r="M1424" s="1215"/>
    </row>
    <row r="1425" spans="1:13" ht="15" customHeight="1">
      <c r="A1425" s="1187"/>
      <c r="B1425" s="38"/>
      <c r="C1425" s="1201"/>
      <c r="D1425" s="1202"/>
      <c r="E1425" s="1202"/>
      <c r="F1425" s="1202"/>
      <c r="G1425" s="1203"/>
      <c r="H1425" s="1208"/>
      <c r="I1425" s="1208"/>
      <c r="J1425" s="1211"/>
      <c r="K1425" s="1216" t="str">
        <f>CONCATENATE('Class-6'!$I$3,'Class-6'!$J$3)</f>
        <v>Session :-2021-22</v>
      </c>
      <c r="L1425" s="1217"/>
      <c r="M1425" s="1218"/>
    </row>
    <row r="1426" spans="1:13" ht="15" customHeight="1" thickBot="1">
      <c r="A1426" s="1187"/>
      <c r="B1426" s="38"/>
      <c r="C1426" s="1204"/>
      <c r="D1426" s="1205"/>
      <c r="E1426" s="1205"/>
      <c r="F1426" s="1205"/>
      <c r="G1426" s="1206"/>
      <c r="H1426" s="1209"/>
      <c r="I1426" s="1209"/>
      <c r="J1426" s="1212"/>
      <c r="K1426" s="1219"/>
      <c r="L1426" s="1220"/>
      <c r="M1426" s="1221"/>
    </row>
    <row r="1427" spans="1:13" ht="20.25" customHeight="1">
      <c r="A1427" s="1187"/>
      <c r="B1427" s="40" t="s">
        <v>81</v>
      </c>
      <c r="C1427" s="1222" t="s">
        <v>22</v>
      </c>
      <c r="D1427" s="1223"/>
      <c r="E1427" s="1223"/>
      <c r="F1427" s="1224"/>
      <c r="G1427" s="17" t="s">
        <v>167</v>
      </c>
      <c r="H1427" s="1225">
        <f>VLOOKUP($A1421,'Class-6'!$B$9:$EI$108,4,0)</f>
        <v>0</v>
      </c>
      <c r="I1427" s="1225"/>
      <c r="J1427" s="1225"/>
      <c r="K1427" s="1225"/>
      <c r="L1427" s="1225"/>
      <c r="M1427" s="1226"/>
    </row>
    <row r="1428" spans="1:13" ht="20.25" customHeight="1">
      <c r="A1428" s="1187"/>
      <c r="B1428" s="40" t="s">
        <v>81</v>
      </c>
      <c r="C1428" s="1181" t="s">
        <v>24</v>
      </c>
      <c r="D1428" s="1182"/>
      <c r="E1428" s="1182"/>
      <c r="F1428" s="1183"/>
      <c r="G1428" s="33" t="s">
        <v>167</v>
      </c>
      <c r="H1428" s="1179">
        <f>VLOOKUP($A1421,'Class-6'!$B$9:$EI$108,7,0)</f>
        <v>0</v>
      </c>
      <c r="I1428" s="1179"/>
      <c r="J1428" s="1179"/>
      <c r="K1428" s="1179"/>
      <c r="L1428" s="1179"/>
      <c r="M1428" s="1180"/>
    </row>
    <row r="1429" spans="1:13" ht="20.25" customHeight="1">
      <c r="A1429" s="1187"/>
      <c r="B1429" s="40" t="s">
        <v>81</v>
      </c>
      <c r="C1429" s="1181" t="s">
        <v>25</v>
      </c>
      <c r="D1429" s="1182"/>
      <c r="E1429" s="1182"/>
      <c r="F1429" s="1183"/>
      <c r="G1429" s="33" t="s">
        <v>167</v>
      </c>
      <c r="H1429" s="1179">
        <f>VLOOKUP($A1421,'Class-6'!$B$9:$EI$108,8,0)</f>
        <v>0</v>
      </c>
      <c r="I1429" s="1179"/>
      <c r="J1429" s="1179"/>
      <c r="K1429" s="1179"/>
      <c r="L1429" s="1179"/>
      <c r="M1429" s="1180"/>
    </row>
    <row r="1430" spans="1:13" ht="20.25" customHeight="1">
      <c r="A1430" s="1187"/>
      <c r="B1430" s="40" t="s">
        <v>81</v>
      </c>
      <c r="C1430" s="1181" t="s">
        <v>56</v>
      </c>
      <c r="D1430" s="1182"/>
      <c r="E1430" s="1182"/>
      <c r="F1430" s="1183"/>
      <c r="G1430" s="33" t="s">
        <v>167</v>
      </c>
      <c r="H1430" s="1179">
        <f>VLOOKUP($A1421,'Class-6'!$B$9:$EI$108,9,0)</f>
        <v>0</v>
      </c>
      <c r="I1430" s="1179"/>
      <c r="J1430" s="1179"/>
      <c r="K1430" s="1179"/>
      <c r="L1430" s="1179"/>
      <c r="M1430" s="1180"/>
    </row>
    <row r="1431" spans="1:13" ht="20.25" customHeight="1">
      <c r="A1431" s="1187"/>
      <c r="B1431" s="40" t="s">
        <v>81</v>
      </c>
      <c r="C1431" s="1181" t="s">
        <v>57</v>
      </c>
      <c r="D1431" s="1182"/>
      <c r="E1431" s="1182"/>
      <c r="F1431" s="1183"/>
      <c r="G1431" s="33" t="s">
        <v>167</v>
      </c>
      <c r="H1431" s="1184" t="str">
        <f>CONCATENATE('Class-6'!$G$4,'Class-6'!$J$4)</f>
        <v>6(A)</v>
      </c>
      <c r="I1431" s="1179"/>
      <c r="J1431" s="1179"/>
      <c r="K1431" s="1179"/>
      <c r="L1431" s="1179"/>
      <c r="M1431" s="1180"/>
    </row>
    <row r="1432" spans="1:13" ht="20.25" customHeight="1" thickBot="1">
      <c r="A1432" s="1187"/>
      <c r="B1432" s="40" t="s">
        <v>81</v>
      </c>
      <c r="C1432" s="1154" t="s">
        <v>27</v>
      </c>
      <c r="D1432" s="1155"/>
      <c r="E1432" s="1155"/>
      <c r="F1432" s="1156"/>
      <c r="G1432" s="98" t="s">
        <v>167</v>
      </c>
      <c r="H1432" s="1157">
        <f>VLOOKUP($A1421,'Class-6'!$B$9:$EI$108,10,0)</f>
        <v>0</v>
      </c>
      <c r="I1432" s="1157"/>
      <c r="J1432" s="1157"/>
      <c r="K1432" s="1157"/>
      <c r="L1432" s="1157"/>
      <c r="M1432" s="1158"/>
    </row>
    <row r="1433" spans="1:13" ht="20.25" customHeight="1">
      <c r="A1433" s="1187"/>
      <c r="B1433" s="49" t="s">
        <v>81</v>
      </c>
      <c r="C1433" s="1159" t="s">
        <v>58</v>
      </c>
      <c r="D1433" s="1160"/>
      <c r="E1433" s="413" t="s">
        <v>85</v>
      </c>
      <c r="F1433" s="413" t="s">
        <v>86</v>
      </c>
      <c r="G1433" s="410" t="s">
        <v>33</v>
      </c>
      <c r="H1433" s="1161" t="s">
        <v>59</v>
      </c>
      <c r="I1433" s="1161"/>
      <c r="J1433" s="1162" t="s">
        <v>97</v>
      </c>
      <c r="K1433" s="1163"/>
      <c r="L1433" s="414" t="s">
        <v>89</v>
      </c>
      <c r="M1433" s="1164" t="s">
        <v>104</v>
      </c>
    </row>
    <row r="1434" spans="1:13" ht="25.5" customHeight="1" thickBot="1">
      <c r="A1434" s="1187"/>
      <c r="B1434" s="49" t="s">
        <v>81</v>
      </c>
      <c r="C1434" s="1166" t="s">
        <v>60</v>
      </c>
      <c r="D1434" s="1167"/>
      <c r="E1434" s="267">
        <f>'Class-6'!$L$7</f>
        <v>20</v>
      </c>
      <c r="F1434" s="267">
        <f>'Class-6'!$M$7</f>
        <v>20</v>
      </c>
      <c r="G1434" s="268">
        <f>SUM(E1434:F1434)</f>
        <v>40</v>
      </c>
      <c r="H1434" s="1168">
        <f>'Class-6'!$R$7</f>
        <v>60</v>
      </c>
      <c r="I1434" s="1169"/>
      <c r="J1434" s="1170">
        <f>'Class-6'!$V$7</f>
        <v>100</v>
      </c>
      <c r="K1434" s="1171"/>
      <c r="L1434" s="150">
        <f>G1434+H1434+J1434</f>
        <v>200</v>
      </c>
      <c r="M1434" s="1165"/>
    </row>
    <row r="1435" spans="1:13" ht="22.5" customHeight="1">
      <c r="A1435" s="1187"/>
      <c r="B1435" s="49" t="s">
        <v>81</v>
      </c>
      <c r="C1435" s="1148" t="str">
        <f>'Class-6'!$L$3</f>
        <v>HINDI</v>
      </c>
      <c r="D1435" s="1149"/>
      <c r="E1435" s="99">
        <f>IF($J1424="TC",0,IF($J1424="Nso",0,VLOOKUP($A1421,'Class-6'!$B$9:$EI$108,11,0)))</f>
        <v>0</v>
      </c>
      <c r="F1435" s="99">
        <f>IF($J1424="TC",0,IF($J1424="Nso",0,VLOOKUP($A1421,'Class-6'!$B$9:$EI$108,12,0)))</f>
        <v>0</v>
      </c>
      <c r="G1435" s="269">
        <f>SUM(E1435,F1435)</f>
        <v>0</v>
      </c>
      <c r="H1435" s="1150">
        <f>IF($J1424="TC",0,IF($J1424="Nso",0,VLOOKUP($A1421,'Class-6'!$B$9:$EI$108,17,0)))</f>
        <v>0</v>
      </c>
      <c r="I1435" s="1151"/>
      <c r="J1435" s="1152">
        <f>IF($J1424="TC",0,IF($J1424="Nso",0,VLOOKUP($A1421,'Class-6'!$B$9:$EI$108,21,0)))</f>
        <v>0</v>
      </c>
      <c r="K1435" s="1153"/>
      <c r="L1435" s="99">
        <f>SUM(G1435,H1435,J1435)</f>
        <v>0</v>
      </c>
      <c r="M1435" s="100">
        <f>IF($J1424="TC",0,IF($J1424="Nso",0,VLOOKUP($A1421,'Class-6'!$B$9:$EI$108,25,0)))</f>
        <v>0</v>
      </c>
    </row>
    <row r="1436" spans="1:13" ht="22.5" customHeight="1">
      <c r="A1436" s="1187"/>
      <c r="B1436" s="49" t="s">
        <v>81</v>
      </c>
      <c r="C1436" s="1136" t="str">
        <f>'Class-6'!$AA$3</f>
        <v>ENGLISH</v>
      </c>
      <c r="D1436" s="1137"/>
      <c r="E1436" s="99">
        <f>IF($J1424="TC",0,IF($J1424="Nso",0,VLOOKUP($A1421,'Class-6'!$B$9:$EI$108,26,0)))</f>
        <v>0</v>
      </c>
      <c r="F1436" s="99">
        <f>IF($J1424="TC",0,IF($J1424="Nso",0,VLOOKUP($A1421,'Class-6'!$B$9:$EI$108,27,0)))</f>
        <v>0</v>
      </c>
      <c r="G1436" s="270">
        <f t="shared" ref="G1436:G1440" si="80">SUM(E1436,F1436)</f>
        <v>0</v>
      </c>
      <c r="H1436" s="1138">
        <f>IF($J1424="TC",0,IF($J1424="Nso",0,VLOOKUP($A1421,'Class-6'!$B$9:$EI$108,32,0)))</f>
        <v>0</v>
      </c>
      <c r="I1436" s="1139"/>
      <c r="J1436" s="1140">
        <f>IF($J1424="TC",0,IF($J1424="Nso",0,VLOOKUP($A1421,'Class-6'!$B$9:$EI$108,36,0)))</f>
        <v>0</v>
      </c>
      <c r="K1436" s="1141"/>
      <c r="L1436" s="99">
        <f t="shared" ref="L1436:L1440" si="81">SUM(G1436,H1436,J1436)</f>
        <v>0</v>
      </c>
      <c r="M1436" s="100">
        <f>IF($J1424="TC",0,IF($J1424="Nso",0,VLOOKUP($A1421,'Class-6'!$B$9:$EI$108,40,0)))</f>
        <v>0</v>
      </c>
    </row>
    <row r="1437" spans="1:13" ht="22.5" customHeight="1">
      <c r="A1437" s="1187"/>
      <c r="B1437" s="49" t="s">
        <v>81</v>
      </c>
      <c r="C1437" s="1136" t="str">
        <f>'Class-6'!$AP$3</f>
        <v>SANSKRIT</v>
      </c>
      <c r="D1437" s="1137"/>
      <c r="E1437" s="99">
        <f>IF($J1424="TC",0,IF($J1424="Nso",0,VLOOKUP($A1421,'Class-6'!$B$9:$EI$108,41,0)))</f>
        <v>0</v>
      </c>
      <c r="F1437" s="99">
        <f>IF($J1424="TC",0,IF($J1424="TC",0,IF($J1424="Nso",0,VLOOKUP($A1421,'Class-6'!$B$9:$EI$108,42,0))))</f>
        <v>0</v>
      </c>
      <c r="G1437" s="270">
        <f t="shared" si="80"/>
        <v>0</v>
      </c>
      <c r="H1437" s="1138">
        <f>IF($J1424="TC",0,IF($J1424="Nso",0,VLOOKUP($A1421,'Class-6'!$B$9:$EI$108,47,0)))</f>
        <v>0</v>
      </c>
      <c r="I1437" s="1139"/>
      <c r="J1437" s="1140">
        <f>IF($J1424="TC",0,IF($J1424="Nso",0,VLOOKUP($A1421,'Class-6'!$B$9:$EI$108,51,0)))</f>
        <v>0</v>
      </c>
      <c r="K1437" s="1141"/>
      <c r="L1437" s="99">
        <f t="shared" si="81"/>
        <v>0</v>
      </c>
      <c r="M1437" s="100">
        <f>IF($J1424="TC",0,IF($J1424="Nso",0,VLOOKUP($A1421,'Class-6'!$B$9:$EI$108,55,0)))</f>
        <v>0</v>
      </c>
    </row>
    <row r="1438" spans="1:13" ht="22.5" customHeight="1">
      <c r="A1438" s="1187"/>
      <c r="B1438" s="49" t="s">
        <v>81</v>
      </c>
      <c r="C1438" s="1136" t="str">
        <f>'Class-6'!$BE$3</f>
        <v>SCIENCE</v>
      </c>
      <c r="D1438" s="1137"/>
      <c r="E1438" s="99">
        <f>IF($J1424="TC",0,IF($J1424="Nso",0,VLOOKUP($A1421,'Class-6'!$B$9:$EI$108,56,0)))</f>
        <v>0</v>
      </c>
      <c r="F1438" s="99">
        <f>IF($J1424="TC",0,IF($J1424="Nso",0,VLOOKUP($A1421,'Class-6'!$B$9:$EI$108,57,0)))</f>
        <v>0</v>
      </c>
      <c r="G1438" s="270">
        <f t="shared" si="80"/>
        <v>0</v>
      </c>
      <c r="H1438" s="1138">
        <f>IF($J1424="TC",0,IF($J1424="Nso",0,VLOOKUP($A1421,'Class-6'!$B$9:$EI$108,62,0)))</f>
        <v>0</v>
      </c>
      <c r="I1438" s="1139"/>
      <c r="J1438" s="1140">
        <f>IF($J1424="TC",0,IF($J1424="Nso",0,VLOOKUP($A1421,'Class-6'!$B$9:$EI$108,66,0)))</f>
        <v>0</v>
      </c>
      <c r="K1438" s="1141"/>
      <c r="L1438" s="99">
        <f t="shared" si="81"/>
        <v>0</v>
      </c>
      <c r="M1438" s="100">
        <f>IF($J1424="TC",0,IF($J1424="Nso",0,VLOOKUP($A1421,'Class-6'!$B$9:$EI$108,70,0)))</f>
        <v>0</v>
      </c>
    </row>
    <row r="1439" spans="1:13" ht="22.5" customHeight="1">
      <c r="A1439" s="1187"/>
      <c r="B1439" s="49" t="s">
        <v>81</v>
      </c>
      <c r="C1439" s="1136" t="str">
        <f>'Class-6'!$BT$3</f>
        <v>MATHEMATICS</v>
      </c>
      <c r="D1439" s="1137"/>
      <c r="E1439" s="99">
        <f>IF($J1424="TC",0,IF($J1424="Nso",0,VLOOKUP($A1421,'Class-6'!$B$9:$EI$108,71,0)))</f>
        <v>0</v>
      </c>
      <c r="F1439" s="99">
        <f>IF($J1424="TC",0,IF($J1424="Nso",0,VLOOKUP($A1421,'Class-6'!$B$9:$EI$108,72,0)))</f>
        <v>0</v>
      </c>
      <c r="G1439" s="270">
        <f t="shared" si="80"/>
        <v>0</v>
      </c>
      <c r="H1439" s="1138">
        <f>IF($J1424="TC",0,IF($J1424="Nso",0,VLOOKUP($A1421,'Class-6'!$B$9:$EI$108,77,0)))</f>
        <v>0</v>
      </c>
      <c r="I1439" s="1139"/>
      <c r="J1439" s="1140">
        <f>IF($J1424="TC",0,IF($J1424="Nso",0,VLOOKUP($A1421,'Class-6'!$B$9:$EI$108,81,0)))</f>
        <v>0</v>
      </c>
      <c r="K1439" s="1141"/>
      <c r="L1439" s="99">
        <f t="shared" si="81"/>
        <v>0</v>
      </c>
      <c r="M1439" s="100">
        <f>IF($J1424="TC",0,IF($J1424="Nso",0,VLOOKUP($A1421,'Class-6'!$B$9:$EI$108,85,0)))</f>
        <v>0</v>
      </c>
    </row>
    <row r="1440" spans="1:13" ht="22.5" customHeight="1" thickBot="1">
      <c r="A1440" s="1187"/>
      <c r="B1440" s="49" t="s">
        <v>81</v>
      </c>
      <c r="C1440" s="1142" t="str">
        <f>'Class-6'!$CI$3</f>
        <v>SOCIAL SCIENCE</v>
      </c>
      <c r="D1440" s="1143"/>
      <c r="E1440" s="99">
        <f>IF($J1424="TC",0,IF($J1424="Nso",0,VLOOKUP($A1421,'Class-6'!$B$9:$EI$108,86,0)))</f>
        <v>0</v>
      </c>
      <c r="F1440" s="99">
        <f>IF($J1424="TC",0,IF($J1424="Nso",0,VLOOKUP($A1421,'Class-6'!$B$9:$EI$108,87,0)))</f>
        <v>0</v>
      </c>
      <c r="G1440" s="271">
        <f t="shared" si="80"/>
        <v>0</v>
      </c>
      <c r="H1440" s="1144">
        <f>IF($J1424="TC",0,IF($J1424="Nso",0,VLOOKUP($A1421,'Class-6'!$B$9:$EI$108,92,0)))</f>
        <v>0</v>
      </c>
      <c r="I1440" s="1145"/>
      <c r="J1440" s="1146">
        <f>IF($J1424="TC",0,IF($J1424="Nso",0,VLOOKUP($A1421,'Class-6'!$B$9:$EI$108,96,0)))</f>
        <v>0</v>
      </c>
      <c r="K1440" s="1147"/>
      <c r="L1440" s="99">
        <f t="shared" si="81"/>
        <v>0</v>
      </c>
      <c r="M1440" s="100">
        <f>IF($J1424="TC",0,IF($J1424="Nso",0,VLOOKUP($A1421,'Class-6'!$B$9:$EI$108,100,0)))</f>
        <v>0</v>
      </c>
    </row>
    <row r="1441" spans="1:13" ht="20.25" customHeight="1">
      <c r="A1441" s="1187"/>
      <c r="B1441" s="49" t="s">
        <v>81</v>
      </c>
      <c r="C1441" s="1124" t="s">
        <v>90</v>
      </c>
      <c r="D1441" s="1125"/>
      <c r="E1441" s="1126"/>
      <c r="F1441" s="1130" t="s">
        <v>91</v>
      </c>
      <c r="G1441" s="1131"/>
      <c r="H1441" s="1132" t="s">
        <v>92</v>
      </c>
      <c r="I1441" s="1133"/>
      <c r="J1441" s="481" t="s">
        <v>45</v>
      </c>
      <c r="K1441" s="481" t="s">
        <v>98</v>
      </c>
      <c r="L1441" s="411" t="s">
        <v>43</v>
      </c>
      <c r="M1441" s="50" t="s">
        <v>47</v>
      </c>
    </row>
    <row r="1442" spans="1:13" ht="20.25" customHeight="1" thickBot="1">
      <c r="A1442" s="1187"/>
      <c r="B1442" s="49" t="s">
        <v>81</v>
      </c>
      <c r="C1442" s="1127"/>
      <c r="D1442" s="1128"/>
      <c r="E1442" s="1129"/>
      <c r="F1442" s="1134">
        <f>IF($J1424="TC",0,IF($J1424="Nso",0,VLOOKUP($A1421,'Class-6'!$B$9:$EI$108,131,0)))</f>
        <v>0</v>
      </c>
      <c r="G1442" s="1135"/>
      <c r="H1442" s="1134">
        <f>IF($J1424="TC",0,IF($J1424="Nso",0,VLOOKUP($A1421,'Class-6'!$B$9:$EI$108,132,0)))</f>
        <v>0</v>
      </c>
      <c r="I1442" s="1135"/>
      <c r="J1442" s="483">
        <f>IF($J1424="TC",0,IF($J1424="Nso",0,VLOOKUP($A1421,'Class-6'!$B$9:$EI$108,133,0)))</f>
        <v>0</v>
      </c>
      <c r="K1442" s="482" t="str">
        <f>IF($J1424="TC",0,IF($J1424="Nso",0,VLOOKUP($A1421,'Class-6'!$B$9:$EI$108,134,0)))</f>
        <v/>
      </c>
      <c r="L1442" s="412" t="str">
        <f>IF($J1424="TC","TC",IF($J1424="Nso","NSO",VLOOKUP($A1421,'Class-6'!$B$9:$EI$108,135,0)))</f>
        <v/>
      </c>
      <c r="M1442" s="97" t="str">
        <f>IF($J1424="Nso",0,VLOOKUP($A1421,'Class-6'!$B$9:$EI$108,137,0))</f>
        <v/>
      </c>
    </row>
    <row r="1443" spans="1:13" ht="20.25" customHeight="1">
      <c r="A1443" s="1187"/>
      <c r="B1443" s="49" t="s">
        <v>81</v>
      </c>
      <c r="C1443" s="1172" t="s">
        <v>63</v>
      </c>
      <c r="D1443" s="1173"/>
      <c r="E1443" s="1173"/>
      <c r="F1443" s="1173"/>
      <c r="G1443" s="1173"/>
      <c r="H1443" s="1174"/>
      <c r="I1443" s="1175" t="s">
        <v>64</v>
      </c>
      <c r="J1443" s="1176"/>
      <c r="K1443" s="484">
        <f>IF($J1424="TC",0,IF($J1424="Nso",0,VLOOKUP($A1421,'Class-6'!$B$9:$EI$108,128,0)))</f>
        <v>0</v>
      </c>
      <c r="L1443" s="1177" t="s">
        <v>107</v>
      </c>
      <c r="M1443" s="1178"/>
    </row>
    <row r="1444" spans="1:13" ht="20.25" customHeight="1" thickBot="1">
      <c r="A1444" s="1187"/>
      <c r="B1444" s="49" t="s">
        <v>81</v>
      </c>
      <c r="C1444" s="1113" t="s">
        <v>58</v>
      </c>
      <c r="D1444" s="1114"/>
      <c r="E1444" s="1114"/>
      <c r="F1444" s="1115" t="s">
        <v>176</v>
      </c>
      <c r="G1444" s="1115"/>
      <c r="H1444" s="272" t="s">
        <v>51</v>
      </c>
      <c r="I1444" s="1116" t="s">
        <v>65</v>
      </c>
      <c r="J1444" s="1117"/>
      <c r="K1444" s="485">
        <f>IF($J1424="TC",0,IF($J1424="Nso",0,VLOOKUP($A1421,'Class-6'!$B$9:$EI$108,129,0)))</f>
        <v>0</v>
      </c>
      <c r="L1444" s="1118" t="str">
        <f>IF($J1424="TC",0,IF($J1424="Nso",0,VLOOKUP($A1421,'Class-6'!$B$9:$EI$108,130,0)))</f>
        <v/>
      </c>
      <c r="M1444" s="1119"/>
    </row>
    <row r="1445" spans="1:13" ht="20.25" customHeight="1">
      <c r="A1445" s="1187"/>
      <c r="B1445" s="49" t="s">
        <v>81</v>
      </c>
      <c r="C1445" s="1113"/>
      <c r="D1445" s="1114"/>
      <c r="E1445" s="1114"/>
      <c r="F1445" s="1115"/>
      <c r="G1445" s="1115"/>
      <c r="H1445" s="273" t="s">
        <v>105</v>
      </c>
      <c r="I1445" s="1120" t="s">
        <v>66</v>
      </c>
      <c r="J1445" s="1121"/>
      <c r="K1445" s="1122">
        <f>IF($J1424="TC",0,IF($J1424="Nso",0,VLOOKUP($A1421,'Class-6'!$B$9:$EI$108,138,0)))</f>
        <v>0</v>
      </c>
      <c r="L1445" s="1122"/>
      <c r="M1445" s="1123"/>
    </row>
    <row r="1446" spans="1:13" ht="20.25" customHeight="1">
      <c r="A1446" s="1187"/>
      <c r="B1446" s="49" t="s">
        <v>81</v>
      </c>
      <c r="C1446" s="1101" t="str">
        <f>'Class-6'!$CX$3</f>
        <v>WORK EXP.</v>
      </c>
      <c r="D1446" s="1102"/>
      <c r="E1446" s="1103"/>
      <c r="F1446" s="1104" t="str">
        <f>IF($J1424="TC",0,IF($J1424="Nso",0,VLOOKUP($A1421,'Class-6'!$B$9:$FH$108,155,0)))</f>
        <v>0/100</v>
      </c>
      <c r="G1446" s="1104"/>
      <c r="H1446" s="95">
        <f>IF($J1424="TC",0,IF($J1424="Nso",0,VLOOKUP($A1421,'Class-6'!$B$9:$FH$108,109,0)))</f>
        <v>0</v>
      </c>
      <c r="I1446" s="1105" t="s">
        <v>83</v>
      </c>
      <c r="J1446" s="1106"/>
      <c r="K1446" s="1107">
        <f>'Class-6'!$V$2</f>
        <v>44676</v>
      </c>
      <c r="L1446" s="1107"/>
      <c r="M1446" s="1108"/>
    </row>
    <row r="1447" spans="1:13" ht="20.25" customHeight="1">
      <c r="A1447" s="1187"/>
      <c r="B1447" s="49" t="s">
        <v>81</v>
      </c>
      <c r="C1447" s="1109" t="str">
        <f>'Class-6'!$DG$3</f>
        <v>ART EDU.</v>
      </c>
      <c r="D1447" s="1104"/>
      <c r="E1447" s="1104"/>
      <c r="F1447" s="1086" t="str">
        <f>IF($J1424="TC",0,IF($J1424="Nso",0,VLOOKUP($A1421,'Class-6'!$B$9:$FH$108,159,0)))</f>
        <v>0/100</v>
      </c>
      <c r="G1447" s="1087"/>
      <c r="H1447" s="95">
        <f>IF($J1424="TC",0,IF($J1424="Nso",0,VLOOKUP($A1421,'Class-6'!$B$9:$FH$108,118,0)))</f>
        <v>0</v>
      </c>
      <c r="I1447" s="1110"/>
      <c r="J1447" s="1111"/>
      <c r="K1447" s="1111"/>
      <c r="L1447" s="1111"/>
      <c r="M1447" s="1112"/>
    </row>
    <row r="1448" spans="1:13" ht="20.25" customHeight="1">
      <c r="A1448" s="1187"/>
      <c r="B1448" s="49" t="s">
        <v>81</v>
      </c>
      <c r="C1448" s="1084" t="str">
        <f>'Class-6'!$DP$3</f>
        <v>HEALTH &amp; PHY. EDU.</v>
      </c>
      <c r="D1448" s="1085"/>
      <c r="E1448" s="1085"/>
      <c r="F1448" s="1086" t="str">
        <f>IF($J1424="TC",0,IF($J1424="Nso",0,VLOOKUP($A1421,'Class-6'!$B$9:$FH$108,163,0)))</f>
        <v>0/100</v>
      </c>
      <c r="G1448" s="1087"/>
      <c r="H1448" s="95">
        <f>IF($J1424="TC",0,IF($J1424="Nso",0,VLOOKUP($A1421,'Class-6'!$B$9:$FH$108,127,0)))</f>
        <v>0</v>
      </c>
      <c r="I1448" s="1088" t="s">
        <v>78</v>
      </c>
      <c r="J1448" s="1089"/>
      <c r="K1448" s="1092"/>
      <c r="L1448" s="1093"/>
      <c r="M1448" s="1094"/>
    </row>
    <row r="1449" spans="1:13" ht="20.25" customHeight="1">
      <c r="A1449" s="1187"/>
      <c r="B1449" s="40" t="s">
        <v>81</v>
      </c>
      <c r="C1449" s="1098" t="s">
        <v>67</v>
      </c>
      <c r="D1449" s="1099"/>
      <c r="E1449" s="1099"/>
      <c r="F1449" s="1099"/>
      <c r="G1449" s="1099"/>
      <c r="H1449" s="1100"/>
      <c r="I1449" s="1090"/>
      <c r="J1449" s="1091"/>
      <c r="K1449" s="1095"/>
      <c r="L1449" s="1096"/>
      <c r="M1449" s="1097"/>
    </row>
    <row r="1450" spans="1:13" ht="20.25" customHeight="1" thickBot="1">
      <c r="A1450" s="1187"/>
      <c r="B1450" s="40" t="s">
        <v>81</v>
      </c>
      <c r="C1450" s="96" t="s">
        <v>68</v>
      </c>
      <c r="D1450" s="1060" t="s">
        <v>73</v>
      </c>
      <c r="E1450" s="1227"/>
      <c r="F1450" s="1060" t="s">
        <v>74</v>
      </c>
      <c r="G1450" s="1061"/>
      <c r="H1450" s="1062"/>
      <c r="I1450" s="1063" t="s">
        <v>79</v>
      </c>
      <c r="J1450" s="1064"/>
      <c r="K1450" s="1064"/>
      <c r="L1450" s="1064"/>
      <c r="M1450" s="1065"/>
    </row>
    <row r="1451" spans="1:13" ht="20.25" customHeight="1">
      <c r="A1451" s="1187"/>
      <c r="B1451" s="40" t="s">
        <v>81</v>
      </c>
      <c r="C1451" s="511" t="s">
        <v>207</v>
      </c>
      <c r="D1451" s="1228" t="s">
        <v>208</v>
      </c>
      <c r="E1451" s="1229"/>
      <c r="F1451" s="1069" t="s">
        <v>75</v>
      </c>
      <c r="G1451" s="1070"/>
      <c r="H1451" s="1071"/>
      <c r="I1451" s="1066"/>
      <c r="J1451" s="1067"/>
      <c r="K1451" s="1067"/>
      <c r="L1451" s="1067"/>
      <c r="M1451" s="1068"/>
    </row>
    <row r="1452" spans="1:13" ht="20.25" customHeight="1">
      <c r="A1452" s="1187"/>
      <c r="B1452" s="40" t="s">
        <v>81</v>
      </c>
      <c r="C1452" s="512" t="s">
        <v>69</v>
      </c>
      <c r="D1452" s="1230" t="s">
        <v>212</v>
      </c>
      <c r="E1452" s="1231"/>
      <c r="F1452" s="1072" t="s">
        <v>76</v>
      </c>
      <c r="G1452" s="1073"/>
      <c r="H1452" s="1074"/>
      <c r="I1452" s="1066"/>
      <c r="J1452" s="1067"/>
      <c r="K1452" s="1067"/>
      <c r="L1452" s="1067"/>
      <c r="M1452" s="1068"/>
    </row>
    <row r="1453" spans="1:13" ht="20.25" customHeight="1">
      <c r="A1453" s="1187"/>
      <c r="B1453" s="40" t="s">
        <v>81</v>
      </c>
      <c r="C1453" s="512" t="s">
        <v>70</v>
      </c>
      <c r="D1453" s="1230" t="s">
        <v>215</v>
      </c>
      <c r="E1453" s="1231"/>
      <c r="F1453" s="1072" t="s">
        <v>77</v>
      </c>
      <c r="G1453" s="1073"/>
      <c r="H1453" s="1074"/>
      <c r="I1453" s="1075" t="s">
        <v>93</v>
      </c>
      <c r="J1453" s="1076"/>
      <c r="K1453" s="1076"/>
      <c r="L1453" s="1076"/>
      <c r="M1453" s="1077"/>
    </row>
    <row r="1454" spans="1:13" ht="20.25" customHeight="1">
      <c r="A1454" s="1187"/>
      <c r="B1454" s="40"/>
      <c r="C1454" s="512" t="s">
        <v>72</v>
      </c>
      <c r="D1454" s="1230" t="s">
        <v>209</v>
      </c>
      <c r="E1454" s="1231"/>
      <c r="F1454" s="1072" t="s">
        <v>77</v>
      </c>
      <c r="G1454" s="1073"/>
      <c r="H1454" s="1074"/>
      <c r="I1454" s="1075"/>
      <c r="J1454" s="1076"/>
      <c r="K1454" s="1076"/>
      <c r="L1454" s="1076"/>
      <c r="M1454" s="1077"/>
    </row>
    <row r="1455" spans="1:13" ht="20.25" customHeight="1" thickBot="1">
      <c r="A1455" s="1187"/>
      <c r="B1455" s="51" t="s">
        <v>81</v>
      </c>
      <c r="C1455" s="131" t="s">
        <v>71</v>
      </c>
      <c r="D1455" s="1232" t="s">
        <v>210</v>
      </c>
      <c r="E1455" s="1233"/>
      <c r="F1455" s="1081" t="s">
        <v>106</v>
      </c>
      <c r="G1455" s="1082"/>
      <c r="H1455" s="1083"/>
      <c r="I1455" s="1078"/>
      <c r="J1455" s="1079"/>
      <c r="K1455" s="1079"/>
      <c r="L1455" s="1079"/>
      <c r="M1455" s="1080"/>
    </row>
    <row r="1456" spans="1:13" ht="12.75" customHeight="1" thickTop="1">
      <c r="A1456" s="1185"/>
      <c r="B1456" s="1185"/>
      <c r="C1456" s="1185"/>
      <c r="D1456" s="1185"/>
      <c r="E1456" s="1185"/>
      <c r="F1456" s="1185"/>
      <c r="G1456" s="1185"/>
      <c r="H1456" s="1185"/>
      <c r="I1456" s="1185"/>
      <c r="J1456" s="1185"/>
      <c r="K1456" s="1185"/>
      <c r="L1456" s="1185"/>
      <c r="M1456" s="1185"/>
    </row>
    <row r="1457" spans="1:13" ht="24.75" customHeight="1" thickBot="1">
      <c r="A1457" s="488">
        <f>A1421+1</f>
        <v>42</v>
      </c>
      <c r="B1457" s="1186" t="s">
        <v>54</v>
      </c>
      <c r="C1457" s="1186"/>
      <c r="D1457" s="1186"/>
      <c r="E1457" s="1186"/>
      <c r="F1457" s="1186"/>
      <c r="G1457" s="1186"/>
      <c r="H1457" s="1186"/>
      <c r="I1457" s="1186"/>
      <c r="J1457" s="1186"/>
      <c r="K1457" s="1186"/>
      <c r="L1457" s="1186"/>
      <c r="M1457" s="1186"/>
    </row>
    <row r="1458" spans="1:13" ht="42.75" customHeight="1" thickTop="1">
      <c r="A1458" s="1187"/>
      <c r="B1458" s="1188"/>
      <c r="C1458" s="1189"/>
      <c r="D1458" s="1192" t="str">
        <f>Master!$E$8</f>
        <v>Govt. Sr. Secondary School Raimalwada</v>
      </c>
      <c r="E1458" s="1193"/>
      <c r="F1458" s="1193"/>
      <c r="G1458" s="1193"/>
      <c r="H1458" s="1193"/>
      <c r="I1458" s="1193"/>
      <c r="J1458" s="1193"/>
      <c r="K1458" s="1193"/>
      <c r="L1458" s="1193"/>
      <c r="M1458" s="1194"/>
    </row>
    <row r="1459" spans="1:13" ht="26.25" customHeight="1" thickBot="1">
      <c r="A1459" s="1187"/>
      <c r="B1459" s="1190"/>
      <c r="C1459" s="1191"/>
      <c r="D1459" s="1195" t="str">
        <f>Master!$E$11</f>
        <v>P.S.-Bapini (Jodhpur)</v>
      </c>
      <c r="E1459" s="1196"/>
      <c r="F1459" s="1196"/>
      <c r="G1459" s="1196"/>
      <c r="H1459" s="1196"/>
      <c r="I1459" s="1196"/>
      <c r="J1459" s="1196"/>
      <c r="K1459" s="1196"/>
      <c r="L1459" s="1196"/>
      <c r="M1459" s="1197"/>
    </row>
    <row r="1460" spans="1:13" ht="17.25" customHeight="1">
      <c r="A1460" s="1187"/>
      <c r="B1460" s="274"/>
      <c r="C1460" s="1198" t="s">
        <v>169</v>
      </c>
      <c r="D1460" s="1199"/>
      <c r="E1460" s="1199"/>
      <c r="F1460" s="1199"/>
      <c r="G1460" s="1200"/>
      <c r="H1460" s="1207" t="s">
        <v>129</v>
      </c>
      <c r="I1460" s="1207"/>
      <c r="J1460" s="1210">
        <f>VLOOKUP(A1457,'Class-6'!$B$9:$G$108,6)</f>
        <v>0</v>
      </c>
      <c r="K1460" s="1213" t="str">
        <f>CONCATENATE('Class-6'!$C$3,'Class-6'!$G$3)</f>
        <v>School U-Dise Code :-08151106901</v>
      </c>
      <c r="L1460" s="1214"/>
      <c r="M1460" s="1215"/>
    </row>
    <row r="1461" spans="1:13" ht="17.25" customHeight="1">
      <c r="A1461" s="1187"/>
      <c r="B1461" s="38"/>
      <c r="C1461" s="1201"/>
      <c r="D1461" s="1202"/>
      <c r="E1461" s="1202"/>
      <c r="F1461" s="1202"/>
      <c r="G1461" s="1203"/>
      <c r="H1461" s="1208"/>
      <c r="I1461" s="1208"/>
      <c r="J1461" s="1211"/>
      <c r="K1461" s="1216" t="str">
        <f>CONCATENATE('Class-6'!$I$3,'Class-6'!$J$3)</f>
        <v>Session :-2021-22</v>
      </c>
      <c r="L1461" s="1217"/>
      <c r="M1461" s="1218"/>
    </row>
    <row r="1462" spans="1:13" ht="17.25" customHeight="1" thickBot="1">
      <c r="A1462" s="1187"/>
      <c r="B1462" s="38"/>
      <c r="C1462" s="1204"/>
      <c r="D1462" s="1205"/>
      <c r="E1462" s="1205"/>
      <c r="F1462" s="1205"/>
      <c r="G1462" s="1206"/>
      <c r="H1462" s="1209"/>
      <c r="I1462" s="1209"/>
      <c r="J1462" s="1212"/>
      <c r="K1462" s="1219"/>
      <c r="L1462" s="1220"/>
      <c r="M1462" s="1221"/>
    </row>
    <row r="1463" spans="1:13" ht="20.25" customHeight="1">
      <c r="A1463" s="1187"/>
      <c r="B1463" s="40" t="s">
        <v>81</v>
      </c>
      <c r="C1463" s="1222" t="s">
        <v>22</v>
      </c>
      <c r="D1463" s="1223"/>
      <c r="E1463" s="1223"/>
      <c r="F1463" s="1224"/>
      <c r="G1463" s="17" t="s">
        <v>167</v>
      </c>
      <c r="H1463" s="1225">
        <f>VLOOKUP($A1457,'Class-6'!$B$9:$EI$108,4,0)</f>
        <v>0</v>
      </c>
      <c r="I1463" s="1225"/>
      <c r="J1463" s="1225"/>
      <c r="K1463" s="1225"/>
      <c r="L1463" s="1225"/>
      <c r="M1463" s="1226"/>
    </row>
    <row r="1464" spans="1:13" ht="20.25" customHeight="1">
      <c r="A1464" s="1187"/>
      <c r="B1464" s="40" t="s">
        <v>81</v>
      </c>
      <c r="C1464" s="1181" t="s">
        <v>24</v>
      </c>
      <c r="D1464" s="1182"/>
      <c r="E1464" s="1182"/>
      <c r="F1464" s="1183"/>
      <c r="G1464" s="33" t="s">
        <v>167</v>
      </c>
      <c r="H1464" s="1179">
        <f>VLOOKUP($A1457,'Class-6'!$B$9:$EI$108,7,0)</f>
        <v>0</v>
      </c>
      <c r="I1464" s="1179"/>
      <c r="J1464" s="1179"/>
      <c r="K1464" s="1179"/>
      <c r="L1464" s="1179"/>
      <c r="M1464" s="1180"/>
    </row>
    <row r="1465" spans="1:13" ht="20.25" customHeight="1">
      <c r="A1465" s="1187"/>
      <c r="B1465" s="40" t="s">
        <v>81</v>
      </c>
      <c r="C1465" s="1181" t="s">
        <v>25</v>
      </c>
      <c r="D1465" s="1182"/>
      <c r="E1465" s="1182"/>
      <c r="F1465" s="1183"/>
      <c r="G1465" s="33" t="s">
        <v>167</v>
      </c>
      <c r="H1465" s="1179">
        <f>VLOOKUP($A1457,'Class-6'!$B$9:$EI$108,8,0)</f>
        <v>0</v>
      </c>
      <c r="I1465" s="1179"/>
      <c r="J1465" s="1179"/>
      <c r="K1465" s="1179"/>
      <c r="L1465" s="1179"/>
      <c r="M1465" s="1180"/>
    </row>
    <row r="1466" spans="1:13" ht="20.25" customHeight="1">
      <c r="A1466" s="1187"/>
      <c r="B1466" s="40" t="s">
        <v>81</v>
      </c>
      <c r="C1466" s="1181" t="s">
        <v>56</v>
      </c>
      <c r="D1466" s="1182"/>
      <c r="E1466" s="1182"/>
      <c r="F1466" s="1183"/>
      <c r="G1466" s="33" t="s">
        <v>167</v>
      </c>
      <c r="H1466" s="1179">
        <f>VLOOKUP($A1457,'Class-6'!$B$9:$EI$108,9,0)</f>
        <v>0</v>
      </c>
      <c r="I1466" s="1179"/>
      <c r="J1466" s="1179"/>
      <c r="K1466" s="1179"/>
      <c r="L1466" s="1179"/>
      <c r="M1466" s="1180"/>
    </row>
    <row r="1467" spans="1:13" ht="20.25" customHeight="1">
      <c r="A1467" s="1187"/>
      <c r="B1467" s="40" t="s">
        <v>81</v>
      </c>
      <c r="C1467" s="1181" t="s">
        <v>57</v>
      </c>
      <c r="D1467" s="1182"/>
      <c r="E1467" s="1182"/>
      <c r="F1467" s="1183"/>
      <c r="G1467" s="33" t="s">
        <v>167</v>
      </c>
      <c r="H1467" s="1184" t="str">
        <f>CONCATENATE('Class-6'!$G$4,'Class-6'!$J$4)</f>
        <v>6(A)</v>
      </c>
      <c r="I1467" s="1179"/>
      <c r="J1467" s="1179"/>
      <c r="K1467" s="1179"/>
      <c r="L1467" s="1179"/>
      <c r="M1467" s="1180"/>
    </row>
    <row r="1468" spans="1:13" ht="20.25" customHeight="1" thickBot="1">
      <c r="A1468" s="1187"/>
      <c r="B1468" s="40" t="s">
        <v>81</v>
      </c>
      <c r="C1468" s="1154" t="s">
        <v>27</v>
      </c>
      <c r="D1468" s="1155"/>
      <c r="E1468" s="1155"/>
      <c r="F1468" s="1156"/>
      <c r="G1468" s="98" t="s">
        <v>167</v>
      </c>
      <c r="H1468" s="1157">
        <f>VLOOKUP($A1457,'Class-6'!$B$9:$EI$108,10,0)</f>
        <v>0</v>
      </c>
      <c r="I1468" s="1157"/>
      <c r="J1468" s="1157"/>
      <c r="K1468" s="1157"/>
      <c r="L1468" s="1157"/>
      <c r="M1468" s="1158"/>
    </row>
    <row r="1469" spans="1:13" ht="20.25" customHeight="1">
      <c r="A1469" s="1187"/>
      <c r="B1469" s="49" t="s">
        <v>81</v>
      </c>
      <c r="C1469" s="1159" t="s">
        <v>58</v>
      </c>
      <c r="D1469" s="1160"/>
      <c r="E1469" s="413" t="s">
        <v>85</v>
      </c>
      <c r="F1469" s="413" t="s">
        <v>86</v>
      </c>
      <c r="G1469" s="410" t="s">
        <v>33</v>
      </c>
      <c r="H1469" s="1161" t="s">
        <v>59</v>
      </c>
      <c r="I1469" s="1161"/>
      <c r="J1469" s="1162" t="s">
        <v>97</v>
      </c>
      <c r="K1469" s="1163"/>
      <c r="L1469" s="414" t="s">
        <v>89</v>
      </c>
      <c r="M1469" s="1164" t="s">
        <v>104</v>
      </c>
    </row>
    <row r="1470" spans="1:13" ht="25.5" customHeight="1" thickBot="1">
      <c r="A1470" s="1187"/>
      <c r="B1470" s="49" t="s">
        <v>81</v>
      </c>
      <c r="C1470" s="1166" t="s">
        <v>60</v>
      </c>
      <c r="D1470" s="1167"/>
      <c r="E1470" s="267">
        <f>'Class-6'!$L$7</f>
        <v>20</v>
      </c>
      <c r="F1470" s="267">
        <f>'Class-6'!$M$7</f>
        <v>20</v>
      </c>
      <c r="G1470" s="268">
        <f>SUM(E1470:F1470)</f>
        <v>40</v>
      </c>
      <c r="H1470" s="1168">
        <f>'Class-6'!$R$7</f>
        <v>60</v>
      </c>
      <c r="I1470" s="1169"/>
      <c r="J1470" s="1170">
        <f>'Class-6'!$V$7</f>
        <v>100</v>
      </c>
      <c r="K1470" s="1171"/>
      <c r="L1470" s="150">
        <f>G1470+H1470+J1470</f>
        <v>200</v>
      </c>
      <c r="M1470" s="1165"/>
    </row>
    <row r="1471" spans="1:13" ht="22.5" customHeight="1">
      <c r="A1471" s="1187"/>
      <c r="B1471" s="49" t="s">
        <v>81</v>
      </c>
      <c r="C1471" s="1148" t="str">
        <f>'Class-6'!$L$3</f>
        <v>HINDI</v>
      </c>
      <c r="D1471" s="1149"/>
      <c r="E1471" s="99">
        <f>IF($J1460="TC",0,IF($J1460="Nso",0,VLOOKUP($A1457,'Class-6'!$B$9:$EI$108,11,0)))</f>
        <v>0</v>
      </c>
      <c r="F1471" s="99">
        <f>IF($J1460="TC",0,IF($J1460="Nso",0,VLOOKUP($A1457,'Class-6'!$B$9:$EI$108,12,0)))</f>
        <v>0</v>
      </c>
      <c r="G1471" s="269">
        <f>SUM(E1471,F1471)</f>
        <v>0</v>
      </c>
      <c r="H1471" s="1150">
        <f>IF($J1460="TC",0,IF($J1460="Nso",0,VLOOKUP($A1457,'Class-6'!$B$9:$EI$108,17,0)))</f>
        <v>0</v>
      </c>
      <c r="I1471" s="1151"/>
      <c r="J1471" s="1152">
        <f>IF($J1460="TC",0,IF($J1460="Nso",0,VLOOKUP($A1457,'Class-6'!$B$9:$EI$108,21,0)))</f>
        <v>0</v>
      </c>
      <c r="K1471" s="1153"/>
      <c r="L1471" s="99">
        <f>SUM(G1471,H1471,J1471)</f>
        <v>0</v>
      </c>
      <c r="M1471" s="100">
        <f>IF($J1460="TC",0,IF($J1460="Nso",0,VLOOKUP($A1457,'Class-6'!$B$9:$EI$108,25,0)))</f>
        <v>0</v>
      </c>
    </row>
    <row r="1472" spans="1:13" ht="22.5" customHeight="1">
      <c r="A1472" s="1187"/>
      <c r="B1472" s="49" t="s">
        <v>81</v>
      </c>
      <c r="C1472" s="1136" t="str">
        <f>'Class-6'!$AA$3</f>
        <v>ENGLISH</v>
      </c>
      <c r="D1472" s="1137"/>
      <c r="E1472" s="99">
        <f>IF($J1460="TC",0,IF($J1460="Nso",0,VLOOKUP($A1457,'Class-6'!$B$9:$EI$108,26,0)))</f>
        <v>0</v>
      </c>
      <c r="F1472" s="99">
        <f>IF($J1460="TC",0,IF($J1460="Nso",0,VLOOKUP($A1457,'Class-6'!$B$9:$EI$108,27,0)))</f>
        <v>0</v>
      </c>
      <c r="G1472" s="270">
        <f t="shared" ref="G1472:G1476" si="82">SUM(E1472,F1472)</f>
        <v>0</v>
      </c>
      <c r="H1472" s="1138">
        <f>IF($J1460="TC",0,IF($J1460="Nso",0,VLOOKUP($A1457,'Class-6'!$B$9:$EI$108,32,0)))</f>
        <v>0</v>
      </c>
      <c r="I1472" s="1139"/>
      <c r="J1472" s="1140">
        <f>IF($J1460="TC",0,IF($J1460="Nso",0,VLOOKUP($A1457,'Class-6'!$B$9:$EI$108,36,0)))</f>
        <v>0</v>
      </c>
      <c r="K1472" s="1141"/>
      <c r="L1472" s="99">
        <f t="shared" ref="L1472:L1476" si="83">SUM(G1472,H1472,J1472)</f>
        <v>0</v>
      </c>
      <c r="M1472" s="100">
        <f>IF($J1460="TC",0,IF($J1460="Nso",0,VLOOKUP($A1457,'Class-6'!$B$9:$EI$108,40,0)))</f>
        <v>0</v>
      </c>
    </row>
    <row r="1473" spans="1:13" ht="22.5" customHeight="1">
      <c r="A1473" s="1187"/>
      <c r="B1473" s="49" t="s">
        <v>81</v>
      </c>
      <c r="C1473" s="1136" t="str">
        <f>'Class-6'!$AP$3</f>
        <v>SANSKRIT</v>
      </c>
      <c r="D1473" s="1137"/>
      <c r="E1473" s="99">
        <f>IF($J1460="TC",0,IF($J1460="Nso",0,VLOOKUP($A1457,'Class-6'!$B$9:$EI$108,41,0)))</f>
        <v>0</v>
      </c>
      <c r="F1473" s="99">
        <f>IF($J1460="TC",0,IF($J1460="TC",0,IF($J1460="Nso",0,VLOOKUP($A1457,'Class-6'!$B$9:$EI$108,42,0))))</f>
        <v>0</v>
      </c>
      <c r="G1473" s="270">
        <f t="shared" si="82"/>
        <v>0</v>
      </c>
      <c r="H1473" s="1138">
        <f>IF($J1460="TC",0,IF($J1460="Nso",0,VLOOKUP($A1457,'Class-6'!$B$9:$EI$108,47,0)))</f>
        <v>0</v>
      </c>
      <c r="I1473" s="1139"/>
      <c r="J1473" s="1140">
        <f>IF($J1460="TC",0,IF($J1460="Nso",0,VLOOKUP($A1457,'Class-6'!$B$9:$EI$108,51,0)))</f>
        <v>0</v>
      </c>
      <c r="K1473" s="1141"/>
      <c r="L1473" s="99">
        <f t="shared" si="83"/>
        <v>0</v>
      </c>
      <c r="M1473" s="100">
        <f>IF($J1460="TC",0,IF($J1460="Nso",0,VLOOKUP($A1457,'Class-6'!$B$9:$EI$108,55,0)))</f>
        <v>0</v>
      </c>
    </row>
    <row r="1474" spans="1:13" ht="22.5" customHeight="1">
      <c r="A1474" s="1187"/>
      <c r="B1474" s="49" t="s">
        <v>81</v>
      </c>
      <c r="C1474" s="1136" t="str">
        <f>'Class-6'!$BE$3</f>
        <v>SCIENCE</v>
      </c>
      <c r="D1474" s="1137"/>
      <c r="E1474" s="99">
        <f>IF($J1460="TC",0,IF($J1460="Nso",0,VLOOKUP($A1457,'Class-6'!$B$9:$EI$108,56,0)))</f>
        <v>0</v>
      </c>
      <c r="F1474" s="99">
        <f>IF($J1460="TC",0,IF($J1460="Nso",0,VLOOKUP($A1457,'Class-6'!$B$9:$EI$108,57,0)))</f>
        <v>0</v>
      </c>
      <c r="G1474" s="270">
        <f t="shared" si="82"/>
        <v>0</v>
      </c>
      <c r="H1474" s="1138">
        <f>IF($J1460="TC",0,IF($J1460="Nso",0,VLOOKUP($A1457,'Class-6'!$B$9:$EI$108,62,0)))</f>
        <v>0</v>
      </c>
      <c r="I1474" s="1139"/>
      <c r="J1474" s="1140">
        <f>IF($J1460="TC",0,IF($J1460="Nso",0,VLOOKUP($A1457,'Class-6'!$B$9:$EI$108,66,0)))</f>
        <v>0</v>
      </c>
      <c r="K1474" s="1141"/>
      <c r="L1474" s="99">
        <f t="shared" si="83"/>
        <v>0</v>
      </c>
      <c r="M1474" s="100">
        <f>IF($J1460="TC",0,IF($J1460="Nso",0,VLOOKUP($A1457,'Class-6'!$B$9:$EI$108,70,0)))</f>
        <v>0</v>
      </c>
    </row>
    <row r="1475" spans="1:13" ht="22.5" customHeight="1">
      <c r="A1475" s="1187"/>
      <c r="B1475" s="49" t="s">
        <v>81</v>
      </c>
      <c r="C1475" s="1136" t="str">
        <f>'Class-6'!$BT$3</f>
        <v>MATHEMATICS</v>
      </c>
      <c r="D1475" s="1137"/>
      <c r="E1475" s="99">
        <f>IF($J1460="TC",0,IF($J1460="Nso",0,VLOOKUP($A1457,'Class-6'!$B$9:$EI$108,71,0)))</f>
        <v>0</v>
      </c>
      <c r="F1475" s="99">
        <f>IF($J1460="TC",0,IF($J1460="Nso",0,VLOOKUP($A1457,'Class-6'!$B$9:$EI$108,72,0)))</f>
        <v>0</v>
      </c>
      <c r="G1475" s="270">
        <f t="shared" si="82"/>
        <v>0</v>
      </c>
      <c r="H1475" s="1138">
        <f>IF($J1460="TC",0,IF($J1460="Nso",0,VLOOKUP($A1457,'Class-6'!$B$9:$EI$108,77,0)))</f>
        <v>0</v>
      </c>
      <c r="I1475" s="1139"/>
      <c r="J1475" s="1140">
        <f>IF($J1460="TC",0,IF($J1460="Nso",0,VLOOKUP($A1457,'Class-6'!$B$9:$EI$108,81,0)))</f>
        <v>0</v>
      </c>
      <c r="K1475" s="1141"/>
      <c r="L1475" s="99">
        <f t="shared" si="83"/>
        <v>0</v>
      </c>
      <c r="M1475" s="100">
        <f>IF($J1460="TC",0,IF($J1460="Nso",0,VLOOKUP($A1457,'Class-6'!$B$9:$EI$108,85,0)))</f>
        <v>0</v>
      </c>
    </row>
    <row r="1476" spans="1:13" ht="22.5" customHeight="1" thickBot="1">
      <c r="A1476" s="1187"/>
      <c r="B1476" s="49" t="s">
        <v>81</v>
      </c>
      <c r="C1476" s="1142" t="str">
        <f>'Class-6'!$CI$3</f>
        <v>SOCIAL SCIENCE</v>
      </c>
      <c r="D1476" s="1143"/>
      <c r="E1476" s="99">
        <f>IF($J1460="TC",0,IF($J1460="Nso",0,VLOOKUP($A1457,'Class-6'!$B$9:$EI$108,86,0)))</f>
        <v>0</v>
      </c>
      <c r="F1476" s="99">
        <f>IF($J1460="TC",0,IF($J1460="Nso",0,VLOOKUP($A1457,'Class-6'!$B$9:$EI$108,87,0)))</f>
        <v>0</v>
      </c>
      <c r="G1476" s="271">
        <f t="shared" si="82"/>
        <v>0</v>
      </c>
      <c r="H1476" s="1144">
        <f>IF($J1460="TC",0,IF($J1460="Nso",0,VLOOKUP($A1457,'Class-6'!$B$9:$EI$108,92,0)))</f>
        <v>0</v>
      </c>
      <c r="I1476" s="1145"/>
      <c r="J1476" s="1146">
        <f>IF($J1460="TC",0,IF($J1460="Nso",0,VLOOKUP($A1457,'Class-6'!$B$9:$EI$108,96,0)))</f>
        <v>0</v>
      </c>
      <c r="K1476" s="1147"/>
      <c r="L1476" s="99">
        <f t="shared" si="83"/>
        <v>0</v>
      </c>
      <c r="M1476" s="100">
        <f>IF($J1460="TC",0,IF($J1460="Nso",0,VLOOKUP($A1457,'Class-6'!$B$9:$EI$108,100,0)))</f>
        <v>0</v>
      </c>
    </row>
    <row r="1477" spans="1:13" ht="20.25" customHeight="1">
      <c r="A1477" s="1187"/>
      <c r="B1477" s="49" t="s">
        <v>81</v>
      </c>
      <c r="C1477" s="1124" t="s">
        <v>90</v>
      </c>
      <c r="D1477" s="1125"/>
      <c r="E1477" s="1126"/>
      <c r="F1477" s="1130" t="s">
        <v>91</v>
      </c>
      <c r="G1477" s="1131"/>
      <c r="H1477" s="1132" t="s">
        <v>92</v>
      </c>
      <c r="I1477" s="1133"/>
      <c r="J1477" s="481" t="s">
        <v>45</v>
      </c>
      <c r="K1477" s="481" t="s">
        <v>98</v>
      </c>
      <c r="L1477" s="411" t="s">
        <v>43</v>
      </c>
      <c r="M1477" s="513" t="s">
        <v>47</v>
      </c>
    </row>
    <row r="1478" spans="1:13" ht="20.25" customHeight="1" thickBot="1">
      <c r="A1478" s="1187"/>
      <c r="B1478" s="49" t="s">
        <v>81</v>
      </c>
      <c r="C1478" s="1127"/>
      <c r="D1478" s="1128"/>
      <c r="E1478" s="1129"/>
      <c r="F1478" s="1134">
        <f>IF($J1460="TC",0,IF($J1460="Nso",0,VLOOKUP($A1457,'Class-6'!$B$9:$EI$108,131,0)))</f>
        <v>0</v>
      </c>
      <c r="G1478" s="1135"/>
      <c r="H1478" s="1134">
        <f>IF($J1460="TC",0,IF($J1460="Nso",0,VLOOKUP($A1457,'Class-6'!$B$9:$EI$108,132,0)))</f>
        <v>0</v>
      </c>
      <c r="I1478" s="1135"/>
      <c r="J1478" s="483">
        <f>IF($J1460="TC",0,IF($J1460="Nso",0,VLOOKUP($A1457,'Class-6'!$B$9:$EI$108,133,0)))</f>
        <v>0</v>
      </c>
      <c r="K1478" s="482" t="str">
        <f>IF($J1460="TC",0,IF($J1460="Nso",0,VLOOKUP($A1457,'Class-6'!$B$9:$EI$108,134,0)))</f>
        <v/>
      </c>
      <c r="L1478" s="412" t="str">
        <f>IF($J1460="TC","TC",IF($J1460="Nso","NSO",VLOOKUP($A1457,'Class-6'!$B$9:$EI$108,135,0)))</f>
        <v/>
      </c>
      <c r="M1478" s="97" t="str">
        <f>IF($J1460="Nso",0,VLOOKUP($A1457,'Class-6'!$B$9:$EI$108,137,0))</f>
        <v/>
      </c>
    </row>
    <row r="1479" spans="1:13" ht="20.25" customHeight="1">
      <c r="A1479" s="1187"/>
      <c r="B1479" s="49" t="s">
        <v>81</v>
      </c>
      <c r="C1479" s="1172" t="s">
        <v>63</v>
      </c>
      <c r="D1479" s="1173"/>
      <c r="E1479" s="1173"/>
      <c r="F1479" s="1173"/>
      <c r="G1479" s="1173"/>
      <c r="H1479" s="1174"/>
      <c r="I1479" s="1175" t="s">
        <v>64</v>
      </c>
      <c r="J1479" s="1176"/>
      <c r="K1479" s="484">
        <f>IF($J1460="TC",0,IF($J1460="Nso",0,VLOOKUP($A1457,'Class-6'!$B$9:$EI$108,128,0)))</f>
        <v>0</v>
      </c>
      <c r="L1479" s="1177" t="s">
        <v>107</v>
      </c>
      <c r="M1479" s="1178"/>
    </row>
    <row r="1480" spans="1:13" ht="20.25" customHeight="1" thickBot="1">
      <c r="A1480" s="1187"/>
      <c r="B1480" s="49" t="s">
        <v>81</v>
      </c>
      <c r="C1480" s="1113" t="s">
        <v>58</v>
      </c>
      <c r="D1480" s="1114"/>
      <c r="E1480" s="1114"/>
      <c r="F1480" s="1115" t="s">
        <v>176</v>
      </c>
      <c r="G1480" s="1115"/>
      <c r="H1480" s="272" t="s">
        <v>51</v>
      </c>
      <c r="I1480" s="1116" t="s">
        <v>65</v>
      </c>
      <c r="J1480" s="1117"/>
      <c r="K1480" s="485">
        <f>IF($J1460="TC",0,IF($J1460="Nso",0,VLOOKUP($A1457,'Class-6'!$B$9:$EI$108,129,0)))</f>
        <v>0</v>
      </c>
      <c r="L1480" s="1118" t="str">
        <f>IF($J1460="TC",0,IF($J1460="Nso",0,VLOOKUP($A1457,'Class-6'!$B$9:$EI$108,130,0)))</f>
        <v/>
      </c>
      <c r="M1480" s="1119"/>
    </row>
    <row r="1481" spans="1:13" ht="20.25" customHeight="1">
      <c r="A1481" s="1187"/>
      <c r="B1481" s="49" t="s">
        <v>81</v>
      </c>
      <c r="C1481" s="1113"/>
      <c r="D1481" s="1114"/>
      <c r="E1481" s="1114"/>
      <c r="F1481" s="1115"/>
      <c r="G1481" s="1115"/>
      <c r="H1481" s="273" t="s">
        <v>105</v>
      </c>
      <c r="I1481" s="1120" t="s">
        <v>66</v>
      </c>
      <c r="J1481" s="1121"/>
      <c r="K1481" s="1122">
        <f>IF($J1460="TC",0,IF($J1460="Nso",0,VLOOKUP($A1457,'Class-6'!$B$9:$EI$108,138,0)))</f>
        <v>0</v>
      </c>
      <c r="L1481" s="1122"/>
      <c r="M1481" s="1123"/>
    </row>
    <row r="1482" spans="1:13" ht="20.25" customHeight="1">
      <c r="A1482" s="1187"/>
      <c r="B1482" s="49" t="s">
        <v>81</v>
      </c>
      <c r="C1482" s="1101" t="str">
        <f>'Class-6'!$CX$3</f>
        <v>WORK EXP.</v>
      </c>
      <c r="D1482" s="1102"/>
      <c r="E1482" s="1103"/>
      <c r="F1482" s="1104" t="str">
        <f>IF($J1460="TC",0,IF($J1460="Nso",0,VLOOKUP($A1457,'Class-6'!$B$9:$FH$108,155,0)))</f>
        <v>0/100</v>
      </c>
      <c r="G1482" s="1104"/>
      <c r="H1482" s="95">
        <f>IF($J1460="TC",0,IF($J1460="Nso",0,VLOOKUP($A1457,'Class-6'!$B$9:$FH$108,109,0)))</f>
        <v>0</v>
      </c>
      <c r="I1482" s="1105" t="s">
        <v>83</v>
      </c>
      <c r="J1482" s="1106"/>
      <c r="K1482" s="1107">
        <f>'Class-6'!$V$2</f>
        <v>44676</v>
      </c>
      <c r="L1482" s="1107"/>
      <c r="M1482" s="1108"/>
    </row>
    <row r="1483" spans="1:13" ht="20.25" customHeight="1">
      <c r="A1483" s="1187"/>
      <c r="B1483" s="49" t="s">
        <v>81</v>
      </c>
      <c r="C1483" s="1109" t="str">
        <f>'Class-6'!$DG$3</f>
        <v>ART EDU.</v>
      </c>
      <c r="D1483" s="1104"/>
      <c r="E1483" s="1104"/>
      <c r="F1483" s="1086" t="str">
        <f>IF($J1460="TC",0,IF($J1460="Nso",0,VLOOKUP($A1457,'Class-6'!$B$9:$FH$108,159,0)))</f>
        <v>0/100</v>
      </c>
      <c r="G1483" s="1087"/>
      <c r="H1483" s="95">
        <f>IF($J1460="TC",0,IF($J1460="Nso",0,VLOOKUP($A1457,'Class-6'!$B$9:$FH$108,118,0)))</f>
        <v>0</v>
      </c>
      <c r="I1483" s="1110"/>
      <c r="J1483" s="1111"/>
      <c r="K1483" s="1111"/>
      <c r="L1483" s="1111"/>
      <c r="M1483" s="1112"/>
    </row>
    <row r="1484" spans="1:13" ht="20.25" customHeight="1">
      <c r="A1484" s="1187"/>
      <c r="B1484" s="49" t="s">
        <v>81</v>
      </c>
      <c r="C1484" s="1084" t="str">
        <f>'Class-6'!$DP$3</f>
        <v>HEALTH &amp; PHY. EDU.</v>
      </c>
      <c r="D1484" s="1085"/>
      <c r="E1484" s="1085"/>
      <c r="F1484" s="1086" t="str">
        <f>IF($J1460="TC",0,IF($J1460="Nso",0,VLOOKUP($A1457,'Class-6'!$B$9:$FH$108,163,0)))</f>
        <v>0/100</v>
      </c>
      <c r="G1484" s="1087"/>
      <c r="H1484" s="95">
        <f>IF($J1460="TC",0,IF($J1460="Nso",0,VLOOKUP($A1457,'Class-6'!$B$9:$FH$108,127,0)))</f>
        <v>0</v>
      </c>
      <c r="I1484" s="1088" t="s">
        <v>78</v>
      </c>
      <c r="J1484" s="1089"/>
      <c r="K1484" s="1092"/>
      <c r="L1484" s="1093"/>
      <c r="M1484" s="1094"/>
    </row>
    <row r="1485" spans="1:13" ht="20.25" customHeight="1">
      <c r="A1485" s="1187"/>
      <c r="B1485" s="40" t="s">
        <v>81</v>
      </c>
      <c r="C1485" s="1098" t="s">
        <v>67</v>
      </c>
      <c r="D1485" s="1099"/>
      <c r="E1485" s="1099"/>
      <c r="F1485" s="1099"/>
      <c r="G1485" s="1099"/>
      <c r="H1485" s="1100"/>
      <c r="I1485" s="1090"/>
      <c r="J1485" s="1091"/>
      <c r="K1485" s="1095"/>
      <c r="L1485" s="1096"/>
      <c r="M1485" s="1097"/>
    </row>
    <row r="1486" spans="1:13" ht="20.25" customHeight="1" thickBot="1">
      <c r="A1486" s="1187"/>
      <c r="B1486" s="40" t="s">
        <v>81</v>
      </c>
      <c r="C1486" s="96" t="s">
        <v>68</v>
      </c>
      <c r="D1486" s="1060" t="s">
        <v>73</v>
      </c>
      <c r="E1486" s="1227"/>
      <c r="F1486" s="1060" t="s">
        <v>74</v>
      </c>
      <c r="G1486" s="1061"/>
      <c r="H1486" s="1062"/>
      <c r="I1486" s="1063" t="s">
        <v>79</v>
      </c>
      <c r="J1486" s="1064"/>
      <c r="K1486" s="1064"/>
      <c r="L1486" s="1064"/>
      <c r="M1486" s="1065"/>
    </row>
    <row r="1487" spans="1:13" ht="20.25" customHeight="1">
      <c r="A1487" s="1187"/>
      <c r="B1487" s="40" t="s">
        <v>81</v>
      </c>
      <c r="C1487" s="511" t="s">
        <v>207</v>
      </c>
      <c r="D1487" s="1228" t="s">
        <v>208</v>
      </c>
      <c r="E1487" s="1229"/>
      <c r="F1487" s="1069" t="s">
        <v>75</v>
      </c>
      <c r="G1487" s="1070"/>
      <c r="H1487" s="1071"/>
      <c r="I1487" s="1066"/>
      <c r="J1487" s="1067"/>
      <c r="K1487" s="1067"/>
      <c r="L1487" s="1067"/>
      <c r="M1487" s="1068"/>
    </row>
    <row r="1488" spans="1:13" ht="20.25" customHeight="1">
      <c r="A1488" s="1187"/>
      <c r="B1488" s="40" t="s">
        <v>81</v>
      </c>
      <c r="C1488" s="512" t="s">
        <v>69</v>
      </c>
      <c r="D1488" s="1230" t="s">
        <v>212</v>
      </c>
      <c r="E1488" s="1231"/>
      <c r="F1488" s="1072" t="s">
        <v>76</v>
      </c>
      <c r="G1488" s="1073"/>
      <c r="H1488" s="1074"/>
      <c r="I1488" s="1066"/>
      <c r="J1488" s="1067"/>
      <c r="K1488" s="1067"/>
      <c r="L1488" s="1067"/>
      <c r="M1488" s="1068"/>
    </row>
    <row r="1489" spans="1:13" ht="20.25" customHeight="1">
      <c r="A1489" s="1187"/>
      <c r="B1489" s="40" t="s">
        <v>81</v>
      </c>
      <c r="C1489" s="512" t="s">
        <v>70</v>
      </c>
      <c r="D1489" s="1230" t="s">
        <v>215</v>
      </c>
      <c r="E1489" s="1231"/>
      <c r="F1489" s="1072" t="s">
        <v>77</v>
      </c>
      <c r="G1489" s="1073"/>
      <c r="H1489" s="1074"/>
      <c r="I1489" s="1075" t="s">
        <v>93</v>
      </c>
      <c r="J1489" s="1076"/>
      <c r="K1489" s="1076"/>
      <c r="L1489" s="1076"/>
      <c r="M1489" s="1077"/>
    </row>
    <row r="1490" spans="1:13" ht="20.25" customHeight="1">
      <c r="A1490" s="1187"/>
      <c r="B1490" s="40"/>
      <c r="C1490" s="512" t="s">
        <v>72</v>
      </c>
      <c r="D1490" s="1230" t="s">
        <v>209</v>
      </c>
      <c r="E1490" s="1231"/>
      <c r="F1490" s="1072" t="s">
        <v>77</v>
      </c>
      <c r="G1490" s="1073"/>
      <c r="H1490" s="1074"/>
      <c r="I1490" s="1075"/>
      <c r="J1490" s="1076"/>
      <c r="K1490" s="1076"/>
      <c r="L1490" s="1076"/>
      <c r="M1490" s="1077"/>
    </row>
    <row r="1491" spans="1:13" ht="20.25" customHeight="1" thickBot="1">
      <c r="A1491" s="1187"/>
      <c r="B1491" s="51" t="s">
        <v>81</v>
      </c>
      <c r="C1491" s="131" t="s">
        <v>71</v>
      </c>
      <c r="D1491" s="1232" t="s">
        <v>210</v>
      </c>
      <c r="E1491" s="1233"/>
      <c r="F1491" s="1081" t="s">
        <v>106</v>
      </c>
      <c r="G1491" s="1082"/>
      <c r="H1491" s="1083"/>
      <c r="I1491" s="1078"/>
      <c r="J1491" s="1079"/>
      <c r="K1491" s="1079"/>
      <c r="L1491" s="1079"/>
      <c r="M1491" s="1080"/>
    </row>
    <row r="1492" spans="1:13" ht="24.75" customHeight="1" thickTop="1" thickBot="1">
      <c r="A1492" s="488">
        <f>A1457+1</f>
        <v>43</v>
      </c>
      <c r="B1492" s="1186" t="s">
        <v>54</v>
      </c>
      <c r="C1492" s="1186"/>
      <c r="D1492" s="1186"/>
      <c r="E1492" s="1186"/>
      <c r="F1492" s="1186"/>
      <c r="G1492" s="1186"/>
      <c r="H1492" s="1186"/>
      <c r="I1492" s="1186"/>
      <c r="J1492" s="1186"/>
      <c r="K1492" s="1186"/>
      <c r="L1492" s="1186"/>
      <c r="M1492" s="1186"/>
    </row>
    <row r="1493" spans="1:13" ht="37.5" customHeight="1" thickTop="1">
      <c r="A1493" s="1187"/>
      <c r="B1493" s="1188"/>
      <c r="C1493" s="1189"/>
      <c r="D1493" s="1192" t="str">
        <f>Master!$E$8</f>
        <v>Govt. Sr. Secondary School Raimalwada</v>
      </c>
      <c r="E1493" s="1193"/>
      <c r="F1493" s="1193"/>
      <c r="G1493" s="1193"/>
      <c r="H1493" s="1193"/>
      <c r="I1493" s="1193"/>
      <c r="J1493" s="1193"/>
      <c r="K1493" s="1193"/>
      <c r="L1493" s="1193"/>
      <c r="M1493" s="1194"/>
    </row>
    <row r="1494" spans="1:13" ht="26.25" customHeight="1" thickBot="1">
      <c r="A1494" s="1187"/>
      <c r="B1494" s="1190"/>
      <c r="C1494" s="1191"/>
      <c r="D1494" s="1195" t="str">
        <f>Master!$E$11</f>
        <v>P.S.-Bapini (Jodhpur)</v>
      </c>
      <c r="E1494" s="1196"/>
      <c r="F1494" s="1196"/>
      <c r="G1494" s="1196"/>
      <c r="H1494" s="1196"/>
      <c r="I1494" s="1196"/>
      <c r="J1494" s="1196"/>
      <c r="K1494" s="1196"/>
      <c r="L1494" s="1196"/>
      <c r="M1494" s="1197"/>
    </row>
    <row r="1495" spans="1:13" ht="15" customHeight="1">
      <c r="A1495" s="1187"/>
      <c r="B1495" s="274"/>
      <c r="C1495" s="1198" t="s">
        <v>169</v>
      </c>
      <c r="D1495" s="1199"/>
      <c r="E1495" s="1199"/>
      <c r="F1495" s="1199"/>
      <c r="G1495" s="1200"/>
      <c r="H1495" s="1207" t="s">
        <v>129</v>
      </c>
      <c r="I1495" s="1207"/>
      <c r="J1495" s="1210">
        <f>VLOOKUP(A1492,'Class-6'!$B$9:$G$108,6)</f>
        <v>0</v>
      </c>
      <c r="K1495" s="1213" t="str">
        <f>CONCATENATE('Class-6'!$C$3,'Class-6'!$G$3)</f>
        <v>School U-Dise Code :-08151106901</v>
      </c>
      <c r="L1495" s="1214"/>
      <c r="M1495" s="1215"/>
    </row>
    <row r="1496" spans="1:13" ht="15" customHeight="1">
      <c r="A1496" s="1187"/>
      <c r="B1496" s="38"/>
      <c r="C1496" s="1201"/>
      <c r="D1496" s="1202"/>
      <c r="E1496" s="1202"/>
      <c r="F1496" s="1202"/>
      <c r="G1496" s="1203"/>
      <c r="H1496" s="1208"/>
      <c r="I1496" s="1208"/>
      <c r="J1496" s="1211"/>
      <c r="K1496" s="1216" t="str">
        <f>CONCATENATE('Class-6'!$I$3,'Class-6'!$J$3)</f>
        <v>Session :-2021-22</v>
      </c>
      <c r="L1496" s="1217"/>
      <c r="M1496" s="1218"/>
    </row>
    <row r="1497" spans="1:13" ht="15" customHeight="1" thickBot="1">
      <c r="A1497" s="1187"/>
      <c r="B1497" s="38"/>
      <c r="C1497" s="1204"/>
      <c r="D1497" s="1205"/>
      <c r="E1497" s="1205"/>
      <c r="F1497" s="1205"/>
      <c r="G1497" s="1206"/>
      <c r="H1497" s="1209"/>
      <c r="I1497" s="1209"/>
      <c r="J1497" s="1212"/>
      <c r="K1497" s="1219"/>
      <c r="L1497" s="1220"/>
      <c r="M1497" s="1221"/>
    </row>
    <row r="1498" spans="1:13" ht="20.25" customHeight="1">
      <c r="A1498" s="1187"/>
      <c r="B1498" s="40" t="s">
        <v>81</v>
      </c>
      <c r="C1498" s="1222" t="s">
        <v>22</v>
      </c>
      <c r="D1498" s="1223"/>
      <c r="E1498" s="1223"/>
      <c r="F1498" s="1224"/>
      <c r="G1498" s="17" t="s">
        <v>167</v>
      </c>
      <c r="H1498" s="1225">
        <f>VLOOKUP($A1492,'Class-6'!$B$9:$EI$108,4,0)</f>
        <v>0</v>
      </c>
      <c r="I1498" s="1225"/>
      <c r="J1498" s="1225"/>
      <c r="K1498" s="1225"/>
      <c r="L1498" s="1225"/>
      <c r="M1498" s="1226"/>
    </row>
    <row r="1499" spans="1:13" ht="20.25" customHeight="1">
      <c r="A1499" s="1187"/>
      <c r="B1499" s="40" t="s">
        <v>81</v>
      </c>
      <c r="C1499" s="1181" t="s">
        <v>24</v>
      </c>
      <c r="D1499" s="1182"/>
      <c r="E1499" s="1182"/>
      <c r="F1499" s="1183"/>
      <c r="G1499" s="33" t="s">
        <v>167</v>
      </c>
      <c r="H1499" s="1179">
        <f>VLOOKUP($A1492,'Class-6'!$B$9:$EI$108,7,0)</f>
        <v>0</v>
      </c>
      <c r="I1499" s="1179"/>
      <c r="J1499" s="1179"/>
      <c r="K1499" s="1179"/>
      <c r="L1499" s="1179"/>
      <c r="M1499" s="1180"/>
    </row>
    <row r="1500" spans="1:13" ht="20.25" customHeight="1">
      <c r="A1500" s="1187"/>
      <c r="B1500" s="40" t="s">
        <v>81</v>
      </c>
      <c r="C1500" s="1181" t="s">
        <v>25</v>
      </c>
      <c r="D1500" s="1182"/>
      <c r="E1500" s="1182"/>
      <c r="F1500" s="1183"/>
      <c r="G1500" s="33" t="s">
        <v>167</v>
      </c>
      <c r="H1500" s="1179">
        <f>VLOOKUP($A1492,'Class-6'!$B$9:$EI$108,8,0)</f>
        <v>0</v>
      </c>
      <c r="I1500" s="1179"/>
      <c r="J1500" s="1179"/>
      <c r="K1500" s="1179"/>
      <c r="L1500" s="1179"/>
      <c r="M1500" s="1180"/>
    </row>
    <row r="1501" spans="1:13" ht="20.25" customHeight="1">
      <c r="A1501" s="1187"/>
      <c r="B1501" s="40" t="s">
        <v>81</v>
      </c>
      <c r="C1501" s="1181" t="s">
        <v>56</v>
      </c>
      <c r="D1501" s="1182"/>
      <c r="E1501" s="1182"/>
      <c r="F1501" s="1183"/>
      <c r="G1501" s="33" t="s">
        <v>167</v>
      </c>
      <c r="H1501" s="1179">
        <f>VLOOKUP($A1492,'Class-6'!$B$9:$EI$108,9,0)</f>
        <v>0</v>
      </c>
      <c r="I1501" s="1179"/>
      <c r="J1501" s="1179"/>
      <c r="K1501" s="1179"/>
      <c r="L1501" s="1179"/>
      <c r="M1501" s="1180"/>
    </row>
    <row r="1502" spans="1:13" ht="20.25" customHeight="1">
      <c r="A1502" s="1187"/>
      <c r="B1502" s="40" t="s">
        <v>81</v>
      </c>
      <c r="C1502" s="1181" t="s">
        <v>57</v>
      </c>
      <c r="D1502" s="1182"/>
      <c r="E1502" s="1182"/>
      <c r="F1502" s="1183"/>
      <c r="G1502" s="33" t="s">
        <v>167</v>
      </c>
      <c r="H1502" s="1184" t="str">
        <f>CONCATENATE('Class-6'!$G$4,'Class-6'!$J$4)</f>
        <v>6(A)</v>
      </c>
      <c r="I1502" s="1179"/>
      <c r="J1502" s="1179"/>
      <c r="K1502" s="1179"/>
      <c r="L1502" s="1179"/>
      <c r="M1502" s="1180"/>
    </row>
    <row r="1503" spans="1:13" ht="20.25" customHeight="1" thickBot="1">
      <c r="A1503" s="1187"/>
      <c r="B1503" s="40" t="s">
        <v>81</v>
      </c>
      <c r="C1503" s="1154" t="s">
        <v>27</v>
      </c>
      <c r="D1503" s="1155"/>
      <c r="E1503" s="1155"/>
      <c r="F1503" s="1156"/>
      <c r="G1503" s="98" t="s">
        <v>167</v>
      </c>
      <c r="H1503" s="1157">
        <f>VLOOKUP($A1492,'Class-6'!$B$9:$EI$108,10,0)</f>
        <v>0</v>
      </c>
      <c r="I1503" s="1157"/>
      <c r="J1503" s="1157"/>
      <c r="K1503" s="1157"/>
      <c r="L1503" s="1157"/>
      <c r="M1503" s="1158"/>
    </row>
    <row r="1504" spans="1:13" ht="20.25" customHeight="1">
      <c r="A1504" s="1187"/>
      <c r="B1504" s="49" t="s">
        <v>81</v>
      </c>
      <c r="C1504" s="1159" t="s">
        <v>58</v>
      </c>
      <c r="D1504" s="1160"/>
      <c r="E1504" s="413" t="s">
        <v>85</v>
      </c>
      <c r="F1504" s="413" t="s">
        <v>86</v>
      </c>
      <c r="G1504" s="410" t="s">
        <v>33</v>
      </c>
      <c r="H1504" s="1161" t="s">
        <v>59</v>
      </c>
      <c r="I1504" s="1161"/>
      <c r="J1504" s="1162" t="s">
        <v>97</v>
      </c>
      <c r="K1504" s="1163"/>
      <c r="L1504" s="414" t="s">
        <v>89</v>
      </c>
      <c r="M1504" s="1164" t="s">
        <v>104</v>
      </c>
    </row>
    <row r="1505" spans="1:13" ht="25.5" customHeight="1" thickBot="1">
      <c r="A1505" s="1187"/>
      <c r="B1505" s="49" t="s">
        <v>81</v>
      </c>
      <c r="C1505" s="1166" t="s">
        <v>60</v>
      </c>
      <c r="D1505" s="1167"/>
      <c r="E1505" s="267">
        <f>'Class-6'!$L$7</f>
        <v>20</v>
      </c>
      <c r="F1505" s="267">
        <f>'Class-6'!$M$7</f>
        <v>20</v>
      </c>
      <c r="G1505" s="268">
        <f>SUM(E1505:F1505)</f>
        <v>40</v>
      </c>
      <c r="H1505" s="1168">
        <f>'Class-6'!$R$7</f>
        <v>60</v>
      </c>
      <c r="I1505" s="1169"/>
      <c r="J1505" s="1170">
        <f>'Class-6'!$V$7</f>
        <v>100</v>
      </c>
      <c r="K1505" s="1171"/>
      <c r="L1505" s="150">
        <f>G1505+H1505+J1505</f>
        <v>200</v>
      </c>
      <c r="M1505" s="1165"/>
    </row>
    <row r="1506" spans="1:13" ht="22.5" customHeight="1">
      <c r="A1506" s="1187"/>
      <c r="B1506" s="49" t="s">
        <v>81</v>
      </c>
      <c r="C1506" s="1148" t="str">
        <f>'Class-6'!$L$3</f>
        <v>HINDI</v>
      </c>
      <c r="D1506" s="1149"/>
      <c r="E1506" s="99">
        <f>IF($J1495="TC",0,IF($J1495="Nso",0,VLOOKUP($A1492,'Class-6'!$B$9:$EI$108,11,0)))</f>
        <v>0</v>
      </c>
      <c r="F1506" s="99">
        <f>IF($J1495="TC",0,IF($J1495="Nso",0,VLOOKUP($A1492,'Class-6'!$B$9:$EI$108,12,0)))</f>
        <v>0</v>
      </c>
      <c r="G1506" s="269">
        <f>SUM(E1506,F1506)</f>
        <v>0</v>
      </c>
      <c r="H1506" s="1150">
        <f>IF($J1495="TC",0,IF($J1495="Nso",0,VLOOKUP($A1492,'Class-6'!$B$9:$EI$108,17,0)))</f>
        <v>0</v>
      </c>
      <c r="I1506" s="1151"/>
      <c r="J1506" s="1152">
        <f>IF($J1495="TC",0,IF($J1495="Nso",0,VLOOKUP($A1492,'Class-6'!$B$9:$EI$108,21,0)))</f>
        <v>0</v>
      </c>
      <c r="K1506" s="1153"/>
      <c r="L1506" s="99">
        <f>SUM(G1506,H1506,J1506)</f>
        <v>0</v>
      </c>
      <c r="M1506" s="100">
        <f>IF($J1495="TC",0,IF($J1495="Nso",0,VLOOKUP($A1492,'Class-6'!$B$9:$EI$108,25,0)))</f>
        <v>0</v>
      </c>
    </row>
    <row r="1507" spans="1:13" ht="22.5" customHeight="1">
      <c r="A1507" s="1187"/>
      <c r="B1507" s="49" t="s">
        <v>81</v>
      </c>
      <c r="C1507" s="1136" t="str">
        <f>'Class-6'!$AA$3</f>
        <v>ENGLISH</v>
      </c>
      <c r="D1507" s="1137"/>
      <c r="E1507" s="99">
        <f>IF($J1495="TC",0,IF($J1495="Nso",0,VLOOKUP($A1492,'Class-6'!$B$9:$EI$108,26,0)))</f>
        <v>0</v>
      </c>
      <c r="F1507" s="99">
        <f>IF($J1495="TC",0,IF($J1495="Nso",0,VLOOKUP($A1492,'Class-6'!$B$9:$EI$108,27,0)))</f>
        <v>0</v>
      </c>
      <c r="G1507" s="270">
        <f t="shared" ref="G1507:G1511" si="84">SUM(E1507,F1507)</f>
        <v>0</v>
      </c>
      <c r="H1507" s="1138">
        <f>IF($J1495="TC",0,IF($J1495="Nso",0,VLOOKUP($A1492,'Class-6'!$B$9:$EI$108,32,0)))</f>
        <v>0</v>
      </c>
      <c r="I1507" s="1139"/>
      <c r="J1507" s="1140">
        <f>IF($J1495="TC",0,IF($J1495="Nso",0,VLOOKUP($A1492,'Class-6'!$B$9:$EI$108,36,0)))</f>
        <v>0</v>
      </c>
      <c r="K1507" s="1141"/>
      <c r="L1507" s="99">
        <f t="shared" ref="L1507:L1511" si="85">SUM(G1507,H1507,J1507)</f>
        <v>0</v>
      </c>
      <c r="M1507" s="100">
        <f>IF($J1495="TC",0,IF($J1495="Nso",0,VLOOKUP($A1492,'Class-6'!$B$9:$EI$108,40,0)))</f>
        <v>0</v>
      </c>
    </row>
    <row r="1508" spans="1:13" ht="22.5" customHeight="1">
      <c r="A1508" s="1187"/>
      <c r="B1508" s="49" t="s">
        <v>81</v>
      </c>
      <c r="C1508" s="1136" t="str">
        <f>'Class-6'!$AP$3</f>
        <v>SANSKRIT</v>
      </c>
      <c r="D1508" s="1137"/>
      <c r="E1508" s="99">
        <f>IF($J1495="TC",0,IF($J1495="Nso",0,VLOOKUP($A1492,'Class-6'!$B$9:$EI$108,41,0)))</f>
        <v>0</v>
      </c>
      <c r="F1508" s="99">
        <f>IF($J1495="TC",0,IF($J1495="TC",0,IF($J1495="Nso",0,VLOOKUP($A1492,'Class-6'!$B$9:$EI$108,42,0))))</f>
        <v>0</v>
      </c>
      <c r="G1508" s="270">
        <f t="shared" si="84"/>
        <v>0</v>
      </c>
      <c r="H1508" s="1138">
        <f>IF($J1495="TC",0,IF($J1495="Nso",0,VLOOKUP($A1492,'Class-6'!$B$9:$EI$108,47,0)))</f>
        <v>0</v>
      </c>
      <c r="I1508" s="1139"/>
      <c r="J1508" s="1140">
        <f>IF($J1495="TC",0,IF($J1495="Nso",0,VLOOKUP($A1492,'Class-6'!$B$9:$EI$108,51,0)))</f>
        <v>0</v>
      </c>
      <c r="K1508" s="1141"/>
      <c r="L1508" s="99">
        <f t="shared" si="85"/>
        <v>0</v>
      </c>
      <c r="M1508" s="100">
        <f>IF($J1495="TC",0,IF($J1495="Nso",0,VLOOKUP($A1492,'Class-6'!$B$9:$EI$108,55,0)))</f>
        <v>0</v>
      </c>
    </row>
    <row r="1509" spans="1:13" ht="22.5" customHeight="1">
      <c r="A1509" s="1187"/>
      <c r="B1509" s="49" t="s">
        <v>81</v>
      </c>
      <c r="C1509" s="1136" t="str">
        <f>'Class-6'!$BE$3</f>
        <v>SCIENCE</v>
      </c>
      <c r="D1509" s="1137"/>
      <c r="E1509" s="99">
        <f>IF($J1495="TC",0,IF($J1495="Nso",0,VLOOKUP($A1492,'Class-6'!$B$9:$EI$108,56,0)))</f>
        <v>0</v>
      </c>
      <c r="F1509" s="99">
        <f>IF($J1495="TC",0,IF($J1495="Nso",0,VLOOKUP($A1492,'Class-6'!$B$9:$EI$108,57,0)))</f>
        <v>0</v>
      </c>
      <c r="G1509" s="270">
        <f t="shared" si="84"/>
        <v>0</v>
      </c>
      <c r="H1509" s="1138">
        <f>IF($J1495="TC",0,IF($J1495="Nso",0,VLOOKUP($A1492,'Class-6'!$B$9:$EI$108,62,0)))</f>
        <v>0</v>
      </c>
      <c r="I1509" s="1139"/>
      <c r="J1509" s="1140">
        <f>IF($J1495="TC",0,IF($J1495="Nso",0,VLOOKUP($A1492,'Class-6'!$B$9:$EI$108,66,0)))</f>
        <v>0</v>
      </c>
      <c r="K1509" s="1141"/>
      <c r="L1509" s="99">
        <f t="shared" si="85"/>
        <v>0</v>
      </c>
      <c r="M1509" s="100">
        <f>IF($J1495="TC",0,IF($J1495="Nso",0,VLOOKUP($A1492,'Class-6'!$B$9:$EI$108,70,0)))</f>
        <v>0</v>
      </c>
    </row>
    <row r="1510" spans="1:13" ht="22.5" customHeight="1">
      <c r="A1510" s="1187"/>
      <c r="B1510" s="49" t="s">
        <v>81</v>
      </c>
      <c r="C1510" s="1136" t="str">
        <f>'Class-6'!$BT$3</f>
        <v>MATHEMATICS</v>
      </c>
      <c r="D1510" s="1137"/>
      <c r="E1510" s="99">
        <f>IF($J1495="TC",0,IF($J1495="Nso",0,VLOOKUP($A1492,'Class-6'!$B$9:$EI$108,71,0)))</f>
        <v>0</v>
      </c>
      <c r="F1510" s="99">
        <f>IF($J1495="TC",0,IF($J1495="Nso",0,VLOOKUP($A1492,'Class-6'!$B$9:$EI$108,72,0)))</f>
        <v>0</v>
      </c>
      <c r="G1510" s="270">
        <f t="shared" si="84"/>
        <v>0</v>
      </c>
      <c r="H1510" s="1138">
        <f>IF($J1495="TC",0,IF($J1495="Nso",0,VLOOKUP($A1492,'Class-6'!$B$9:$EI$108,77,0)))</f>
        <v>0</v>
      </c>
      <c r="I1510" s="1139"/>
      <c r="J1510" s="1140">
        <f>IF($J1495="TC",0,IF($J1495="Nso",0,VLOOKUP($A1492,'Class-6'!$B$9:$EI$108,81,0)))</f>
        <v>0</v>
      </c>
      <c r="K1510" s="1141"/>
      <c r="L1510" s="99">
        <f t="shared" si="85"/>
        <v>0</v>
      </c>
      <c r="M1510" s="100">
        <f>IF($J1495="TC",0,IF($J1495="Nso",0,VLOOKUP($A1492,'Class-6'!$B$9:$EI$108,85,0)))</f>
        <v>0</v>
      </c>
    </row>
    <row r="1511" spans="1:13" ht="22.5" customHeight="1" thickBot="1">
      <c r="A1511" s="1187"/>
      <c r="B1511" s="49" t="s">
        <v>81</v>
      </c>
      <c r="C1511" s="1142" t="str">
        <f>'Class-6'!$CI$3</f>
        <v>SOCIAL SCIENCE</v>
      </c>
      <c r="D1511" s="1143"/>
      <c r="E1511" s="99">
        <f>IF($J1495="TC",0,IF($J1495="Nso",0,VLOOKUP($A1492,'Class-6'!$B$9:$EI$108,86,0)))</f>
        <v>0</v>
      </c>
      <c r="F1511" s="99">
        <f>IF($J1495="TC",0,IF($J1495="Nso",0,VLOOKUP($A1492,'Class-6'!$B$9:$EI$108,87,0)))</f>
        <v>0</v>
      </c>
      <c r="G1511" s="271">
        <f t="shared" si="84"/>
        <v>0</v>
      </c>
      <c r="H1511" s="1144">
        <f>IF($J1495="TC",0,IF($J1495="Nso",0,VLOOKUP($A1492,'Class-6'!$B$9:$EI$108,92,0)))</f>
        <v>0</v>
      </c>
      <c r="I1511" s="1145"/>
      <c r="J1511" s="1146">
        <f>IF($J1495="TC",0,IF($J1495="Nso",0,VLOOKUP($A1492,'Class-6'!$B$9:$EI$108,96,0)))</f>
        <v>0</v>
      </c>
      <c r="K1511" s="1147"/>
      <c r="L1511" s="99">
        <f t="shared" si="85"/>
        <v>0</v>
      </c>
      <c r="M1511" s="100">
        <f>IF($J1495="TC",0,IF($J1495="Nso",0,VLOOKUP($A1492,'Class-6'!$B$9:$EI$108,100,0)))</f>
        <v>0</v>
      </c>
    </row>
    <row r="1512" spans="1:13" ht="20.25" customHeight="1">
      <c r="A1512" s="1187"/>
      <c r="B1512" s="49" t="s">
        <v>81</v>
      </c>
      <c r="C1512" s="1124" t="s">
        <v>90</v>
      </c>
      <c r="D1512" s="1125"/>
      <c r="E1512" s="1126"/>
      <c r="F1512" s="1130" t="s">
        <v>91</v>
      </c>
      <c r="G1512" s="1131"/>
      <c r="H1512" s="1132" t="s">
        <v>92</v>
      </c>
      <c r="I1512" s="1133"/>
      <c r="J1512" s="481" t="s">
        <v>45</v>
      </c>
      <c r="K1512" s="481" t="s">
        <v>98</v>
      </c>
      <c r="L1512" s="411" t="s">
        <v>43</v>
      </c>
      <c r="M1512" s="50" t="s">
        <v>47</v>
      </c>
    </row>
    <row r="1513" spans="1:13" ht="20.25" customHeight="1" thickBot="1">
      <c r="A1513" s="1187"/>
      <c r="B1513" s="49" t="s">
        <v>81</v>
      </c>
      <c r="C1513" s="1127"/>
      <c r="D1513" s="1128"/>
      <c r="E1513" s="1129"/>
      <c r="F1513" s="1134">
        <f>IF($J1495="TC",0,IF($J1495="Nso",0,VLOOKUP($A1492,'Class-6'!$B$9:$EI$108,131,0)))</f>
        <v>0</v>
      </c>
      <c r="G1513" s="1135"/>
      <c r="H1513" s="1134">
        <f>IF($J1495="TC",0,IF($J1495="Nso",0,VLOOKUP($A1492,'Class-6'!$B$9:$EI$108,132,0)))</f>
        <v>0</v>
      </c>
      <c r="I1513" s="1135"/>
      <c r="J1513" s="483">
        <f>IF($J1495="TC",0,IF($J1495="Nso",0,VLOOKUP($A1492,'Class-6'!$B$9:$EI$108,133,0)))</f>
        <v>0</v>
      </c>
      <c r="K1513" s="482" t="str">
        <f>IF($J1495="TC",0,IF($J1495="Nso",0,VLOOKUP($A1492,'Class-6'!$B$9:$EI$108,134,0)))</f>
        <v/>
      </c>
      <c r="L1513" s="412" t="str">
        <f>IF($J1495="TC","TC",IF($J1495="Nso","NSO",VLOOKUP($A1492,'Class-6'!$B$9:$EI$108,135,0)))</f>
        <v/>
      </c>
      <c r="M1513" s="97" t="str">
        <f>IF($J1495="Nso",0,VLOOKUP($A1492,'Class-6'!$B$9:$EI$108,137,0))</f>
        <v/>
      </c>
    </row>
    <row r="1514" spans="1:13" ht="20.25" customHeight="1">
      <c r="A1514" s="1187"/>
      <c r="B1514" s="49" t="s">
        <v>81</v>
      </c>
      <c r="C1514" s="1172" t="s">
        <v>63</v>
      </c>
      <c r="D1514" s="1173"/>
      <c r="E1514" s="1173"/>
      <c r="F1514" s="1173"/>
      <c r="G1514" s="1173"/>
      <c r="H1514" s="1174"/>
      <c r="I1514" s="1175" t="s">
        <v>64</v>
      </c>
      <c r="J1514" s="1176"/>
      <c r="K1514" s="484">
        <f>IF($J1495="TC",0,IF($J1495="Nso",0,VLOOKUP($A1492,'Class-6'!$B$9:$EI$108,128,0)))</f>
        <v>0</v>
      </c>
      <c r="L1514" s="1177" t="s">
        <v>107</v>
      </c>
      <c r="M1514" s="1178"/>
    </row>
    <row r="1515" spans="1:13" ht="20.25" customHeight="1" thickBot="1">
      <c r="A1515" s="1187"/>
      <c r="B1515" s="49" t="s">
        <v>81</v>
      </c>
      <c r="C1515" s="1113" t="s">
        <v>58</v>
      </c>
      <c r="D1515" s="1114"/>
      <c r="E1515" s="1114"/>
      <c r="F1515" s="1115" t="s">
        <v>176</v>
      </c>
      <c r="G1515" s="1115"/>
      <c r="H1515" s="272" t="s">
        <v>51</v>
      </c>
      <c r="I1515" s="1116" t="s">
        <v>65</v>
      </c>
      <c r="J1515" s="1117"/>
      <c r="K1515" s="485">
        <f>IF($J1495="TC",0,IF($J1495="Nso",0,VLOOKUP($A1492,'Class-6'!$B$9:$EI$108,129,0)))</f>
        <v>0</v>
      </c>
      <c r="L1515" s="1118" t="str">
        <f>IF($J1495="TC",0,IF($J1495="Nso",0,VLOOKUP($A1492,'Class-6'!$B$9:$EI$108,130,0)))</f>
        <v/>
      </c>
      <c r="M1515" s="1119"/>
    </row>
    <row r="1516" spans="1:13" ht="20.25" customHeight="1">
      <c r="A1516" s="1187"/>
      <c r="B1516" s="49" t="s">
        <v>81</v>
      </c>
      <c r="C1516" s="1113"/>
      <c r="D1516" s="1114"/>
      <c r="E1516" s="1114"/>
      <c r="F1516" s="1115"/>
      <c r="G1516" s="1115"/>
      <c r="H1516" s="273" t="s">
        <v>105</v>
      </c>
      <c r="I1516" s="1120" t="s">
        <v>66</v>
      </c>
      <c r="J1516" s="1121"/>
      <c r="K1516" s="1122">
        <f>IF($J1495="TC",0,IF($J1495="Nso",0,VLOOKUP($A1492,'Class-6'!$B$9:$EI$108,138,0)))</f>
        <v>0</v>
      </c>
      <c r="L1516" s="1122"/>
      <c r="M1516" s="1123"/>
    </row>
    <row r="1517" spans="1:13" ht="20.25" customHeight="1">
      <c r="A1517" s="1187"/>
      <c r="B1517" s="49" t="s">
        <v>81</v>
      </c>
      <c r="C1517" s="1101" t="str">
        <f>'Class-6'!$CX$3</f>
        <v>WORK EXP.</v>
      </c>
      <c r="D1517" s="1102"/>
      <c r="E1517" s="1103"/>
      <c r="F1517" s="1104" t="str">
        <f>IF($J1495="TC",0,IF($J1495="Nso",0,VLOOKUP($A1492,'Class-6'!$B$9:$FH$108,155,0)))</f>
        <v>0/100</v>
      </c>
      <c r="G1517" s="1104"/>
      <c r="H1517" s="95">
        <f>IF($J1495="TC",0,IF($J1495="Nso",0,VLOOKUP($A1492,'Class-6'!$B$9:$FH$108,109,0)))</f>
        <v>0</v>
      </c>
      <c r="I1517" s="1105" t="s">
        <v>83</v>
      </c>
      <c r="J1517" s="1106"/>
      <c r="K1517" s="1107">
        <f>'Class-6'!$V$2</f>
        <v>44676</v>
      </c>
      <c r="L1517" s="1107"/>
      <c r="M1517" s="1108"/>
    </row>
    <row r="1518" spans="1:13" ht="20.25" customHeight="1">
      <c r="A1518" s="1187"/>
      <c r="B1518" s="49" t="s">
        <v>81</v>
      </c>
      <c r="C1518" s="1109" t="str">
        <f>'Class-6'!$DG$3</f>
        <v>ART EDU.</v>
      </c>
      <c r="D1518" s="1104"/>
      <c r="E1518" s="1104"/>
      <c r="F1518" s="1086" t="str">
        <f>IF($J1495="TC",0,IF($J1495="Nso",0,VLOOKUP($A1492,'Class-6'!$B$9:$FH$108,159,0)))</f>
        <v>0/100</v>
      </c>
      <c r="G1518" s="1087"/>
      <c r="H1518" s="95">
        <f>IF($J1495="TC",0,IF($J1495="Nso",0,VLOOKUP($A1492,'Class-6'!$B$9:$FH$108,118,0)))</f>
        <v>0</v>
      </c>
      <c r="I1518" s="1110"/>
      <c r="J1518" s="1111"/>
      <c r="K1518" s="1111"/>
      <c r="L1518" s="1111"/>
      <c r="M1518" s="1112"/>
    </row>
    <row r="1519" spans="1:13" ht="20.25" customHeight="1">
      <c r="A1519" s="1187"/>
      <c r="B1519" s="49" t="s">
        <v>81</v>
      </c>
      <c r="C1519" s="1084" t="str">
        <f>'Class-6'!$DP$3</f>
        <v>HEALTH &amp; PHY. EDU.</v>
      </c>
      <c r="D1519" s="1085"/>
      <c r="E1519" s="1085"/>
      <c r="F1519" s="1086" t="str">
        <f>IF($J1495="TC",0,IF($J1495="Nso",0,VLOOKUP($A1492,'Class-6'!$B$9:$FH$108,163,0)))</f>
        <v>0/100</v>
      </c>
      <c r="G1519" s="1087"/>
      <c r="H1519" s="95">
        <f>IF($J1495="TC",0,IF($J1495="Nso",0,VLOOKUP($A1492,'Class-6'!$B$9:$FH$108,127,0)))</f>
        <v>0</v>
      </c>
      <c r="I1519" s="1088" t="s">
        <v>78</v>
      </c>
      <c r="J1519" s="1089"/>
      <c r="K1519" s="1092"/>
      <c r="L1519" s="1093"/>
      <c r="M1519" s="1094"/>
    </row>
    <row r="1520" spans="1:13" ht="20.25" customHeight="1">
      <c r="A1520" s="1187"/>
      <c r="B1520" s="40" t="s">
        <v>81</v>
      </c>
      <c r="C1520" s="1098" t="s">
        <v>67</v>
      </c>
      <c r="D1520" s="1099"/>
      <c r="E1520" s="1099"/>
      <c r="F1520" s="1099"/>
      <c r="G1520" s="1099"/>
      <c r="H1520" s="1100"/>
      <c r="I1520" s="1090"/>
      <c r="J1520" s="1091"/>
      <c r="K1520" s="1095"/>
      <c r="L1520" s="1096"/>
      <c r="M1520" s="1097"/>
    </row>
    <row r="1521" spans="1:13" ht="20.25" customHeight="1" thickBot="1">
      <c r="A1521" s="1187"/>
      <c r="B1521" s="40" t="s">
        <v>81</v>
      </c>
      <c r="C1521" s="96" t="s">
        <v>68</v>
      </c>
      <c r="D1521" s="1060" t="s">
        <v>73</v>
      </c>
      <c r="E1521" s="1227"/>
      <c r="F1521" s="1060" t="s">
        <v>74</v>
      </c>
      <c r="G1521" s="1061"/>
      <c r="H1521" s="1062"/>
      <c r="I1521" s="1063" t="s">
        <v>79</v>
      </c>
      <c r="J1521" s="1064"/>
      <c r="K1521" s="1064"/>
      <c r="L1521" s="1064"/>
      <c r="M1521" s="1065"/>
    </row>
    <row r="1522" spans="1:13" ht="20.25" customHeight="1">
      <c r="A1522" s="1187"/>
      <c r="B1522" s="40" t="s">
        <v>81</v>
      </c>
      <c r="C1522" s="511" t="s">
        <v>207</v>
      </c>
      <c r="D1522" s="1228" t="s">
        <v>208</v>
      </c>
      <c r="E1522" s="1229"/>
      <c r="F1522" s="1069" t="s">
        <v>75</v>
      </c>
      <c r="G1522" s="1070"/>
      <c r="H1522" s="1071"/>
      <c r="I1522" s="1066"/>
      <c r="J1522" s="1067"/>
      <c r="K1522" s="1067"/>
      <c r="L1522" s="1067"/>
      <c r="M1522" s="1068"/>
    </row>
    <row r="1523" spans="1:13" ht="20.25" customHeight="1">
      <c r="A1523" s="1187"/>
      <c r="B1523" s="40" t="s">
        <v>81</v>
      </c>
      <c r="C1523" s="512" t="s">
        <v>69</v>
      </c>
      <c r="D1523" s="1230" t="s">
        <v>212</v>
      </c>
      <c r="E1523" s="1231"/>
      <c r="F1523" s="1072" t="s">
        <v>76</v>
      </c>
      <c r="G1523" s="1073"/>
      <c r="H1523" s="1074"/>
      <c r="I1523" s="1066"/>
      <c r="J1523" s="1067"/>
      <c r="K1523" s="1067"/>
      <c r="L1523" s="1067"/>
      <c r="M1523" s="1068"/>
    </row>
    <row r="1524" spans="1:13" ht="20.25" customHeight="1">
      <c r="A1524" s="1187"/>
      <c r="B1524" s="40" t="s">
        <v>81</v>
      </c>
      <c r="C1524" s="512" t="s">
        <v>70</v>
      </c>
      <c r="D1524" s="1230" t="s">
        <v>215</v>
      </c>
      <c r="E1524" s="1231"/>
      <c r="F1524" s="1072" t="s">
        <v>77</v>
      </c>
      <c r="G1524" s="1073"/>
      <c r="H1524" s="1074"/>
      <c r="I1524" s="1075" t="s">
        <v>93</v>
      </c>
      <c r="J1524" s="1076"/>
      <c r="K1524" s="1076"/>
      <c r="L1524" s="1076"/>
      <c r="M1524" s="1077"/>
    </row>
    <row r="1525" spans="1:13" ht="20.25" customHeight="1">
      <c r="A1525" s="1187"/>
      <c r="B1525" s="40"/>
      <c r="C1525" s="512" t="s">
        <v>72</v>
      </c>
      <c r="D1525" s="1230" t="s">
        <v>209</v>
      </c>
      <c r="E1525" s="1231"/>
      <c r="F1525" s="1072" t="s">
        <v>77</v>
      </c>
      <c r="G1525" s="1073"/>
      <c r="H1525" s="1074"/>
      <c r="I1525" s="1075"/>
      <c r="J1525" s="1076"/>
      <c r="K1525" s="1076"/>
      <c r="L1525" s="1076"/>
      <c r="M1525" s="1077"/>
    </row>
    <row r="1526" spans="1:13" ht="20.25" customHeight="1" thickBot="1">
      <c r="A1526" s="1187"/>
      <c r="B1526" s="51" t="s">
        <v>81</v>
      </c>
      <c r="C1526" s="131" t="s">
        <v>71</v>
      </c>
      <c r="D1526" s="1232" t="s">
        <v>210</v>
      </c>
      <c r="E1526" s="1233"/>
      <c r="F1526" s="1081" t="s">
        <v>106</v>
      </c>
      <c r="G1526" s="1082"/>
      <c r="H1526" s="1083"/>
      <c r="I1526" s="1078"/>
      <c r="J1526" s="1079"/>
      <c r="K1526" s="1079"/>
      <c r="L1526" s="1079"/>
      <c r="M1526" s="1080"/>
    </row>
    <row r="1527" spans="1:13" ht="12.75" customHeight="1" thickTop="1">
      <c r="A1527" s="1185"/>
      <c r="B1527" s="1185"/>
      <c r="C1527" s="1185"/>
      <c r="D1527" s="1185"/>
      <c r="E1527" s="1185"/>
      <c r="F1527" s="1185"/>
      <c r="G1527" s="1185"/>
      <c r="H1527" s="1185"/>
      <c r="I1527" s="1185"/>
      <c r="J1527" s="1185"/>
      <c r="K1527" s="1185"/>
      <c r="L1527" s="1185"/>
      <c r="M1527" s="1185"/>
    </row>
    <row r="1528" spans="1:13" ht="24.75" customHeight="1" thickBot="1">
      <c r="A1528" s="488">
        <f>A1492+1</f>
        <v>44</v>
      </c>
      <c r="B1528" s="1186" t="s">
        <v>54</v>
      </c>
      <c r="C1528" s="1186"/>
      <c r="D1528" s="1186"/>
      <c r="E1528" s="1186"/>
      <c r="F1528" s="1186"/>
      <c r="G1528" s="1186"/>
      <c r="H1528" s="1186"/>
      <c r="I1528" s="1186"/>
      <c r="J1528" s="1186"/>
      <c r="K1528" s="1186"/>
      <c r="L1528" s="1186"/>
      <c r="M1528" s="1186"/>
    </row>
    <row r="1529" spans="1:13" ht="42.75" customHeight="1" thickTop="1">
      <c r="A1529" s="1187"/>
      <c r="B1529" s="1188"/>
      <c r="C1529" s="1189"/>
      <c r="D1529" s="1192" t="str">
        <f>Master!$E$8</f>
        <v>Govt. Sr. Secondary School Raimalwada</v>
      </c>
      <c r="E1529" s="1193"/>
      <c r="F1529" s="1193"/>
      <c r="G1529" s="1193"/>
      <c r="H1529" s="1193"/>
      <c r="I1529" s="1193"/>
      <c r="J1529" s="1193"/>
      <c r="K1529" s="1193"/>
      <c r="L1529" s="1193"/>
      <c r="M1529" s="1194"/>
    </row>
    <row r="1530" spans="1:13" ht="26.25" customHeight="1" thickBot="1">
      <c r="A1530" s="1187"/>
      <c r="B1530" s="1190"/>
      <c r="C1530" s="1191"/>
      <c r="D1530" s="1195" t="str">
        <f>Master!$E$11</f>
        <v>P.S.-Bapini (Jodhpur)</v>
      </c>
      <c r="E1530" s="1196"/>
      <c r="F1530" s="1196"/>
      <c r="G1530" s="1196"/>
      <c r="H1530" s="1196"/>
      <c r="I1530" s="1196"/>
      <c r="J1530" s="1196"/>
      <c r="K1530" s="1196"/>
      <c r="L1530" s="1196"/>
      <c r="M1530" s="1197"/>
    </row>
    <row r="1531" spans="1:13" ht="17.25" customHeight="1">
      <c r="A1531" s="1187"/>
      <c r="B1531" s="274"/>
      <c r="C1531" s="1198" t="s">
        <v>169</v>
      </c>
      <c r="D1531" s="1199"/>
      <c r="E1531" s="1199"/>
      <c r="F1531" s="1199"/>
      <c r="G1531" s="1200"/>
      <c r="H1531" s="1207" t="s">
        <v>129</v>
      </c>
      <c r="I1531" s="1207"/>
      <c r="J1531" s="1210">
        <f>VLOOKUP(A1528,'Class-6'!$B$9:$G$108,6)</f>
        <v>0</v>
      </c>
      <c r="K1531" s="1213" t="str">
        <f>CONCATENATE('Class-6'!$C$3,'Class-6'!$G$3)</f>
        <v>School U-Dise Code :-08151106901</v>
      </c>
      <c r="L1531" s="1214"/>
      <c r="M1531" s="1215"/>
    </row>
    <row r="1532" spans="1:13" ht="17.25" customHeight="1">
      <c r="A1532" s="1187"/>
      <c r="B1532" s="38"/>
      <c r="C1532" s="1201"/>
      <c r="D1532" s="1202"/>
      <c r="E1532" s="1202"/>
      <c r="F1532" s="1202"/>
      <c r="G1532" s="1203"/>
      <c r="H1532" s="1208"/>
      <c r="I1532" s="1208"/>
      <c r="J1532" s="1211"/>
      <c r="K1532" s="1216" t="str">
        <f>CONCATENATE('Class-6'!$I$3,'Class-6'!$J$3)</f>
        <v>Session :-2021-22</v>
      </c>
      <c r="L1532" s="1217"/>
      <c r="M1532" s="1218"/>
    </row>
    <row r="1533" spans="1:13" ht="17.25" customHeight="1" thickBot="1">
      <c r="A1533" s="1187"/>
      <c r="B1533" s="38"/>
      <c r="C1533" s="1204"/>
      <c r="D1533" s="1205"/>
      <c r="E1533" s="1205"/>
      <c r="F1533" s="1205"/>
      <c r="G1533" s="1206"/>
      <c r="H1533" s="1209"/>
      <c r="I1533" s="1209"/>
      <c r="J1533" s="1212"/>
      <c r="K1533" s="1219"/>
      <c r="L1533" s="1220"/>
      <c r="M1533" s="1221"/>
    </row>
    <row r="1534" spans="1:13" ht="20.25" customHeight="1">
      <c r="A1534" s="1187"/>
      <c r="B1534" s="40" t="s">
        <v>81</v>
      </c>
      <c r="C1534" s="1222" t="s">
        <v>22</v>
      </c>
      <c r="D1534" s="1223"/>
      <c r="E1534" s="1223"/>
      <c r="F1534" s="1224"/>
      <c r="G1534" s="17" t="s">
        <v>167</v>
      </c>
      <c r="H1534" s="1225">
        <f>VLOOKUP($A1528,'Class-6'!$B$9:$EI$108,4,0)</f>
        <v>0</v>
      </c>
      <c r="I1534" s="1225"/>
      <c r="J1534" s="1225"/>
      <c r="K1534" s="1225"/>
      <c r="L1534" s="1225"/>
      <c r="M1534" s="1226"/>
    </row>
    <row r="1535" spans="1:13" ht="20.25" customHeight="1">
      <c r="A1535" s="1187"/>
      <c r="B1535" s="40" t="s">
        <v>81</v>
      </c>
      <c r="C1535" s="1181" t="s">
        <v>24</v>
      </c>
      <c r="D1535" s="1182"/>
      <c r="E1535" s="1182"/>
      <c r="F1535" s="1183"/>
      <c r="G1535" s="33" t="s">
        <v>167</v>
      </c>
      <c r="H1535" s="1179">
        <f>VLOOKUP($A1528,'Class-6'!$B$9:$EI$108,7,0)</f>
        <v>0</v>
      </c>
      <c r="I1535" s="1179"/>
      <c r="J1535" s="1179"/>
      <c r="K1535" s="1179"/>
      <c r="L1535" s="1179"/>
      <c r="M1535" s="1180"/>
    </row>
    <row r="1536" spans="1:13" ht="20.25" customHeight="1">
      <c r="A1536" s="1187"/>
      <c r="B1536" s="40" t="s">
        <v>81</v>
      </c>
      <c r="C1536" s="1181" t="s">
        <v>25</v>
      </c>
      <c r="D1536" s="1182"/>
      <c r="E1536" s="1182"/>
      <c r="F1536" s="1183"/>
      <c r="G1536" s="33" t="s">
        <v>167</v>
      </c>
      <c r="H1536" s="1179">
        <f>VLOOKUP($A1528,'Class-6'!$B$9:$EI$108,8,0)</f>
        <v>0</v>
      </c>
      <c r="I1536" s="1179"/>
      <c r="J1536" s="1179"/>
      <c r="K1536" s="1179"/>
      <c r="L1536" s="1179"/>
      <c r="M1536" s="1180"/>
    </row>
    <row r="1537" spans="1:13" ht="20.25" customHeight="1">
      <c r="A1537" s="1187"/>
      <c r="B1537" s="40" t="s">
        <v>81</v>
      </c>
      <c r="C1537" s="1181" t="s">
        <v>56</v>
      </c>
      <c r="D1537" s="1182"/>
      <c r="E1537" s="1182"/>
      <c r="F1537" s="1183"/>
      <c r="G1537" s="33" t="s">
        <v>167</v>
      </c>
      <c r="H1537" s="1179">
        <f>VLOOKUP($A1528,'Class-6'!$B$9:$EI$108,9,0)</f>
        <v>0</v>
      </c>
      <c r="I1537" s="1179"/>
      <c r="J1537" s="1179"/>
      <c r="K1537" s="1179"/>
      <c r="L1537" s="1179"/>
      <c r="M1537" s="1180"/>
    </row>
    <row r="1538" spans="1:13" ht="20.25" customHeight="1">
      <c r="A1538" s="1187"/>
      <c r="B1538" s="40" t="s">
        <v>81</v>
      </c>
      <c r="C1538" s="1181" t="s">
        <v>57</v>
      </c>
      <c r="D1538" s="1182"/>
      <c r="E1538" s="1182"/>
      <c r="F1538" s="1183"/>
      <c r="G1538" s="33" t="s">
        <v>167</v>
      </c>
      <c r="H1538" s="1184" t="str">
        <f>CONCATENATE('Class-6'!$G$4,'Class-6'!$J$4)</f>
        <v>6(A)</v>
      </c>
      <c r="I1538" s="1179"/>
      <c r="J1538" s="1179"/>
      <c r="K1538" s="1179"/>
      <c r="L1538" s="1179"/>
      <c r="M1538" s="1180"/>
    </row>
    <row r="1539" spans="1:13" ht="20.25" customHeight="1" thickBot="1">
      <c r="A1539" s="1187"/>
      <c r="B1539" s="40" t="s">
        <v>81</v>
      </c>
      <c r="C1539" s="1154" t="s">
        <v>27</v>
      </c>
      <c r="D1539" s="1155"/>
      <c r="E1539" s="1155"/>
      <c r="F1539" s="1156"/>
      <c r="G1539" s="98" t="s">
        <v>167</v>
      </c>
      <c r="H1539" s="1157">
        <f>VLOOKUP($A1528,'Class-6'!$B$9:$EI$108,10,0)</f>
        <v>0</v>
      </c>
      <c r="I1539" s="1157"/>
      <c r="J1539" s="1157"/>
      <c r="K1539" s="1157"/>
      <c r="L1539" s="1157"/>
      <c r="M1539" s="1158"/>
    </row>
    <row r="1540" spans="1:13" ht="20.25" customHeight="1">
      <c r="A1540" s="1187"/>
      <c r="B1540" s="49" t="s">
        <v>81</v>
      </c>
      <c r="C1540" s="1159" t="s">
        <v>58</v>
      </c>
      <c r="D1540" s="1160"/>
      <c r="E1540" s="413" t="s">
        <v>85</v>
      </c>
      <c r="F1540" s="413" t="s">
        <v>86</v>
      </c>
      <c r="G1540" s="410" t="s">
        <v>33</v>
      </c>
      <c r="H1540" s="1161" t="s">
        <v>59</v>
      </c>
      <c r="I1540" s="1161"/>
      <c r="J1540" s="1162" t="s">
        <v>97</v>
      </c>
      <c r="K1540" s="1163"/>
      <c r="L1540" s="414" t="s">
        <v>89</v>
      </c>
      <c r="M1540" s="1164" t="s">
        <v>104</v>
      </c>
    </row>
    <row r="1541" spans="1:13" ht="25.5" customHeight="1" thickBot="1">
      <c r="A1541" s="1187"/>
      <c r="B1541" s="49" t="s">
        <v>81</v>
      </c>
      <c r="C1541" s="1166" t="s">
        <v>60</v>
      </c>
      <c r="D1541" s="1167"/>
      <c r="E1541" s="267">
        <f>'Class-6'!$L$7</f>
        <v>20</v>
      </c>
      <c r="F1541" s="267">
        <f>'Class-6'!$M$7</f>
        <v>20</v>
      </c>
      <c r="G1541" s="268">
        <f>SUM(E1541:F1541)</f>
        <v>40</v>
      </c>
      <c r="H1541" s="1168">
        <f>'Class-6'!$R$7</f>
        <v>60</v>
      </c>
      <c r="I1541" s="1169"/>
      <c r="J1541" s="1170">
        <f>'Class-6'!$V$7</f>
        <v>100</v>
      </c>
      <c r="K1541" s="1171"/>
      <c r="L1541" s="150">
        <f>G1541+H1541+J1541</f>
        <v>200</v>
      </c>
      <c r="M1541" s="1165"/>
    </row>
    <row r="1542" spans="1:13" ht="22.5" customHeight="1">
      <c r="A1542" s="1187"/>
      <c r="B1542" s="49" t="s">
        <v>81</v>
      </c>
      <c r="C1542" s="1148" t="str">
        <f>'Class-6'!$L$3</f>
        <v>HINDI</v>
      </c>
      <c r="D1542" s="1149"/>
      <c r="E1542" s="99">
        <f>IF($J1531="TC",0,IF($J1531="Nso",0,VLOOKUP($A1528,'Class-6'!$B$9:$EI$108,11,0)))</f>
        <v>0</v>
      </c>
      <c r="F1542" s="99">
        <f>IF($J1531="TC",0,IF($J1531="Nso",0,VLOOKUP($A1528,'Class-6'!$B$9:$EI$108,12,0)))</f>
        <v>0</v>
      </c>
      <c r="G1542" s="269">
        <f>SUM(E1542,F1542)</f>
        <v>0</v>
      </c>
      <c r="H1542" s="1150">
        <f>IF($J1531="TC",0,IF($J1531="Nso",0,VLOOKUP($A1528,'Class-6'!$B$9:$EI$108,17,0)))</f>
        <v>0</v>
      </c>
      <c r="I1542" s="1151"/>
      <c r="J1542" s="1152">
        <f>IF($J1531="TC",0,IF($J1531="Nso",0,VLOOKUP($A1528,'Class-6'!$B$9:$EI$108,21,0)))</f>
        <v>0</v>
      </c>
      <c r="K1542" s="1153"/>
      <c r="L1542" s="99">
        <f>SUM(G1542,H1542,J1542)</f>
        <v>0</v>
      </c>
      <c r="M1542" s="100">
        <f>IF($J1531="TC",0,IF($J1531="Nso",0,VLOOKUP($A1528,'Class-6'!$B$9:$EI$108,25,0)))</f>
        <v>0</v>
      </c>
    </row>
    <row r="1543" spans="1:13" ht="22.5" customHeight="1">
      <c r="A1543" s="1187"/>
      <c r="B1543" s="49" t="s">
        <v>81</v>
      </c>
      <c r="C1543" s="1136" t="str">
        <f>'Class-6'!$AA$3</f>
        <v>ENGLISH</v>
      </c>
      <c r="D1543" s="1137"/>
      <c r="E1543" s="99">
        <f>IF($J1531="TC",0,IF($J1531="Nso",0,VLOOKUP($A1528,'Class-6'!$B$9:$EI$108,26,0)))</f>
        <v>0</v>
      </c>
      <c r="F1543" s="99">
        <f>IF($J1531="TC",0,IF($J1531="Nso",0,VLOOKUP($A1528,'Class-6'!$B$9:$EI$108,27,0)))</f>
        <v>0</v>
      </c>
      <c r="G1543" s="270">
        <f t="shared" ref="G1543:G1547" si="86">SUM(E1543,F1543)</f>
        <v>0</v>
      </c>
      <c r="H1543" s="1138">
        <f>IF($J1531="TC",0,IF($J1531="Nso",0,VLOOKUP($A1528,'Class-6'!$B$9:$EI$108,32,0)))</f>
        <v>0</v>
      </c>
      <c r="I1543" s="1139"/>
      <c r="J1543" s="1140">
        <f>IF($J1531="TC",0,IF($J1531="Nso",0,VLOOKUP($A1528,'Class-6'!$B$9:$EI$108,36,0)))</f>
        <v>0</v>
      </c>
      <c r="K1543" s="1141"/>
      <c r="L1543" s="99">
        <f t="shared" ref="L1543:L1547" si="87">SUM(G1543,H1543,J1543)</f>
        <v>0</v>
      </c>
      <c r="M1543" s="100">
        <f>IF($J1531="TC",0,IF($J1531="Nso",0,VLOOKUP($A1528,'Class-6'!$B$9:$EI$108,40,0)))</f>
        <v>0</v>
      </c>
    </row>
    <row r="1544" spans="1:13" ht="22.5" customHeight="1">
      <c r="A1544" s="1187"/>
      <c r="B1544" s="49" t="s">
        <v>81</v>
      </c>
      <c r="C1544" s="1136" t="str">
        <f>'Class-6'!$AP$3</f>
        <v>SANSKRIT</v>
      </c>
      <c r="D1544" s="1137"/>
      <c r="E1544" s="99">
        <f>IF($J1531="TC",0,IF($J1531="Nso",0,VLOOKUP($A1528,'Class-6'!$B$9:$EI$108,41,0)))</f>
        <v>0</v>
      </c>
      <c r="F1544" s="99">
        <f>IF($J1531="TC",0,IF($J1531="TC",0,IF($J1531="Nso",0,VLOOKUP($A1528,'Class-6'!$B$9:$EI$108,42,0))))</f>
        <v>0</v>
      </c>
      <c r="G1544" s="270">
        <f t="shared" si="86"/>
        <v>0</v>
      </c>
      <c r="H1544" s="1138">
        <f>IF($J1531="TC",0,IF($J1531="Nso",0,VLOOKUP($A1528,'Class-6'!$B$9:$EI$108,47,0)))</f>
        <v>0</v>
      </c>
      <c r="I1544" s="1139"/>
      <c r="J1544" s="1140">
        <f>IF($J1531="TC",0,IF($J1531="Nso",0,VLOOKUP($A1528,'Class-6'!$B$9:$EI$108,51,0)))</f>
        <v>0</v>
      </c>
      <c r="K1544" s="1141"/>
      <c r="L1544" s="99">
        <f t="shared" si="87"/>
        <v>0</v>
      </c>
      <c r="M1544" s="100">
        <f>IF($J1531="TC",0,IF($J1531="Nso",0,VLOOKUP($A1528,'Class-6'!$B$9:$EI$108,55,0)))</f>
        <v>0</v>
      </c>
    </row>
    <row r="1545" spans="1:13" ht="22.5" customHeight="1">
      <c r="A1545" s="1187"/>
      <c r="B1545" s="49" t="s">
        <v>81</v>
      </c>
      <c r="C1545" s="1136" t="str">
        <f>'Class-6'!$BE$3</f>
        <v>SCIENCE</v>
      </c>
      <c r="D1545" s="1137"/>
      <c r="E1545" s="99">
        <f>IF($J1531="TC",0,IF($J1531="Nso",0,VLOOKUP($A1528,'Class-6'!$B$9:$EI$108,56,0)))</f>
        <v>0</v>
      </c>
      <c r="F1545" s="99">
        <f>IF($J1531="TC",0,IF($J1531="Nso",0,VLOOKUP($A1528,'Class-6'!$B$9:$EI$108,57,0)))</f>
        <v>0</v>
      </c>
      <c r="G1545" s="270">
        <f t="shared" si="86"/>
        <v>0</v>
      </c>
      <c r="H1545" s="1138">
        <f>IF($J1531="TC",0,IF($J1531="Nso",0,VLOOKUP($A1528,'Class-6'!$B$9:$EI$108,62,0)))</f>
        <v>0</v>
      </c>
      <c r="I1545" s="1139"/>
      <c r="J1545" s="1140">
        <f>IF($J1531="TC",0,IF($J1531="Nso",0,VLOOKUP($A1528,'Class-6'!$B$9:$EI$108,66,0)))</f>
        <v>0</v>
      </c>
      <c r="K1545" s="1141"/>
      <c r="L1545" s="99">
        <f t="shared" si="87"/>
        <v>0</v>
      </c>
      <c r="M1545" s="100">
        <f>IF($J1531="TC",0,IF($J1531="Nso",0,VLOOKUP($A1528,'Class-6'!$B$9:$EI$108,70,0)))</f>
        <v>0</v>
      </c>
    </row>
    <row r="1546" spans="1:13" ht="22.5" customHeight="1">
      <c r="A1546" s="1187"/>
      <c r="B1546" s="49" t="s">
        <v>81</v>
      </c>
      <c r="C1546" s="1136" t="str">
        <f>'Class-6'!$BT$3</f>
        <v>MATHEMATICS</v>
      </c>
      <c r="D1546" s="1137"/>
      <c r="E1546" s="99">
        <f>IF($J1531="TC",0,IF($J1531="Nso",0,VLOOKUP($A1528,'Class-6'!$B$9:$EI$108,71,0)))</f>
        <v>0</v>
      </c>
      <c r="F1546" s="99">
        <f>IF($J1531="TC",0,IF($J1531="Nso",0,VLOOKUP($A1528,'Class-6'!$B$9:$EI$108,72,0)))</f>
        <v>0</v>
      </c>
      <c r="G1546" s="270">
        <f t="shared" si="86"/>
        <v>0</v>
      </c>
      <c r="H1546" s="1138">
        <f>IF($J1531="TC",0,IF($J1531="Nso",0,VLOOKUP($A1528,'Class-6'!$B$9:$EI$108,77,0)))</f>
        <v>0</v>
      </c>
      <c r="I1546" s="1139"/>
      <c r="J1546" s="1140">
        <f>IF($J1531="TC",0,IF($J1531="Nso",0,VLOOKUP($A1528,'Class-6'!$B$9:$EI$108,81,0)))</f>
        <v>0</v>
      </c>
      <c r="K1546" s="1141"/>
      <c r="L1546" s="99">
        <f t="shared" si="87"/>
        <v>0</v>
      </c>
      <c r="M1546" s="100">
        <f>IF($J1531="TC",0,IF($J1531="Nso",0,VLOOKUP($A1528,'Class-6'!$B$9:$EI$108,85,0)))</f>
        <v>0</v>
      </c>
    </row>
    <row r="1547" spans="1:13" ht="22.5" customHeight="1" thickBot="1">
      <c r="A1547" s="1187"/>
      <c r="B1547" s="49" t="s">
        <v>81</v>
      </c>
      <c r="C1547" s="1142" t="str">
        <f>'Class-6'!$CI$3</f>
        <v>SOCIAL SCIENCE</v>
      </c>
      <c r="D1547" s="1143"/>
      <c r="E1547" s="99">
        <f>IF($J1531="TC",0,IF($J1531="Nso",0,VLOOKUP($A1528,'Class-6'!$B$9:$EI$108,86,0)))</f>
        <v>0</v>
      </c>
      <c r="F1547" s="99">
        <f>IF($J1531="TC",0,IF($J1531="Nso",0,VLOOKUP($A1528,'Class-6'!$B$9:$EI$108,87,0)))</f>
        <v>0</v>
      </c>
      <c r="G1547" s="271">
        <f t="shared" si="86"/>
        <v>0</v>
      </c>
      <c r="H1547" s="1144">
        <f>IF($J1531="TC",0,IF($J1531="Nso",0,VLOOKUP($A1528,'Class-6'!$B$9:$EI$108,92,0)))</f>
        <v>0</v>
      </c>
      <c r="I1547" s="1145"/>
      <c r="J1547" s="1146">
        <f>IF($J1531="TC",0,IF($J1531="Nso",0,VLOOKUP($A1528,'Class-6'!$B$9:$EI$108,96,0)))</f>
        <v>0</v>
      </c>
      <c r="K1547" s="1147"/>
      <c r="L1547" s="99">
        <f t="shared" si="87"/>
        <v>0</v>
      </c>
      <c r="M1547" s="100">
        <f>IF($J1531="TC",0,IF($J1531="Nso",0,VLOOKUP($A1528,'Class-6'!$B$9:$EI$108,100,0)))</f>
        <v>0</v>
      </c>
    </row>
    <row r="1548" spans="1:13" ht="20.25" customHeight="1">
      <c r="A1548" s="1187"/>
      <c r="B1548" s="49" t="s">
        <v>81</v>
      </c>
      <c r="C1548" s="1124" t="s">
        <v>90</v>
      </c>
      <c r="D1548" s="1125"/>
      <c r="E1548" s="1126"/>
      <c r="F1548" s="1130" t="s">
        <v>91</v>
      </c>
      <c r="G1548" s="1131"/>
      <c r="H1548" s="1132" t="s">
        <v>92</v>
      </c>
      <c r="I1548" s="1133"/>
      <c r="J1548" s="481" t="s">
        <v>45</v>
      </c>
      <c r="K1548" s="481" t="s">
        <v>98</v>
      </c>
      <c r="L1548" s="411" t="s">
        <v>43</v>
      </c>
      <c r="M1548" s="513" t="s">
        <v>47</v>
      </c>
    </row>
    <row r="1549" spans="1:13" ht="20.25" customHeight="1" thickBot="1">
      <c r="A1549" s="1187"/>
      <c r="B1549" s="49" t="s">
        <v>81</v>
      </c>
      <c r="C1549" s="1127"/>
      <c r="D1549" s="1128"/>
      <c r="E1549" s="1129"/>
      <c r="F1549" s="1134">
        <f>IF($J1531="TC",0,IF($J1531="Nso",0,VLOOKUP($A1528,'Class-6'!$B$9:$EI$108,131,0)))</f>
        <v>0</v>
      </c>
      <c r="G1549" s="1135"/>
      <c r="H1549" s="1134">
        <f>IF($J1531="TC",0,IF($J1531="Nso",0,VLOOKUP($A1528,'Class-6'!$B$9:$EI$108,132,0)))</f>
        <v>0</v>
      </c>
      <c r="I1549" s="1135"/>
      <c r="J1549" s="483">
        <f>IF($J1531="TC",0,IF($J1531="Nso",0,VLOOKUP($A1528,'Class-6'!$B$9:$EI$108,133,0)))</f>
        <v>0</v>
      </c>
      <c r="K1549" s="482" t="str">
        <f>IF($J1531="TC",0,IF($J1531="Nso",0,VLOOKUP($A1528,'Class-6'!$B$9:$EI$108,134,0)))</f>
        <v/>
      </c>
      <c r="L1549" s="412" t="str">
        <f>IF($J1531="TC","TC",IF($J1531="Nso","NSO",VLOOKUP($A1528,'Class-6'!$B$9:$EI$108,135,0)))</f>
        <v/>
      </c>
      <c r="M1549" s="97" t="str">
        <f>IF($J1531="Nso",0,VLOOKUP($A1528,'Class-6'!$B$9:$EI$108,137,0))</f>
        <v/>
      </c>
    </row>
    <row r="1550" spans="1:13" ht="20.25" customHeight="1">
      <c r="A1550" s="1187"/>
      <c r="B1550" s="49" t="s">
        <v>81</v>
      </c>
      <c r="C1550" s="1172" t="s">
        <v>63</v>
      </c>
      <c r="D1550" s="1173"/>
      <c r="E1550" s="1173"/>
      <c r="F1550" s="1173"/>
      <c r="G1550" s="1173"/>
      <c r="H1550" s="1174"/>
      <c r="I1550" s="1175" t="s">
        <v>64</v>
      </c>
      <c r="J1550" s="1176"/>
      <c r="K1550" s="484">
        <f>IF($J1531="TC",0,IF($J1531="Nso",0,VLOOKUP($A1528,'Class-6'!$B$9:$EI$108,128,0)))</f>
        <v>0</v>
      </c>
      <c r="L1550" s="1177" t="s">
        <v>107</v>
      </c>
      <c r="M1550" s="1178"/>
    </row>
    <row r="1551" spans="1:13" ht="20.25" customHeight="1" thickBot="1">
      <c r="A1551" s="1187"/>
      <c r="B1551" s="49" t="s">
        <v>81</v>
      </c>
      <c r="C1551" s="1113" t="s">
        <v>58</v>
      </c>
      <c r="D1551" s="1114"/>
      <c r="E1551" s="1114"/>
      <c r="F1551" s="1115" t="s">
        <v>176</v>
      </c>
      <c r="G1551" s="1115"/>
      <c r="H1551" s="272" t="s">
        <v>51</v>
      </c>
      <c r="I1551" s="1116" t="s">
        <v>65</v>
      </c>
      <c r="J1551" s="1117"/>
      <c r="K1551" s="485">
        <f>IF($J1531="TC",0,IF($J1531="Nso",0,VLOOKUP($A1528,'Class-6'!$B$9:$EI$108,129,0)))</f>
        <v>0</v>
      </c>
      <c r="L1551" s="1118" t="str">
        <f>IF($J1531="TC",0,IF($J1531="Nso",0,VLOOKUP($A1528,'Class-6'!$B$9:$EI$108,130,0)))</f>
        <v/>
      </c>
      <c r="M1551" s="1119"/>
    </row>
    <row r="1552" spans="1:13" ht="20.25" customHeight="1">
      <c r="A1552" s="1187"/>
      <c r="B1552" s="49" t="s">
        <v>81</v>
      </c>
      <c r="C1552" s="1113"/>
      <c r="D1552" s="1114"/>
      <c r="E1552" s="1114"/>
      <c r="F1552" s="1115"/>
      <c r="G1552" s="1115"/>
      <c r="H1552" s="273" t="s">
        <v>105</v>
      </c>
      <c r="I1552" s="1120" t="s">
        <v>66</v>
      </c>
      <c r="J1552" s="1121"/>
      <c r="K1552" s="1122">
        <f>IF($J1531="TC",0,IF($J1531="Nso",0,VLOOKUP($A1528,'Class-6'!$B$9:$EI$108,138,0)))</f>
        <v>0</v>
      </c>
      <c r="L1552" s="1122"/>
      <c r="M1552" s="1123"/>
    </row>
    <row r="1553" spans="1:13" ht="20.25" customHeight="1">
      <c r="A1553" s="1187"/>
      <c r="B1553" s="49" t="s">
        <v>81</v>
      </c>
      <c r="C1553" s="1101" t="str">
        <f>'Class-6'!$CX$3</f>
        <v>WORK EXP.</v>
      </c>
      <c r="D1553" s="1102"/>
      <c r="E1553" s="1103"/>
      <c r="F1553" s="1104" t="str">
        <f>IF($J1531="TC",0,IF($J1531="Nso",0,VLOOKUP($A1528,'Class-6'!$B$9:$FH$108,155,0)))</f>
        <v>0/100</v>
      </c>
      <c r="G1553" s="1104"/>
      <c r="H1553" s="95">
        <f>IF($J1531="TC",0,IF($J1531="Nso",0,VLOOKUP($A1528,'Class-6'!$B$9:$FH$108,109,0)))</f>
        <v>0</v>
      </c>
      <c r="I1553" s="1105" t="s">
        <v>83</v>
      </c>
      <c r="J1553" s="1106"/>
      <c r="K1553" s="1107">
        <f>'Class-6'!$V$2</f>
        <v>44676</v>
      </c>
      <c r="L1553" s="1107"/>
      <c r="M1553" s="1108"/>
    </row>
    <row r="1554" spans="1:13" ht="20.25" customHeight="1">
      <c r="A1554" s="1187"/>
      <c r="B1554" s="49" t="s">
        <v>81</v>
      </c>
      <c r="C1554" s="1109" t="str">
        <f>'Class-6'!$DG$3</f>
        <v>ART EDU.</v>
      </c>
      <c r="D1554" s="1104"/>
      <c r="E1554" s="1104"/>
      <c r="F1554" s="1086" t="str">
        <f>IF($J1531="TC",0,IF($J1531="Nso",0,VLOOKUP($A1528,'Class-6'!$B$9:$FH$108,159,0)))</f>
        <v>0/100</v>
      </c>
      <c r="G1554" s="1087"/>
      <c r="H1554" s="95">
        <f>IF($J1531="TC",0,IF($J1531="Nso",0,VLOOKUP($A1528,'Class-6'!$B$9:$FH$108,118,0)))</f>
        <v>0</v>
      </c>
      <c r="I1554" s="1110"/>
      <c r="J1554" s="1111"/>
      <c r="K1554" s="1111"/>
      <c r="L1554" s="1111"/>
      <c r="M1554" s="1112"/>
    </row>
    <row r="1555" spans="1:13" ht="20.25" customHeight="1">
      <c r="A1555" s="1187"/>
      <c r="B1555" s="49" t="s">
        <v>81</v>
      </c>
      <c r="C1555" s="1084" t="str">
        <f>'Class-6'!$DP$3</f>
        <v>HEALTH &amp; PHY. EDU.</v>
      </c>
      <c r="D1555" s="1085"/>
      <c r="E1555" s="1085"/>
      <c r="F1555" s="1086" t="str">
        <f>IF($J1531="TC",0,IF($J1531="Nso",0,VLOOKUP($A1528,'Class-6'!$B$9:$FH$108,163,0)))</f>
        <v>0/100</v>
      </c>
      <c r="G1555" s="1087"/>
      <c r="H1555" s="95">
        <f>IF($J1531="TC",0,IF($J1531="Nso",0,VLOOKUP($A1528,'Class-6'!$B$9:$FH$108,127,0)))</f>
        <v>0</v>
      </c>
      <c r="I1555" s="1088" t="s">
        <v>78</v>
      </c>
      <c r="J1555" s="1089"/>
      <c r="K1555" s="1092"/>
      <c r="L1555" s="1093"/>
      <c r="M1555" s="1094"/>
    </row>
    <row r="1556" spans="1:13" ht="20.25" customHeight="1">
      <c r="A1556" s="1187"/>
      <c r="B1556" s="40" t="s">
        <v>81</v>
      </c>
      <c r="C1556" s="1098" t="s">
        <v>67</v>
      </c>
      <c r="D1556" s="1099"/>
      <c r="E1556" s="1099"/>
      <c r="F1556" s="1099"/>
      <c r="G1556" s="1099"/>
      <c r="H1556" s="1100"/>
      <c r="I1556" s="1090"/>
      <c r="J1556" s="1091"/>
      <c r="K1556" s="1095"/>
      <c r="L1556" s="1096"/>
      <c r="M1556" s="1097"/>
    </row>
    <row r="1557" spans="1:13" ht="20.25" customHeight="1" thickBot="1">
      <c r="A1557" s="1187"/>
      <c r="B1557" s="40" t="s">
        <v>81</v>
      </c>
      <c r="C1557" s="96" t="s">
        <v>68</v>
      </c>
      <c r="D1557" s="1060" t="s">
        <v>73</v>
      </c>
      <c r="E1557" s="1227"/>
      <c r="F1557" s="1060" t="s">
        <v>74</v>
      </c>
      <c r="G1557" s="1061"/>
      <c r="H1557" s="1062"/>
      <c r="I1557" s="1063" t="s">
        <v>79</v>
      </c>
      <c r="J1557" s="1064"/>
      <c r="K1557" s="1064"/>
      <c r="L1557" s="1064"/>
      <c r="M1557" s="1065"/>
    </row>
    <row r="1558" spans="1:13" ht="20.25" customHeight="1">
      <c r="A1558" s="1187"/>
      <c r="B1558" s="40" t="s">
        <v>81</v>
      </c>
      <c r="C1558" s="511" t="s">
        <v>207</v>
      </c>
      <c r="D1558" s="1228" t="s">
        <v>208</v>
      </c>
      <c r="E1558" s="1229"/>
      <c r="F1558" s="1069" t="s">
        <v>75</v>
      </c>
      <c r="G1558" s="1070"/>
      <c r="H1558" s="1071"/>
      <c r="I1558" s="1066"/>
      <c r="J1558" s="1067"/>
      <c r="K1558" s="1067"/>
      <c r="L1558" s="1067"/>
      <c r="M1558" s="1068"/>
    </row>
    <row r="1559" spans="1:13" ht="20.25" customHeight="1">
      <c r="A1559" s="1187"/>
      <c r="B1559" s="40" t="s">
        <v>81</v>
      </c>
      <c r="C1559" s="512" t="s">
        <v>69</v>
      </c>
      <c r="D1559" s="1230" t="s">
        <v>212</v>
      </c>
      <c r="E1559" s="1231"/>
      <c r="F1559" s="1072" t="s">
        <v>76</v>
      </c>
      <c r="G1559" s="1073"/>
      <c r="H1559" s="1074"/>
      <c r="I1559" s="1066"/>
      <c r="J1559" s="1067"/>
      <c r="K1559" s="1067"/>
      <c r="L1559" s="1067"/>
      <c r="M1559" s="1068"/>
    </row>
    <row r="1560" spans="1:13" ht="20.25" customHeight="1">
      <c r="A1560" s="1187"/>
      <c r="B1560" s="40" t="s">
        <v>81</v>
      </c>
      <c r="C1560" s="512" t="s">
        <v>70</v>
      </c>
      <c r="D1560" s="1230" t="s">
        <v>215</v>
      </c>
      <c r="E1560" s="1231"/>
      <c r="F1560" s="1072" t="s">
        <v>77</v>
      </c>
      <c r="G1560" s="1073"/>
      <c r="H1560" s="1074"/>
      <c r="I1560" s="1075" t="s">
        <v>93</v>
      </c>
      <c r="J1560" s="1076"/>
      <c r="K1560" s="1076"/>
      <c r="L1560" s="1076"/>
      <c r="M1560" s="1077"/>
    </row>
    <row r="1561" spans="1:13" ht="20.25" customHeight="1">
      <c r="A1561" s="1187"/>
      <c r="B1561" s="40"/>
      <c r="C1561" s="512" t="s">
        <v>72</v>
      </c>
      <c r="D1561" s="1230" t="s">
        <v>209</v>
      </c>
      <c r="E1561" s="1231"/>
      <c r="F1561" s="1072" t="s">
        <v>77</v>
      </c>
      <c r="G1561" s="1073"/>
      <c r="H1561" s="1074"/>
      <c r="I1561" s="1075"/>
      <c r="J1561" s="1076"/>
      <c r="K1561" s="1076"/>
      <c r="L1561" s="1076"/>
      <c r="M1561" s="1077"/>
    </row>
    <row r="1562" spans="1:13" ht="20.25" customHeight="1" thickBot="1">
      <c r="A1562" s="1187"/>
      <c r="B1562" s="51" t="s">
        <v>81</v>
      </c>
      <c r="C1562" s="131" t="s">
        <v>71</v>
      </c>
      <c r="D1562" s="1232" t="s">
        <v>210</v>
      </c>
      <c r="E1562" s="1233"/>
      <c r="F1562" s="1081" t="s">
        <v>106</v>
      </c>
      <c r="G1562" s="1082"/>
      <c r="H1562" s="1083"/>
      <c r="I1562" s="1078"/>
      <c r="J1562" s="1079"/>
      <c r="K1562" s="1079"/>
      <c r="L1562" s="1079"/>
      <c r="M1562" s="1080"/>
    </row>
    <row r="1563" spans="1:13" ht="24.75" customHeight="1" thickTop="1" thickBot="1">
      <c r="A1563" s="488">
        <f>A1528+1</f>
        <v>45</v>
      </c>
      <c r="B1563" s="1186" t="s">
        <v>54</v>
      </c>
      <c r="C1563" s="1186"/>
      <c r="D1563" s="1186"/>
      <c r="E1563" s="1186"/>
      <c r="F1563" s="1186"/>
      <c r="G1563" s="1186"/>
      <c r="H1563" s="1186"/>
      <c r="I1563" s="1186"/>
      <c r="J1563" s="1186"/>
      <c r="K1563" s="1186"/>
      <c r="L1563" s="1186"/>
      <c r="M1563" s="1186"/>
    </row>
    <row r="1564" spans="1:13" ht="37.5" customHeight="1" thickTop="1">
      <c r="A1564" s="1187"/>
      <c r="B1564" s="1188"/>
      <c r="C1564" s="1189"/>
      <c r="D1564" s="1192" t="str">
        <f>Master!$E$8</f>
        <v>Govt. Sr. Secondary School Raimalwada</v>
      </c>
      <c r="E1564" s="1193"/>
      <c r="F1564" s="1193"/>
      <c r="G1564" s="1193"/>
      <c r="H1564" s="1193"/>
      <c r="I1564" s="1193"/>
      <c r="J1564" s="1193"/>
      <c r="K1564" s="1193"/>
      <c r="L1564" s="1193"/>
      <c r="M1564" s="1194"/>
    </row>
    <row r="1565" spans="1:13" ht="26.25" customHeight="1" thickBot="1">
      <c r="A1565" s="1187"/>
      <c r="B1565" s="1190"/>
      <c r="C1565" s="1191"/>
      <c r="D1565" s="1195" t="str">
        <f>Master!$E$11</f>
        <v>P.S.-Bapini (Jodhpur)</v>
      </c>
      <c r="E1565" s="1196"/>
      <c r="F1565" s="1196"/>
      <c r="G1565" s="1196"/>
      <c r="H1565" s="1196"/>
      <c r="I1565" s="1196"/>
      <c r="J1565" s="1196"/>
      <c r="K1565" s="1196"/>
      <c r="L1565" s="1196"/>
      <c r="M1565" s="1197"/>
    </row>
    <row r="1566" spans="1:13" ht="15" customHeight="1">
      <c r="A1566" s="1187"/>
      <c r="B1566" s="274"/>
      <c r="C1566" s="1198" t="s">
        <v>169</v>
      </c>
      <c r="D1566" s="1199"/>
      <c r="E1566" s="1199"/>
      <c r="F1566" s="1199"/>
      <c r="G1566" s="1200"/>
      <c r="H1566" s="1207" t="s">
        <v>129</v>
      </c>
      <c r="I1566" s="1207"/>
      <c r="J1566" s="1210">
        <f>VLOOKUP(A1563,'Class-6'!$B$9:$G$108,6)</f>
        <v>0</v>
      </c>
      <c r="K1566" s="1213" t="str">
        <f>CONCATENATE('Class-6'!$C$3,'Class-6'!$G$3)</f>
        <v>School U-Dise Code :-08151106901</v>
      </c>
      <c r="L1566" s="1214"/>
      <c r="M1566" s="1215"/>
    </row>
    <row r="1567" spans="1:13" ht="15" customHeight="1">
      <c r="A1567" s="1187"/>
      <c r="B1567" s="38"/>
      <c r="C1567" s="1201"/>
      <c r="D1567" s="1202"/>
      <c r="E1567" s="1202"/>
      <c r="F1567" s="1202"/>
      <c r="G1567" s="1203"/>
      <c r="H1567" s="1208"/>
      <c r="I1567" s="1208"/>
      <c r="J1567" s="1211"/>
      <c r="K1567" s="1216" t="str">
        <f>CONCATENATE('Class-6'!$I$3,'Class-6'!$J$3)</f>
        <v>Session :-2021-22</v>
      </c>
      <c r="L1567" s="1217"/>
      <c r="M1567" s="1218"/>
    </row>
    <row r="1568" spans="1:13" ht="15" customHeight="1" thickBot="1">
      <c r="A1568" s="1187"/>
      <c r="B1568" s="38"/>
      <c r="C1568" s="1204"/>
      <c r="D1568" s="1205"/>
      <c r="E1568" s="1205"/>
      <c r="F1568" s="1205"/>
      <c r="G1568" s="1206"/>
      <c r="H1568" s="1209"/>
      <c r="I1568" s="1209"/>
      <c r="J1568" s="1212"/>
      <c r="K1568" s="1219"/>
      <c r="L1568" s="1220"/>
      <c r="M1568" s="1221"/>
    </row>
    <row r="1569" spans="1:13" ht="20.25" customHeight="1">
      <c r="A1569" s="1187"/>
      <c r="B1569" s="40" t="s">
        <v>81</v>
      </c>
      <c r="C1569" s="1222" t="s">
        <v>22</v>
      </c>
      <c r="D1569" s="1223"/>
      <c r="E1569" s="1223"/>
      <c r="F1569" s="1224"/>
      <c r="G1569" s="17" t="s">
        <v>167</v>
      </c>
      <c r="H1569" s="1225">
        <f>VLOOKUP($A1563,'Class-6'!$B$9:$EI$108,4,0)</f>
        <v>0</v>
      </c>
      <c r="I1569" s="1225"/>
      <c r="J1569" s="1225"/>
      <c r="K1569" s="1225"/>
      <c r="L1569" s="1225"/>
      <c r="M1569" s="1226"/>
    </row>
    <row r="1570" spans="1:13" ht="20.25" customHeight="1">
      <c r="A1570" s="1187"/>
      <c r="B1570" s="40" t="s">
        <v>81</v>
      </c>
      <c r="C1570" s="1181" t="s">
        <v>24</v>
      </c>
      <c r="D1570" s="1182"/>
      <c r="E1570" s="1182"/>
      <c r="F1570" s="1183"/>
      <c r="G1570" s="33" t="s">
        <v>167</v>
      </c>
      <c r="H1570" s="1179">
        <f>VLOOKUP($A1563,'Class-6'!$B$9:$EI$108,7,0)</f>
        <v>0</v>
      </c>
      <c r="I1570" s="1179"/>
      <c r="J1570" s="1179"/>
      <c r="K1570" s="1179"/>
      <c r="L1570" s="1179"/>
      <c r="M1570" s="1180"/>
    </row>
    <row r="1571" spans="1:13" ht="20.25" customHeight="1">
      <c r="A1571" s="1187"/>
      <c r="B1571" s="40" t="s">
        <v>81</v>
      </c>
      <c r="C1571" s="1181" t="s">
        <v>25</v>
      </c>
      <c r="D1571" s="1182"/>
      <c r="E1571" s="1182"/>
      <c r="F1571" s="1183"/>
      <c r="G1571" s="33" t="s">
        <v>167</v>
      </c>
      <c r="H1571" s="1179">
        <f>VLOOKUP($A1563,'Class-6'!$B$9:$EI$108,8,0)</f>
        <v>0</v>
      </c>
      <c r="I1571" s="1179"/>
      <c r="J1571" s="1179"/>
      <c r="K1571" s="1179"/>
      <c r="L1571" s="1179"/>
      <c r="M1571" s="1180"/>
    </row>
    <row r="1572" spans="1:13" ht="20.25" customHeight="1">
      <c r="A1572" s="1187"/>
      <c r="B1572" s="40" t="s">
        <v>81</v>
      </c>
      <c r="C1572" s="1181" t="s">
        <v>56</v>
      </c>
      <c r="D1572" s="1182"/>
      <c r="E1572" s="1182"/>
      <c r="F1572" s="1183"/>
      <c r="G1572" s="33" t="s">
        <v>167</v>
      </c>
      <c r="H1572" s="1179">
        <f>VLOOKUP($A1563,'Class-6'!$B$9:$EI$108,9,0)</f>
        <v>0</v>
      </c>
      <c r="I1572" s="1179"/>
      <c r="J1572" s="1179"/>
      <c r="K1572" s="1179"/>
      <c r="L1572" s="1179"/>
      <c r="M1572" s="1180"/>
    </row>
    <row r="1573" spans="1:13" ht="20.25" customHeight="1">
      <c r="A1573" s="1187"/>
      <c r="B1573" s="40" t="s">
        <v>81</v>
      </c>
      <c r="C1573" s="1181" t="s">
        <v>57</v>
      </c>
      <c r="D1573" s="1182"/>
      <c r="E1573" s="1182"/>
      <c r="F1573" s="1183"/>
      <c r="G1573" s="33" t="s">
        <v>167</v>
      </c>
      <c r="H1573" s="1184" t="str">
        <f>CONCATENATE('Class-6'!$G$4,'Class-6'!$J$4)</f>
        <v>6(A)</v>
      </c>
      <c r="I1573" s="1179"/>
      <c r="J1573" s="1179"/>
      <c r="K1573" s="1179"/>
      <c r="L1573" s="1179"/>
      <c r="M1573" s="1180"/>
    </row>
    <row r="1574" spans="1:13" ht="20.25" customHeight="1" thickBot="1">
      <c r="A1574" s="1187"/>
      <c r="B1574" s="40" t="s">
        <v>81</v>
      </c>
      <c r="C1574" s="1154" t="s">
        <v>27</v>
      </c>
      <c r="D1574" s="1155"/>
      <c r="E1574" s="1155"/>
      <c r="F1574" s="1156"/>
      <c r="G1574" s="98" t="s">
        <v>167</v>
      </c>
      <c r="H1574" s="1157">
        <f>VLOOKUP($A1563,'Class-6'!$B$9:$EI$108,10,0)</f>
        <v>0</v>
      </c>
      <c r="I1574" s="1157"/>
      <c r="J1574" s="1157"/>
      <c r="K1574" s="1157"/>
      <c r="L1574" s="1157"/>
      <c r="M1574" s="1158"/>
    </row>
    <row r="1575" spans="1:13" ht="20.25" customHeight="1">
      <c r="A1575" s="1187"/>
      <c r="B1575" s="49" t="s">
        <v>81</v>
      </c>
      <c r="C1575" s="1159" t="s">
        <v>58</v>
      </c>
      <c r="D1575" s="1160"/>
      <c r="E1575" s="413" t="s">
        <v>85</v>
      </c>
      <c r="F1575" s="413" t="s">
        <v>86</v>
      </c>
      <c r="G1575" s="410" t="s">
        <v>33</v>
      </c>
      <c r="H1575" s="1161" t="s">
        <v>59</v>
      </c>
      <c r="I1575" s="1161"/>
      <c r="J1575" s="1162" t="s">
        <v>97</v>
      </c>
      <c r="K1575" s="1163"/>
      <c r="L1575" s="414" t="s">
        <v>89</v>
      </c>
      <c r="M1575" s="1164" t="s">
        <v>104</v>
      </c>
    </row>
    <row r="1576" spans="1:13" ht="25.5" customHeight="1" thickBot="1">
      <c r="A1576" s="1187"/>
      <c r="B1576" s="49" t="s">
        <v>81</v>
      </c>
      <c r="C1576" s="1166" t="s">
        <v>60</v>
      </c>
      <c r="D1576" s="1167"/>
      <c r="E1576" s="267">
        <f>'Class-6'!$L$7</f>
        <v>20</v>
      </c>
      <c r="F1576" s="267">
        <f>'Class-6'!$M$7</f>
        <v>20</v>
      </c>
      <c r="G1576" s="268">
        <f>SUM(E1576:F1576)</f>
        <v>40</v>
      </c>
      <c r="H1576" s="1168">
        <f>'Class-6'!$R$7</f>
        <v>60</v>
      </c>
      <c r="I1576" s="1169"/>
      <c r="J1576" s="1170">
        <f>'Class-6'!$V$7</f>
        <v>100</v>
      </c>
      <c r="K1576" s="1171"/>
      <c r="L1576" s="150">
        <f>G1576+H1576+J1576</f>
        <v>200</v>
      </c>
      <c r="M1576" s="1165"/>
    </row>
    <row r="1577" spans="1:13" ht="22.5" customHeight="1">
      <c r="A1577" s="1187"/>
      <c r="B1577" s="49" t="s">
        <v>81</v>
      </c>
      <c r="C1577" s="1148" t="str">
        <f>'Class-6'!$L$3</f>
        <v>HINDI</v>
      </c>
      <c r="D1577" s="1149"/>
      <c r="E1577" s="99">
        <f>IF($J1566="TC",0,IF($J1566="Nso",0,VLOOKUP($A1563,'Class-6'!$B$9:$EI$108,11,0)))</f>
        <v>0</v>
      </c>
      <c r="F1577" s="99">
        <f>IF($J1566="TC",0,IF($J1566="Nso",0,VLOOKUP($A1563,'Class-6'!$B$9:$EI$108,12,0)))</f>
        <v>0</v>
      </c>
      <c r="G1577" s="269">
        <f>SUM(E1577,F1577)</f>
        <v>0</v>
      </c>
      <c r="H1577" s="1150">
        <f>IF($J1566="TC",0,IF($J1566="Nso",0,VLOOKUP($A1563,'Class-6'!$B$9:$EI$108,17,0)))</f>
        <v>0</v>
      </c>
      <c r="I1577" s="1151"/>
      <c r="J1577" s="1152">
        <f>IF($J1566="TC",0,IF($J1566="Nso",0,VLOOKUP($A1563,'Class-6'!$B$9:$EI$108,21,0)))</f>
        <v>0</v>
      </c>
      <c r="K1577" s="1153"/>
      <c r="L1577" s="99">
        <f>SUM(G1577,H1577,J1577)</f>
        <v>0</v>
      </c>
      <c r="M1577" s="100">
        <f>IF($J1566="TC",0,IF($J1566="Nso",0,VLOOKUP($A1563,'Class-6'!$B$9:$EI$108,25,0)))</f>
        <v>0</v>
      </c>
    </row>
    <row r="1578" spans="1:13" ht="22.5" customHeight="1">
      <c r="A1578" s="1187"/>
      <c r="B1578" s="49" t="s">
        <v>81</v>
      </c>
      <c r="C1578" s="1136" t="str">
        <f>'Class-6'!$AA$3</f>
        <v>ENGLISH</v>
      </c>
      <c r="D1578" s="1137"/>
      <c r="E1578" s="99">
        <f>IF($J1566="TC",0,IF($J1566="Nso",0,VLOOKUP($A1563,'Class-6'!$B$9:$EI$108,26,0)))</f>
        <v>0</v>
      </c>
      <c r="F1578" s="99">
        <f>IF($J1566="TC",0,IF($J1566="Nso",0,VLOOKUP($A1563,'Class-6'!$B$9:$EI$108,27,0)))</f>
        <v>0</v>
      </c>
      <c r="G1578" s="270">
        <f t="shared" ref="G1578:G1582" si="88">SUM(E1578,F1578)</f>
        <v>0</v>
      </c>
      <c r="H1578" s="1138">
        <f>IF($J1566="TC",0,IF($J1566="Nso",0,VLOOKUP($A1563,'Class-6'!$B$9:$EI$108,32,0)))</f>
        <v>0</v>
      </c>
      <c r="I1578" s="1139"/>
      <c r="J1578" s="1140">
        <f>IF($J1566="TC",0,IF($J1566="Nso",0,VLOOKUP($A1563,'Class-6'!$B$9:$EI$108,36,0)))</f>
        <v>0</v>
      </c>
      <c r="K1578" s="1141"/>
      <c r="L1578" s="99">
        <f t="shared" ref="L1578:L1582" si="89">SUM(G1578,H1578,J1578)</f>
        <v>0</v>
      </c>
      <c r="M1578" s="100">
        <f>IF($J1566="TC",0,IF($J1566="Nso",0,VLOOKUP($A1563,'Class-6'!$B$9:$EI$108,40,0)))</f>
        <v>0</v>
      </c>
    </row>
    <row r="1579" spans="1:13" ht="22.5" customHeight="1">
      <c r="A1579" s="1187"/>
      <c r="B1579" s="49" t="s">
        <v>81</v>
      </c>
      <c r="C1579" s="1136" t="str">
        <f>'Class-6'!$AP$3</f>
        <v>SANSKRIT</v>
      </c>
      <c r="D1579" s="1137"/>
      <c r="E1579" s="99">
        <f>IF($J1566="TC",0,IF($J1566="Nso",0,VLOOKUP($A1563,'Class-6'!$B$9:$EI$108,41,0)))</f>
        <v>0</v>
      </c>
      <c r="F1579" s="99">
        <f>IF($J1566="TC",0,IF($J1566="TC",0,IF($J1566="Nso",0,VLOOKUP($A1563,'Class-6'!$B$9:$EI$108,42,0))))</f>
        <v>0</v>
      </c>
      <c r="G1579" s="270">
        <f t="shared" si="88"/>
        <v>0</v>
      </c>
      <c r="H1579" s="1138">
        <f>IF($J1566="TC",0,IF($J1566="Nso",0,VLOOKUP($A1563,'Class-6'!$B$9:$EI$108,47,0)))</f>
        <v>0</v>
      </c>
      <c r="I1579" s="1139"/>
      <c r="J1579" s="1140">
        <f>IF($J1566="TC",0,IF($J1566="Nso",0,VLOOKUP($A1563,'Class-6'!$B$9:$EI$108,51,0)))</f>
        <v>0</v>
      </c>
      <c r="K1579" s="1141"/>
      <c r="L1579" s="99">
        <f t="shared" si="89"/>
        <v>0</v>
      </c>
      <c r="M1579" s="100">
        <f>IF($J1566="TC",0,IF($J1566="Nso",0,VLOOKUP($A1563,'Class-6'!$B$9:$EI$108,55,0)))</f>
        <v>0</v>
      </c>
    </row>
    <row r="1580" spans="1:13" ht="22.5" customHeight="1">
      <c r="A1580" s="1187"/>
      <c r="B1580" s="49" t="s">
        <v>81</v>
      </c>
      <c r="C1580" s="1136" t="str">
        <f>'Class-6'!$BE$3</f>
        <v>SCIENCE</v>
      </c>
      <c r="D1580" s="1137"/>
      <c r="E1580" s="99">
        <f>IF($J1566="TC",0,IF($J1566="Nso",0,VLOOKUP($A1563,'Class-6'!$B$9:$EI$108,56,0)))</f>
        <v>0</v>
      </c>
      <c r="F1580" s="99">
        <f>IF($J1566="TC",0,IF($J1566="Nso",0,VLOOKUP($A1563,'Class-6'!$B$9:$EI$108,57,0)))</f>
        <v>0</v>
      </c>
      <c r="G1580" s="270">
        <f t="shared" si="88"/>
        <v>0</v>
      </c>
      <c r="H1580" s="1138">
        <f>IF($J1566="TC",0,IF($J1566="Nso",0,VLOOKUP($A1563,'Class-6'!$B$9:$EI$108,62,0)))</f>
        <v>0</v>
      </c>
      <c r="I1580" s="1139"/>
      <c r="J1580" s="1140">
        <f>IF($J1566="TC",0,IF($J1566="Nso",0,VLOOKUP($A1563,'Class-6'!$B$9:$EI$108,66,0)))</f>
        <v>0</v>
      </c>
      <c r="K1580" s="1141"/>
      <c r="L1580" s="99">
        <f t="shared" si="89"/>
        <v>0</v>
      </c>
      <c r="M1580" s="100">
        <f>IF($J1566="TC",0,IF($J1566="Nso",0,VLOOKUP($A1563,'Class-6'!$B$9:$EI$108,70,0)))</f>
        <v>0</v>
      </c>
    </row>
    <row r="1581" spans="1:13" ht="22.5" customHeight="1">
      <c r="A1581" s="1187"/>
      <c r="B1581" s="49" t="s">
        <v>81</v>
      </c>
      <c r="C1581" s="1136" t="str">
        <f>'Class-6'!$BT$3</f>
        <v>MATHEMATICS</v>
      </c>
      <c r="D1581" s="1137"/>
      <c r="E1581" s="99">
        <f>IF($J1566="TC",0,IF($J1566="Nso",0,VLOOKUP($A1563,'Class-6'!$B$9:$EI$108,71,0)))</f>
        <v>0</v>
      </c>
      <c r="F1581" s="99">
        <f>IF($J1566="TC",0,IF($J1566="Nso",0,VLOOKUP($A1563,'Class-6'!$B$9:$EI$108,72,0)))</f>
        <v>0</v>
      </c>
      <c r="G1581" s="270">
        <f t="shared" si="88"/>
        <v>0</v>
      </c>
      <c r="H1581" s="1138">
        <f>IF($J1566="TC",0,IF($J1566="Nso",0,VLOOKUP($A1563,'Class-6'!$B$9:$EI$108,77,0)))</f>
        <v>0</v>
      </c>
      <c r="I1581" s="1139"/>
      <c r="J1581" s="1140">
        <f>IF($J1566="TC",0,IF($J1566="Nso",0,VLOOKUP($A1563,'Class-6'!$B$9:$EI$108,81,0)))</f>
        <v>0</v>
      </c>
      <c r="K1581" s="1141"/>
      <c r="L1581" s="99">
        <f t="shared" si="89"/>
        <v>0</v>
      </c>
      <c r="M1581" s="100">
        <f>IF($J1566="TC",0,IF($J1566="Nso",0,VLOOKUP($A1563,'Class-6'!$B$9:$EI$108,85,0)))</f>
        <v>0</v>
      </c>
    </row>
    <row r="1582" spans="1:13" ht="22.5" customHeight="1" thickBot="1">
      <c r="A1582" s="1187"/>
      <c r="B1582" s="49" t="s">
        <v>81</v>
      </c>
      <c r="C1582" s="1142" t="str">
        <f>'Class-6'!$CI$3</f>
        <v>SOCIAL SCIENCE</v>
      </c>
      <c r="D1582" s="1143"/>
      <c r="E1582" s="99">
        <f>IF($J1566="TC",0,IF($J1566="Nso",0,VLOOKUP($A1563,'Class-6'!$B$9:$EI$108,86,0)))</f>
        <v>0</v>
      </c>
      <c r="F1582" s="99">
        <f>IF($J1566="TC",0,IF($J1566="Nso",0,VLOOKUP($A1563,'Class-6'!$B$9:$EI$108,87,0)))</f>
        <v>0</v>
      </c>
      <c r="G1582" s="271">
        <f t="shared" si="88"/>
        <v>0</v>
      </c>
      <c r="H1582" s="1144">
        <f>IF($J1566="TC",0,IF($J1566="Nso",0,VLOOKUP($A1563,'Class-6'!$B$9:$EI$108,92,0)))</f>
        <v>0</v>
      </c>
      <c r="I1582" s="1145"/>
      <c r="J1582" s="1146">
        <f>IF($J1566="TC",0,IF($J1566="Nso",0,VLOOKUP($A1563,'Class-6'!$B$9:$EI$108,96,0)))</f>
        <v>0</v>
      </c>
      <c r="K1582" s="1147"/>
      <c r="L1582" s="99">
        <f t="shared" si="89"/>
        <v>0</v>
      </c>
      <c r="M1582" s="100">
        <f>IF($J1566="TC",0,IF($J1566="Nso",0,VLOOKUP($A1563,'Class-6'!$B$9:$EI$108,100,0)))</f>
        <v>0</v>
      </c>
    </row>
    <row r="1583" spans="1:13" ht="20.25" customHeight="1">
      <c r="A1583" s="1187"/>
      <c r="B1583" s="49" t="s">
        <v>81</v>
      </c>
      <c r="C1583" s="1124" t="s">
        <v>90</v>
      </c>
      <c r="D1583" s="1125"/>
      <c r="E1583" s="1126"/>
      <c r="F1583" s="1130" t="s">
        <v>91</v>
      </c>
      <c r="G1583" s="1131"/>
      <c r="H1583" s="1132" t="s">
        <v>92</v>
      </c>
      <c r="I1583" s="1133"/>
      <c r="J1583" s="481" t="s">
        <v>45</v>
      </c>
      <c r="K1583" s="481" t="s">
        <v>98</v>
      </c>
      <c r="L1583" s="411" t="s">
        <v>43</v>
      </c>
      <c r="M1583" s="50" t="s">
        <v>47</v>
      </c>
    </row>
    <row r="1584" spans="1:13" ht="20.25" customHeight="1" thickBot="1">
      <c r="A1584" s="1187"/>
      <c r="B1584" s="49" t="s">
        <v>81</v>
      </c>
      <c r="C1584" s="1127"/>
      <c r="D1584" s="1128"/>
      <c r="E1584" s="1129"/>
      <c r="F1584" s="1134">
        <f>IF($J1566="TC",0,IF($J1566="Nso",0,VLOOKUP($A1563,'Class-6'!$B$9:$EI$108,131,0)))</f>
        <v>0</v>
      </c>
      <c r="G1584" s="1135"/>
      <c r="H1584" s="1134">
        <f>IF($J1566="TC",0,IF($J1566="Nso",0,VLOOKUP($A1563,'Class-6'!$B$9:$EI$108,132,0)))</f>
        <v>0</v>
      </c>
      <c r="I1584" s="1135"/>
      <c r="J1584" s="483">
        <f>IF($J1566="TC",0,IF($J1566="Nso",0,VLOOKUP($A1563,'Class-6'!$B$9:$EI$108,133,0)))</f>
        <v>0</v>
      </c>
      <c r="K1584" s="482" t="str">
        <f>IF($J1566="TC",0,IF($J1566="Nso",0,VLOOKUP($A1563,'Class-6'!$B$9:$EI$108,134,0)))</f>
        <v/>
      </c>
      <c r="L1584" s="412" t="str">
        <f>IF($J1566="TC","TC",IF($J1566="Nso","NSO",VLOOKUP($A1563,'Class-6'!$B$9:$EI$108,135,0)))</f>
        <v/>
      </c>
      <c r="M1584" s="97" t="str">
        <f>IF($J1566="Nso",0,VLOOKUP($A1563,'Class-6'!$B$9:$EI$108,137,0))</f>
        <v/>
      </c>
    </row>
    <row r="1585" spans="1:13" ht="20.25" customHeight="1">
      <c r="A1585" s="1187"/>
      <c r="B1585" s="49" t="s">
        <v>81</v>
      </c>
      <c r="C1585" s="1172" t="s">
        <v>63</v>
      </c>
      <c r="D1585" s="1173"/>
      <c r="E1585" s="1173"/>
      <c r="F1585" s="1173"/>
      <c r="G1585" s="1173"/>
      <c r="H1585" s="1174"/>
      <c r="I1585" s="1175" t="s">
        <v>64</v>
      </c>
      <c r="J1585" s="1176"/>
      <c r="K1585" s="484">
        <f>IF($J1566="TC",0,IF($J1566="Nso",0,VLOOKUP($A1563,'Class-6'!$B$9:$EI$108,128,0)))</f>
        <v>0</v>
      </c>
      <c r="L1585" s="1177" t="s">
        <v>107</v>
      </c>
      <c r="M1585" s="1178"/>
    </row>
    <row r="1586" spans="1:13" ht="20.25" customHeight="1" thickBot="1">
      <c r="A1586" s="1187"/>
      <c r="B1586" s="49" t="s">
        <v>81</v>
      </c>
      <c r="C1586" s="1113" t="s">
        <v>58</v>
      </c>
      <c r="D1586" s="1114"/>
      <c r="E1586" s="1114"/>
      <c r="F1586" s="1115" t="s">
        <v>176</v>
      </c>
      <c r="G1586" s="1115"/>
      <c r="H1586" s="272" t="s">
        <v>51</v>
      </c>
      <c r="I1586" s="1116" t="s">
        <v>65</v>
      </c>
      <c r="J1586" s="1117"/>
      <c r="K1586" s="485">
        <f>IF($J1566="TC",0,IF($J1566="Nso",0,VLOOKUP($A1563,'Class-6'!$B$9:$EI$108,129,0)))</f>
        <v>0</v>
      </c>
      <c r="L1586" s="1118" t="str">
        <f>IF($J1566="TC",0,IF($J1566="Nso",0,VLOOKUP($A1563,'Class-6'!$B$9:$EI$108,130,0)))</f>
        <v/>
      </c>
      <c r="M1586" s="1119"/>
    </row>
    <row r="1587" spans="1:13" ht="20.25" customHeight="1">
      <c r="A1587" s="1187"/>
      <c r="B1587" s="49" t="s">
        <v>81</v>
      </c>
      <c r="C1587" s="1113"/>
      <c r="D1587" s="1114"/>
      <c r="E1587" s="1114"/>
      <c r="F1587" s="1115"/>
      <c r="G1587" s="1115"/>
      <c r="H1587" s="273" t="s">
        <v>105</v>
      </c>
      <c r="I1587" s="1120" t="s">
        <v>66</v>
      </c>
      <c r="J1587" s="1121"/>
      <c r="K1587" s="1122">
        <f>IF($J1566="TC",0,IF($J1566="Nso",0,VLOOKUP($A1563,'Class-6'!$B$9:$EI$108,138,0)))</f>
        <v>0</v>
      </c>
      <c r="L1587" s="1122"/>
      <c r="M1587" s="1123"/>
    </row>
    <row r="1588" spans="1:13" ht="20.25" customHeight="1">
      <c r="A1588" s="1187"/>
      <c r="B1588" s="49" t="s">
        <v>81</v>
      </c>
      <c r="C1588" s="1101" t="str">
        <f>'Class-6'!$CX$3</f>
        <v>WORK EXP.</v>
      </c>
      <c r="D1588" s="1102"/>
      <c r="E1588" s="1103"/>
      <c r="F1588" s="1104" t="str">
        <f>IF($J1566="TC",0,IF($J1566="Nso",0,VLOOKUP($A1563,'Class-6'!$B$9:$FH$108,155,0)))</f>
        <v>0/100</v>
      </c>
      <c r="G1588" s="1104"/>
      <c r="H1588" s="95">
        <f>IF($J1566="TC",0,IF($J1566="Nso",0,VLOOKUP($A1563,'Class-6'!$B$9:$FH$108,109,0)))</f>
        <v>0</v>
      </c>
      <c r="I1588" s="1105" t="s">
        <v>83</v>
      </c>
      <c r="J1588" s="1106"/>
      <c r="K1588" s="1107">
        <f>'Class-6'!$V$2</f>
        <v>44676</v>
      </c>
      <c r="L1588" s="1107"/>
      <c r="M1588" s="1108"/>
    </row>
    <row r="1589" spans="1:13" ht="20.25" customHeight="1">
      <c r="A1589" s="1187"/>
      <c r="B1589" s="49" t="s">
        <v>81</v>
      </c>
      <c r="C1589" s="1109" t="str">
        <f>'Class-6'!$DG$3</f>
        <v>ART EDU.</v>
      </c>
      <c r="D1589" s="1104"/>
      <c r="E1589" s="1104"/>
      <c r="F1589" s="1086" t="str">
        <f>IF($J1566="TC",0,IF($J1566="Nso",0,VLOOKUP($A1563,'Class-6'!$B$9:$FH$108,159,0)))</f>
        <v>0/100</v>
      </c>
      <c r="G1589" s="1087"/>
      <c r="H1589" s="95">
        <f>IF($J1566="TC",0,IF($J1566="Nso",0,VLOOKUP($A1563,'Class-6'!$B$9:$FH$108,118,0)))</f>
        <v>0</v>
      </c>
      <c r="I1589" s="1110"/>
      <c r="J1589" s="1111"/>
      <c r="K1589" s="1111"/>
      <c r="L1589" s="1111"/>
      <c r="M1589" s="1112"/>
    </row>
    <row r="1590" spans="1:13" ht="20.25" customHeight="1">
      <c r="A1590" s="1187"/>
      <c r="B1590" s="49" t="s">
        <v>81</v>
      </c>
      <c r="C1590" s="1084" t="str">
        <f>'Class-6'!$DP$3</f>
        <v>HEALTH &amp; PHY. EDU.</v>
      </c>
      <c r="D1590" s="1085"/>
      <c r="E1590" s="1085"/>
      <c r="F1590" s="1086" t="str">
        <f>IF($J1566="TC",0,IF($J1566="Nso",0,VLOOKUP($A1563,'Class-6'!$B$9:$FH$108,163,0)))</f>
        <v>0/100</v>
      </c>
      <c r="G1590" s="1087"/>
      <c r="H1590" s="95">
        <f>IF($J1566="TC",0,IF($J1566="Nso",0,VLOOKUP($A1563,'Class-6'!$B$9:$FH$108,127,0)))</f>
        <v>0</v>
      </c>
      <c r="I1590" s="1088" t="s">
        <v>78</v>
      </c>
      <c r="J1590" s="1089"/>
      <c r="K1590" s="1092"/>
      <c r="L1590" s="1093"/>
      <c r="M1590" s="1094"/>
    </row>
    <row r="1591" spans="1:13" ht="20.25" customHeight="1">
      <c r="A1591" s="1187"/>
      <c r="B1591" s="40" t="s">
        <v>81</v>
      </c>
      <c r="C1591" s="1098" t="s">
        <v>67</v>
      </c>
      <c r="D1591" s="1099"/>
      <c r="E1591" s="1099"/>
      <c r="F1591" s="1099"/>
      <c r="G1591" s="1099"/>
      <c r="H1591" s="1100"/>
      <c r="I1591" s="1090"/>
      <c r="J1591" s="1091"/>
      <c r="K1591" s="1095"/>
      <c r="L1591" s="1096"/>
      <c r="M1591" s="1097"/>
    </row>
    <row r="1592" spans="1:13" ht="20.25" customHeight="1" thickBot="1">
      <c r="A1592" s="1187"/>
      <c r="B1592" s="40" t="s">
        <v>81</v>
      </c>
      <c r="C1592" s="96" t="s">
        <v>68</v>
      </c>
      <c r="D1592" s="1060" t="s">
        <v>73</v>
      </c>
      <c r="E1592" s="1227"/>
      <c r="F1592" s="1060" t="s">
        <v>74</v>
      </c>
      <c r="G1592" s="1061"/>
      <c r="H1592" s="1062"/>
      <c r="I1592" s="1063" t="s">
        <v>79</v>
      </c>
      <c r="J1592" s="1064"/>
      <c r="K1592" s="1064"/>
      <c r="L1592" s="1064"/>
      <c r="M1592" s="1065"/>
    </row>
    <row r="1593" spans="1:13" ht="20.25" customHeight="1">
      <c r="A1593" s="1187"/>
      <c r="B1593" s="40" t="s">
        <v>81</v>
      </c>
      <c r="C1593" s="511" t="s">
        <v>207</v>
      </c>
      <c r="D1593" s="1228" t="s">
        <v>208</v>
      </c>
      <c r="E1593" s="1229"/>
      <c r="F1593" s="1069" t="s">
        <v>75</v>
      </c>
      <c r="G1593" s="1070"/>
      <c r="H1593" s="1071"/>
      <c r="I1593" s="1066"/>
      <c r="J1593" s="1067"/>
      <c r="K1593" s="1067"/>
      <c r="L1593" s="1067"/>
      <c r="M1593" s="1068"/>
    </row>
    <row r="1594" spans="1:13" ht="20.25" customHeight="1">
      <c r="A1594" s="1187"/>
      <c r="B1594" s="40" t="s">
        <v>81</v>
      </c>
      <c r="C1594" s="512" t="s">
        <v>69</v>
      </c>
      <c r="D1594" s="1230" t="s">
        <v>212</v>
      </c>
      <c r="E1594" s="1231"/>
      <c r="F1594" s="1072" t="s">
        <v>76</v>
      </c>
      <c r="G1594" s="1073"/>
      <c r="H1594" s="1074"/>
      <c r="I1594" s="1066"/>
      <c r="J1594" s="1067"/>
      <c r="K1594" s="1067"/>
      <c r="L1594" s="1067"/>
      <c r="M1594" s="1068"/>
    </row>
    <row r="1595" spans="1:13" ht="20.25" customHeight="1">
      <c r="A1595" s="1187"/>
      <c r="B1595" s="40" t="s">
        <v>81</v>
      </c>
      <c r="C1595" s="512" t="s">
        <v>70</v>
      </c>
      <c r="D1595" s="1230" t="s">
        <v>215</v>
      </c>
      <c r="E1595" s="1231"/>
      <c r="F1595" s="1072" t="s">
        <v>77</v>
      </c>
      <c r="G1595" s="1073"/>
      <c r="H1595" s="1074"/>
      <c r="I1595" s="1075" t="s">
        <v>93</v>
      </c>
      <c r="J1595" s="1076"/>
      <c r="K1595" s="1076"/>
      <c r="L1595" s="1076"/>
      <c r="M1595" s="1077"/>
    </row>
    <row r="1596" spans="1:13" ht="20.25" customHeight="1">
      <c r="A1596" s="1187"/>
      <c r="B1596" s="40"/>
      <c r="C1596" s="512" t="s">
        <v>72</v>
      </c>
      <c r="D1596" s="1230" t="s">
        <v>209</v>
      </c>
      <c r="E1596" s="1231"/>
      <c r="F1596" s="1072" t="s">
        <v>77</v>
      </c>
      <c r="G1596" s="1073"/>
      <c r="H1596" s="1074"/>
      <c r="I1596" s="1075"/>
      <c r="J1596" s="1076"/>
      <c r="K1596" s="1076"/>
      <c r="L1596" s="1076"/>
      <c r="M1596" s="1077"/>
    </row>
    <row r="1597" spans="1:13" ht="20.25" customHeight="1" thickBot="1">
      <c r="A1597" s="1187"/>
      <c r="B1597" s="51" t="s">
        <v>81</v>
      </c>
      <c r="C1597" s="131" t="s">
        <v>71</v>
      </c>
      <c r="D1597" s="1232" t="s">
        <v>210</v>
      </c>
      <c r="E1597" s="1233"/>
      <c r="F1597" s="1081" t="s">
        <v>106</v>
      </c>
      <c r="G1597" s="1082"/>
      <c r="H1597" s="1083"/>
      <c r="I1597" s="1078"/>
      <c r="J1597" s="1079"/>
      <c r="K1597" s="1079"/>
      <c r="L1597" s="1079"/>
      <c r="M1597" s="1080"/>
    </row>
    <row r="1598" spans="1:13" ht="12.75" customHeight="1" thickTop="1">
      <c r="A1598" s="1185"/>
      <c r="B1598" s="1185"/>
      <c r="C1598" s="1185"/>
      <c r="D1598" s="1185"/>
      <c r="E1598" s="1185"/>
      <c r="F1598" s="1185"/>
      <c r="G1598" s="1185"/>
      <c r="H1598" s="1185"/>
      <c r="I1598" s="1185"/>
      <c r="J1598" s="1185"/>
      <c r="K1598" s="1185"/>
      <c r="L1598" s="1185"/>
      <c r="M1598" s="1185"/>
    </row>
    <row r="1599" spans="1:13" ht="24.75" customHeight="1" thickBot="1">
      <c r="A1599" s="488">
        <f>A1563+1</f>
        <v>46</v>
      </c>
      <c r="B1599" s="1186" t="s">
        <v>54</v>
      </c>
      <c r="C1599" s="1186"/>
      <c r="D1599" s="1186"/>
      <c r="E1599" s="1186"/>
      <c r="F1599" s="1186"/>
      <c r="G1599" s="1186"/>
      <c r="H1599" s="1186"/>
      <c r="I1599" s="1186"/>
      <c r="J1599" s="1186"/>
      <c r="K1599" s="1186"/>
      <c r="L1599" s="1186"/>
      <c r="M1599" s="1186"/>
    </row>
    <row r="1600" spans="1:13" ht="42.75" customHeight="1" thickTop="1">
      <c r="A1600" s="1187"/>
      <c r="B1600" s="1188"/>
      <c r="C1600" s="1189"/>
      <c r="D1600" s="1192" t="str">
        <f>Master!$E$8</f>
        <v>Govt. Sr. Secondary School Raimalwada</v>
      </c>
      <c r="E1600" s="1193"/>
      <c r="F1600" s="1193"/>
      <c r="G1600" s="1193"/>
      <c r="H1600" s="1193"/>
      <c r="I1600" s="1193"/>
      <c r="J1600" s="1193"/>
      <c r="K1600" s="1193"/>
      <c r="L1600" s="1193"/>
      <c r="M1600" s="1194"/>
    </row>
    <row r="1601" spans="1:13" ht="26.25" customHeight="1" thickBot="1">
      <c r="A1601" s="1187"/>
      <c r="B1601" s="1190"/>
      <c r="C1601" s="1191"/>
      <c r="D1601" s="1195" t="str">
        <f>Master!$E$11</f>
        <v>P.S.-Bapini (Jodhpur)</v>
      </c>
      <c r="E1601" s="1196"/>
      <c r="F1601" s="1196"/>
      <c r="G1601" s="1196"/>
      <c r="H1601" s="1196"/>
      <c r="I1601" s="1196"/>
      <c r="J1601" s="1196"/>
      <c r="K1601" s="1196"/>
      <c r="L1601" s="1196"/>
      <c r="M1601" s="1197"/>
    </row>
    <row r="1602" spans="1:13" ht="17.25" customHeight="1">
      <c r="A1602" s="1187"/>
      <c r="B1602" s="274"/>
      <c r="C1602" s="1198" t="s">
        <v>169</v>
      </c>
      <c r="D1602" s="1199"/>
      <c r="E1602" s="1199"/>
      <c r="F1602" s="1199"/>
      <c r="G1602" s="1200"/>
      <c r="H1602" s="1207" t="s">
        <v>129</v>
      </c>
      <c r="I1602" s="1207"/>
      <c r="J1602" s="1210">
        <f>VLOOKUP(A1599,'Class-6'!$B$9:$G$108,6)</f>
        <v>0</v>
      </c>
      <c r="K1602" s="1213" t="str">
        <f>CONCATENATE('Class-6'!$C$3,'Class-6'!$G$3)</f>
        <v>School U-Dise Code :-08151106901</v>
      </c>
      <c r="L1602" s="1214"/>
      <c r="M1602" s="1215"/>
    </row>
    <row r="1603" spans="1:13" ht="17.25" customHeight="1">
      <c r="A1603" s="1187"/>
      <c r="B1603" s="38"/>
      <c r="C1603" s="1201"/>
      <c r="D1603" s="1202"/>
      <c r="E1603" s="1202"/>
      <c r="F1603" s="1202"/>
      <c r="G1603" s="1203"/>
      <c r="H1603" s="1208"/>
      <c r="I1603" s="1208"/>
      <c r="J1603" s="1211"/>
      <c r="K1603" s="1216" t="str">
        <f>CONCATENATE('Class-6'!$I$3,'Class-6'!$J$3)</f>
        <v>Session :-2021-22</v>
      </c>
      <c r="L1603" s="1217"/>
      <c r="M1603" s="1218"/>
    </row>
    <row r="1604" spans="1:13" ht="17.25" customHeight="1" thickBot="1">
      <c r="A1604" s="1187"/>
      <c r="B1604" s="38"/>
      <c r="C1604" s="1204"/>
      <c r="D1604" s="1205"/>
      <c r="E1604" s="1205"/>
      <c r="F1604" s="1205"/>
      <c r="G1604" s="1206"/>
      <c r="H1604" s="1209"/>
      <c r="I1604" s="1209"/>
      <c r="J1604" s="1212"/>
      <c r="K1604" s="1219"/>
      <c r="L1604" s="1220"/>
      <c r="M1604" s="1221"/>
    </row>
    <row r="1605" spans="1:13" ht="20.25" customHeight="1">
      <c r="A1605" s="1187"/>
      <c r="B1605" s="40" t="s">
        <v>81</v>
      </c>
      <c r="C1605" s="1222" t="s">
        <v>22</v>
      </c>
      <c r="D1605" s="1223"/>
      <c r="E1605" s="1223"/>
      <c r="F1605" s="1224"/>
      <c r="G1605" s="17" t="s">
        <v>167</v>
      </c>
      <c r="H1605" s="1225">
        <f>VLOOKUP($A1599,'Class-6'!$B$9:$EI$108,4,0)</f>
        <v>0</v>
      </c>
      <c r="I1605" s="1225"/>
      <c r="J1605" s="1225"/>
      <c r="K1605" s="1225"/>
      <c r="L1605" s="1225"/>
      <c r="M1605" s="1226"/>
    </row>
    <row r="1606" spans="1:13" ht="20.25" customHeight="1">
      <c r="A1606" s="1187"/>
      <c r="B1606" s="40" t="s">
        <v>81</v>
      </c>
      <c r="C1606" s="1181" t="s">
        <v>24</v>
      </c>
      <c r="D1606" s="1182"/>
      <c r="E1606" s="1182"/>
      <c r="F1606" s="1183"/>
      <c r="G1606" s="33" t="s">
        <v>167</v>
      </c>
      <c r="H1606" s="1179">
        <f>VLOOKUP($A1599,'Class-6'!$B$9:$EI$108,7,0)</f>
        <v>0</v>
      </c>
      <c r="I1606" s="1179"/>
      <c r="J1606" s="1179"/>
      <c r="K1606" s="1179"/>
      <c r="L1606" s="1179"/>
      <c r="M1606" s="1180"/>
    </row>
    <row r="1607" spans="1:13" ht="20.25" customHeight="1">
      <c r="A1607" s="1187"/>
      <c r="B1607" s="40" t="s">
        <v>81</v>
      </c>
      <c r="C1607" s="1181" t="s">
        <v>25</v>
      </c>
      <c r="D1607" s="1182"/>
      <c r="E1607" s="1182"/>
      <c r="F1607" s="1183"/>
      <c r="G1607" s="33" t="s">
        <v>167</v>
      </c>
      <c r="H1607" s="1179">
        <f>VLOOKUP($A1599,'Class-6'!$B$9:$EI$108,8,0)</f>
        <v>0</v>
      </c>
      <c r="I1607" s="1179"/>
      <c r="J1607" s="1179"/>
      <c r="K1607" s="1179"/>
      <c r="L1607" s="1179"/>
      <c r="M1607" s="1180"/>
    </row>
    <row r="1608" spans="1:13" ht="20.25" customHeight="1">
      <c r="A1608" s="1187"/>
      <c r="B1608" s="40" t="s">
        <v>81</v>
      </c>
      <c r="C1608" s="1181" t="s">
        <v>56</v>
      </c>
      <c r="D1608" s="1182"/>
      <c r="E1608" s="1182"/>
      <c r="F1608" s="1183"/>
      <c r="G1608" s="33" t="s">
        <v>167</v>
      </c>
      <c r="H1608" s="1179">
        <f>VLOOKUP($A1599,'Class-6'!$B$9:$EI$108,9,0)</f>
        <v>0</v>
      </c>
      <c r="I1608" s="1179"/>
      <c r="J1608" s="1179"/>
      <c r="K1608" s="1179"/>
      <c r="L1608" s="1179"/>
      <c r="M1608" s="1180"/>
    </row>
    <row r="1609" spans="1:13" ht="20.25" customHeight="1">
      <c r="A1609" s="1187"/>
      <c r="B1609" s="40" t="s">
        <v>81</v>
      </c>
      <c r="C1609" s="1181" t="s">
        <v>57</v>
      </c>
      <c r="D1609" s="1182"/>
      <c r="E1609" s="1182"/>
      <c r="F1609" s="1183"/>
      <c r="G1609" s="33" t="s">
        <v>167</v>
      </c>
      <c r="H1609" s="1184" t="str">
        <f>CONCATENATE('Class-6'!$G$4,'Class-6'!$J$4)</f>
        <v>6(A)</v>
      </c>
      <c r="I1609" s="1179"/>
      <c r="J1609" s="1179"/>
      <c r="K1609" s="1179"/>
      <c r="L1609" s="1179"/>
      <c r="M1609" s="1180"/>
    </row>
    <row r="1610" spans="1:13" ht="20.25" customHeight="1" thickBot="1">
      <c r="A1610" s="1187"/>
      <c r="B1610" s="40" t="s">
        <v>81</v>
      </c>
      <c r="C1610" s="1154" t="s">
        <v>27</v>
      </c>
      <c r="D1610" s="1155"/>
      <c r="E1610" s="1155"/>
      <c r="F1610" s="1156"/>
      <c r="G1610" s="98" t="s">
        <v>167</v>
      </c>
      <c r="H1610" s="1157">
        <f>VLOOKUP($A1599,'Class-6'!$B$9:$EI$108,10,0)</f>
        <v>0</v>
      </c>
      <c r="I1610" s="1157"/>
      <c r="J1610" s="1157"/>
      <c r="K1610" s="1157"/>
      <c r="L1610" s="1157"/>
      <c r="M1610" s="1158"/>
    </row>
    <row r="1611" spans="1:13" ht="20.25" customHeight="1">
      <c r="A1611" s="1187"/>
      <c r="B1611" s="49" t="s">
        <v>81</v>
      </c>
      <c r="C1611" s="1159" t="s">
        <v>58</v>
      </c>
      <c r="D1611" s="1160"/>
      <c r="E1611" s="413" t="s">
        <v>85</v>
      </c>
      <c r="F1611" s="413" t="s">
        <v>86</v>
      </c>
      <c r="G1611" s="410" t="s">
        <v>33</v>
      </c>
      <c r="H1611" s="1161" t="s">
        <v>59</v>
      </c>
      <c r="I1611" s="1161"/>
      <c r="J1611" s="1162" t="s">
        <v>97</v>
      </c>
      <c r="K1611" s="1163"/>
      <c r="L1611" s="414" t="s">
        <v>89</v>
      </c>
      <c r="M1611" s="1164" t="s">
        <v>104</v>
      </c>
    </row>
    <row r="1612" spans="1:13" ht="25.5" customHeight="1" thickBot="1">
      <c r="A1612" s="1187"/>
      <c r="B1612" s="49" t="s">
        <v>81</v>
      </c>
      <c r="C1612" s="1166" t="s">
        <v>60</v>
      </c>
      <c r="D1612" s="1167"/>
      <c r="E1612" s="267">
        <f>'Class-6'!$L$7</f>
        <v>20</v>
      </c>
      <c r="F1612" s="267">
        <f>'Class-6'!$M$7</f>
        <v>20</v>
      </c>
      <c r="G1612" s="268">
        <f>SUM(E1612:F1612)</f>
        <v>40</v>
      </c>
      <c r="H1612" s="1168">
        <f>'Class-6'!$R$7</f>
        <v>60</v>
      </c>
      <c r="I1612" s="1169"/>
      <c r="J1612" s="1170">
        <f>'Class-6'!$V$7</f>
        <v>100</v>
      </c>
      <c r="K1612" s="1171"/>
      <c r="L1612" s="150">
        <f>G1612+H1612+J1612</f>
        <v>200</v>
      </c>
      <c r="M1612" s="1165"/>
    </row>
    <row r="1613" spans="1:13" ht="22.5" customHeight="1">
      <c r="A1613" s="1187"/>
      <c r="B1613" s="49" t="s">
        <v>81</v>
      </c>
      <c r="C1613" s="1148" t="str">
        <f>'Class-6'!$L$3</f>
        <v>HINDI</v>
      </c>
      <c r="D1613" s="1149"/>
      <c r="E1613" s="99">
        <f>IF($J1602="TC",0,IF($J1602="Nso",0,VLOOKUP($A1599,'Class-6'!$B$9:$EI$108,11,0)))</f>
        <v>0</v>
      </c>
      <c r="F1613" s="99">
        <f>IF($J1602="TC",0,IF($J1602="Nso",0,VLOOKUP($A1599,'Class-6'!$B$9:$EI$108,12,0)))</f>
        <v>0</v>
      </c>
      <c r="G1613" s="269">
        <f>SUM(E1613,F1613)</f>
        <v>0</v>
      </c>
      <c r="H1613" s="1150">
        <f>IF($J1602="TC",0,IF($J1602="Nso",0,VLOOKUP($A1599,'Class-6'!$B$9:$EI$108,17,0)))</f>
        <v>0</v>
      </c>
      <c r="I1613" s="1151"/>
      <c r="J1613" s="1152">
        <f>IF($J1602="TC",0,IF($J1602="Nso",0,VLOOKUP($A1599,'Class-6'!$B$9:$EI$108,21,0)))</f>
        <v>0</v>
      </c>
      <c r="K1613" s="1153"/>
      <c r="L1613" s="99">
        <f>SUM(G1613,H1613,J1613)</f>
        <v>0</v>
      </c>
      <c r="M1613" s="100">
        <f>IF($J1602="TC",0,IF($J1602="Nso",0,VLOOKUP($A1599,'Class-6'!$B$9:$EI$108,25,0)))</f>
        <v>0</v>
      </c>
    </row>
    <row r="1614" spans="1:13" ht="22.5" customHeight="1">
      <c r="A1614" s="1187"/>
      <c r="B1614" s="49" t="s">
        <v>81</v>
      </c>
      <c r="C1614" s="1136" t="str">
        <f>'Class-6'!$AA$3</f>
        <v>ENGLISH</v>
      </c>
      <c r="D1614" s="1137"/>
      <c r="E1614" s="99">
        <f>IF($J1602="TC",0,IF($J1602="Nso",0,VLOOKUP($A1599,'Class-6'!$B$9:$EI$108,26,0)))</f>
        <v>0</v>
      </c>
      <c r="F1614" s="99">
        <f>IF($J1602="TC",0,IF($J1602="Nso",0,VLOOKUP($A1599,'Class-6'!$B$9:$EI$108,27,0)))</f>
        <v>0</v>
      </c>
      <c r="G1614" s="270">
        <f t="shared" ref="G1614:G1618" si="90">SUM(E1614,F1614)</f>
        <v>0</v>
      </c>
      <c r="H1614" s="1138">
        <f>IF($J1602="TC",0,IF($J1602="Nso",0,VLOOKUP($A1599,'Class-6'!$B$9:$EI$108,32,0)))</f>
        <v>0</v>
      </c>
      <c r="I1614" s="1139"/>
      <c r="J1614" s="1140">
        <f>IF($J1602="TC",0,IF($J1602="Nso",0,VLOOKUP($A1599,'Class-6'!$B$9:$EI$108,36,0)))</f>
        <v>0</v>
      </c>
      <c r="K1614" s="1141"/>
      <c r="L1614" s="99">
        <f t="shared" ref="L1614:L1618" si="91">SUM(G1614,H1614,J1614)</f>
        <v>0</v>
      </c>
      <c r="M1614" s="100">
        <f>IF($J1602="TC",0,IF($J1602="Nso",0,VLOOKUP($A1599,'Class-6'!$B$9:$EI$108,40,0)))</f>
        <v>0</v>
      </c>
    </row>
    <row r="1615" spans="1:13" ht="22.5" customHeight="1">
      <c r="A1615" s="1187"/>
      <c r="B1615" s="49" t="s">
        <v>81</v>
      </c>
      <c r="C1615" s="1136" t="str">
        <f>'Class-6'!$AP$3</f>
        <v>SANSKRIT</v>
      </c>
      <c r="D1615" s="1137"/>
      <c r="E1615" s="99">
        <f>IF($J1602="TC",0,IF($J1602="Nso",0,VLOOKUP($A1599,'Class-6'!$B$9:$EI$108,41,0)))</f>
        <v>0</v>
      </c>
      <c r="F1615" s="99">
        <f>IF($J1602="TC",0,IF($J1602="TC",0,IF($J1602="Nso",0,VLOOKUP($A1599,'Class-6'!$B$9:$EI$108,42,0))))</f>
        <v>0</v>
      </c>
      <c r="G1615" s="270">
        <f t="shared" si="90"/>
        <v>0</v>
      </c>
      <c r="H1615" s="1138">
        <f>IF($J1602="TC",0,IF($J1602="Nso",0,VLOOKUP($A1599,'Class-6'!$B$9:$EI$108,47,0)))</f>
        <v>0</v>
      </c>
      <c r="I1615" s="1139"/>
      <c r="J1615" s="1140">
        <f>IF($J1602="TC",0,IF($J1602="Nso",0,VLOOKUP($A1599,'Class-6'!$B$9:$EI$108,51,0)))</f>
        <v>0</v>
      </c>
      <c r="K1615" s="1141"/>
      <c r="L1615" s="99">
        <f t="shared" si="91"/>
        <v>0</v>
      </c>
      <c r="M1615" s="100">
        <f>IF($J1602="TC",0,IF($J1602="Nso",0,VLOOKUP($A1599,'Class-6'!$B$9:$EI$108,55,0)))</f>
        <v>0</v>
      </c>
    </row>
    <row r="1616" spans="1:13" ht="22.5" customHeight="1">
      <c r="A1616" s="1187"/>
      <c r="B1616" s="49" t="s">
        <v>81</v>
      </c>
      <c r="C1616" s="1136" t="str">
        <f>'Class-6'!$BE$3</f>
        <v>SCIENCE</v>
      </c>
      <c r="D1616" s="1137"/>
      <c r="E1616" s="99">
        <f>IF($J1602="TC",0,IF($J1602="Nso",0,VLOOKUP($A1599,'Class-6'!$B$9:$EI$108,56,0)))</f>
        <v>0</v>
      </c>
      <c r="F1616" s="99">
        <f>IF($J1602="TC",0,IF($J1602="Nso",0,VLOOKUP($A1599,'Class-6'!$B$9:$EI$108,57,0)))</f>
        <v>0</v>
      </c>
      <c r="G1616" s="270">
        <f t="shared" si="90"/>
        <v>0</v>
      </c>
      <c r="H1616" s="1138">
        <f>IF($J1602="TC",0,IF($J1602="Nso",0,VLOOKUP($A1599,'Class-6'!$B$9:$EI$108,62,0)))</f>
        <v>0</v>
      </c>
      <c r="I1616" s="1139"/>
      <c r="J1616" s="1140">
        <f>IF($J1602="TC",0,IF($J1602="Nso",0,VLOOKUP($A1599,'Class-6'!$B$9:$EI$108,66,0)))</f>
        <v>0</v>
      </c>
      <c r="K1616" s="1141"/>
      <c r="L1616" s="99">
        <f t="shared" si="91"/>
        <v>0</v>
      </c>
      <c r="M1616" s="100">
        <f>IF($J1602="TC",0,IF($J1602="Nso",0,VLOOKUP($A1599,'Class-6'!$B$9:$EI$108,70,0)))</f>
        <v>0</v>
      </c>
    </row>
    <row r="1617" spans="1:13" ht="22.5" customHeight="1">
      <c r="A1617" s="1187"/>
      <c r="B1617" s="49" t="s">
        <v>81</v>
      </c>
      <c r="C1617" s="1136" t="str">
        <f>'Class-6'!$BT$3</f>
        <v>MATHEMATICS</v>
      </c>
      <c r="D1617" s="1137"/>
      <c r="E1617" s="99">
        <f>IF($J1602="TC",0,IF($J1602="Nso",0,VLOOKUP($A1599,'Class-6'!$B$9:$EI$108,71,0)))</f>
        <v>0</v>
      </c>
      <c r="F1617" s="99">
        <f>IF($J1602="TC",0,IF($J1602="Nso",0,VLOOKUP($A1599,'Class-6'!$B$9:$EI$108,72,0)))</f>
        <v>0</v>
      </c>
      <c r="G1617" s="270">
        <f t="shared" si="90"/>
        <v>0</v>
      </c>
      <c r="H1617" s="1138">
        <f>IF($J1602="TC",0,IF($J1602="Nso",0,VLOOKUP($A1599,'Class-6'!$B$9:$EI$108,77,0)))</f>
        <v>0</v>
      </c>
      <c r="I1617" s="1139"/>
      <c r="J1617" s="1140">
        <f>IF($J1602="TC",0,IF($J1602="Nso",0,VLOOKUP($A1599,'Class-6'!$B$9:$EI$108,81,0)))</f>
        <v>0</v>
      </c>
      <c r="K1617" s="1141"/>
      <c r="L1617" s="99">
        <f t="shared" si="91"/>
        <v>0</v>
      </c>
      <c r="M1617" s="100">
        <f>IF($J1602="TC",0,IF($J1602="Nso",0,VLOOKUP($A1599,'Class-6'!$B$9:$EI$108,85,0)))</f>
        <v>0</v>
      </c>
    </row>
    <row r="1618" spans="1:13" ht="22.5" customHeight="1" thickBot="1">
      <c r="A1618" s="1187"/>
      <c r="B1618" s="49" t="s">
        <v>81</v>
      </c>
      <c r="C1618" s="1142" t="str">
        <f>'Class-6'!$CI$3</f>
        <v>SOCIAL SCIENCE</v>
      </c>
      <c r="D1618" s="1143"/>
      <c r="E1618" s="99">
        <f>IF($J1602="TC",0,IF($J1602="Nso",0,VLOOKUP($A1599,'Class-6'!$B$9:$EI$108,86,0)))</f>
        <v>0</v>
      </c>
      <c r="F1618" s="99">
        <f>IF($J1602="TC",0,IF($J1602="Nso",0,VLOOKUP($A1599,'Class-6'!$B$9:$EI$108,87,0)))</f>
        <v>0</v>
      </c>
      <c r="G1618" s="271">
        <f t="shared" si="90"/>
        <v>0</v>
      </c>
      <c r="H1618" s="1144">
        <f>IF($J1602="TC",0,IF($J1602="Nso",0,VLOOKUP($A1599,'Class-6'!$B$9:$EI$108,92,0)))</f>
        <v>0</v>
      </c>
      <c r="I1618" s="1145"/>
      <c r="J1618" s="1146">
        <f>IF($J1602="TC",0,IF($J1602="Nso",0,VLOOKUP($A1599,'Class-6'!$B$9:$EI$108,96,0)))</f>
        <v>0</v>
      </c>
      <c r="K1618" s="1147"/>
      <c r="L1618" s="99">
        <f t="shared" si="91"/>
        <v>0</v>
      </c>
      <c r="M1618" s="100">
        <f>IF($J1602="TC",0,IF($J1602="Nso",0,VLOOKUP($A1599,'Class-6'!$B$9:$EI$108,100,0)))</f>
        <v>0</v>
      </c>
    </row>
    <row r="1619" spans="1:13" ht="20.25" customHeight="1">
      <c r="A1619" s="1187"/>
      <c r="B1619" s="49" t="s">
        <v>81</v>
      </c>
      <c r="C1619" s="1124" t="s">
        <v>90</v>
      </c>
      <c r="D1619" s="1125"/>
      <c r="E1619" s="1126"/>
      <c r="F1619" s="1130" t="s">
        <v>91</v>
      </c>
      <c r="G1619" s="1131"/>
      <c r="H1619" s="1132" t="s">
        <v>92</v>
      </c>
      <c r="I1619" s="1133"/>
      <c r="J1619" s="481" t="s">
        <v>45</v>
      </c>
      <c r="K1619" s="481" t="s">
        <v>98</v>
      </c>
      <c r="L1619" s="411" t="s">
        <v>43</v>
      </c>
      <c r="M1619" s="513" t="s">
        <v>47</v>
      </c>
    </row>
    <row r="1620" spans="1:13" ht="20.25" customHeight="1" thickBot="1">
      <c r="A1620" s="1187"/>
      <c r="B1620" s="49" t="s">
        <v>81</v>
      </c>
      <c r="C1620" s="1127"/>
      <c r="D1620" s="1128"/>
      <c r="E1620" s="1129"/>
      <c r="F1620" s="1134">
        <f>IF($J1602="TC",0,IF($J1602="Nso",0,VLOOKUP($A1599,'Class-6'!$B$9:$EI$108,131,0)))</f>
        <v>0</v>
      </c>
      <c r="G1620" s="1135"/>
      <c r="H1620" s="1134">
        <f>IF($J1602="TC",0,IF($J1602="Nso",0,VLOOKUP($A1599,'Class-6'!$B$9:$EI$108,132,0)))</f>
        <v>0</v>
      </c>
      <c r="I1620" s="1135"/>
      <c r="J1620" s="483">
        <f>IF($J1602="TC",0,IF($J1602="Nso",0,VLOOKUP($A1599,'Class-6'!$B$9:$EI$108,133,0)))</f>
        <v>0</v>
      </c>
      <c r="K1620" s="482" t="str">
        <f>IF($J1602="TC",0,IF($J1602="Nso",0,VLOOKUP($A1599,'Class-6'!$B$9:$EI$108,134,0)))</f>
        <v/>
      </c>
      <c r="L1620" s="412" t="str">
        <f>IF($J1602="TC","TC",IF($J1602="Nso","NSO",VLOOKUP($A1599,'Class-6'!$B$9:$EI$108,135,0)))</f>
        <v/>
      </c>
      <c r="M1620" s="97" t="str">
        <f>IF($J1602="Nso",0,VLOOKUP($A1599,'Class-6'!$B$9:$EI$108,137,0))</f>
        <v/>
      </c>
    </row>
    <row r="1621" spans="1:13" ht="20.25" customHeight="1">
      <c r="A1621" s="1187"/>
      <c r="B1621" s="49" t="s">
        <v>81</v>
      </c>
      <c r="C1621" s="1172" t="s">
        <v>63</v>
      </c>
      <c r="D1621" s="1173"/>
      <c r="E1621" s="1173"/>
      <c r="F1621" s="1173"/>
      <c r="G1621" s="1173"/>
      <c r="H1621" s="1174"/>
      <c r="I1621" s="1175" t="s">
        <v>64</v>
      </c>
      <c r="J1621" s="1176"/>
      <c r="K1621" s="484">
        <f>IF($J1602="TC",0,IF($J1602="Nso",0,VLOOKUP($A1599,'Class-6'!$B$9:$EI$108,128,0)))</f>
        <v>0</v>
      </c>
      <c r="L1621" s="1177" t="s">
        <v>107</v>
      </c>
      <c r="M1621" s="1178"/>
    </row>
    <row r="1622" spans="1:13" ht="20.25" customHeight="1" thickBot="1">
      <c r="A1622" s="1187"/>
      <c r="B1622" s="49" t="s">
        <v>81</v>
      </c>
      <c r="C1622" s="1113" t="s">
        <v>58</v>
      </c>
      <c r="D1622" s="1114"/>
      <c r="E1622" s="1114"/>
      <c r="F1622" s="1115" t="s">
        <v>176</v>
      </c>
      <c r="G1622" s="1115"/>
      <c r="H1622" s="272" t="s">
        <v>51</v>
      </c>
      <c r="I1622" s="1116" t="s">
        <v>65</v>
      </c>
      <c r="J1622" s="1117"/>
      <c r="K1622" s="485">
        <f>IF($J1602="TC",0,IF($J1602="Nso",0,VLOOKUP($A1599,'Class-6'!$B$9:$EI$108,129,0)))</f>
        <v>0</v>
      </c>
      <c r="L1622" s="1118" t="str">
        <f>IF($J1602="TC",0,IF($J1602="Nso",0,VLOOKUP($A1599,'Class-6'!$B$9:$EI$108,130,0)))</f>
        <v/>
      </c>
      <c r="M1622" s="1119"/>
    </row>
    <row r="1623" spans="1:13" ht="20.25" customHeight="1">
      <c r="A1623" s="1187"/>
      <c r="B1623" s="49" t="s">
        <v>81</v>
      </c>
      <c r="C1623" s="1113"/>
      <c r="D1623" s="1114"/>
      <c r="E1623" s="1114"/>
      <c r="F1623" s="1115"/>
      <c r="G1623" s="1115"/>
      <c r="H1623" s="273" t="s">
        <v>105</v>
      </c>
      <c r="I1623" s="1120" t="s">
        <v>66</v>
      </c>
      <c r="J1623" s="1121"/>
      <c r="K1623" s="1122">
        <f>IF($J1602="TC",0,IF($J1602="Nso",0,VLOOKUP($A1599,'Class-6'!$B$9:$EI$108,138,0)))</f>
        <v>0</v>
      </c>
      <c r="L1623" s="1122"/>
      <c r="M1623" s="1123"/>
    </row>
    <row r="1624" spans="1:13" ht="20.25" customHeight="1">
      <c r="A1624" s="1187"/>
      <c r="B1624" s="49" t="s">
        <v>81</v>
      </c>
      <c r="C1624" s="1101" t="str">
        <f>'Class-6'!$CX$3</f>
        <v>WORK EXP.</v>
      </c>
      <c r="D1624" s="1102"/>
      <c r="E1624" s="1103"/>
      <c r="F1624" s="1104" t="str">
        <f>IF($J1602="TC",0,IF($J1602="Nso",0,VLOOKUP($A1599,'Class-6'!$B$9:$FH$108,155,0)))</f>
        <v>0/100</v>
      </c>
      <c r="G1624" s="1104"/>
      <c r="H1624" s="95">
        <f>IF($J1602="TC",0,IF($J1602="Nso",0,VLOOKUP($A1599,'Class-6'!$B$9:$FH$108,109,0)))</f>
        <v>0</v>
      </c>
      <c r="I1624" s="1105" t="s">
        <v>83</v>
      </c>
      <c r="J1624" s="1106"/>
      <c r="K1624" s="1107">
        <f>'Class-6'!$V$2</f>
        <v>44676</v>
      </c>
      <c r="L1624" s="1107"/>
      <c r="M1624" s="1108"/>
    </row>
    <row r="1625" spans="1:13" ht="20.25" customHeight="1">
      <c r="A1625" s="1187"/>
      <c r="B1625" s="49" t="s">
        <v>81</v>
      </c>
      <c r="C1625" s="1109" t="str">
        <f>'Class-6'!$DG$3</f>
        <v>ART EDU.</v>
      </c>
      <c r="D1625" s="1104"/>
      <c r="E1625" s="1104"/>
      <c r="F1625" s="1086" t="str">
        <f>IF($J1602="TC",0,IF($J1602="Nso",0,VLOOKUP($A1599,'Class-6'!$B$9:$FH$108,159,0)))</f>
        <v>0/100</v>
      </c>
      <c r="G1625" s="1087"/>
      <c r="H1625" s="95">
        <f>IF($J1602="TC",0,IF($J1602="Nso",0,VLOOKUP($A1599,'Class-6'!$B$9:$FH$108,118,0)))</f>
        <v>0</v>
      </c>
      <c r="I1625" s="1110"/>
      <c r="J1625" s="1111"/>
      <c r="K1625" s="1111"/>
      <c r="L1625" s="1111"/>
      <c r="M1625" s="1112"/>
    </row>
    <row r="1626" spans="1:13" ht="20.25" customHeight="1">
      <c r="A1626" s="1187"/>
      <c r="B1626" s="49" t="s">
        <v>81</v>
      </c>
      <c r="C1626" s="1084" t="str">
        <f>'Class-6'!$DP$3</f>
        <v>HEALTH &amp; PHY. EDU.</v>
      </c>
      <c r="D1626" s="1085"/>
      <c r="E1626" s="1085"/>
      <c r="F1626" s="1086" t="str">
        <f>IF($J1602="TC",0,IF($J1602="Nso",0,VLOOKUP($A1599,'Class-6'!$B$9:$FH$108,163,0)))</f>
        <v>0/100</v>
      </c>
      <c r="G1626" s="1087"/>
      <c r="H1626" s="95">
        <f>IF($J1602="TC",0,IF($J1602="Nso",0,VLOOKUP($A1599,'Class-6'!$B$9:$FH$108,127,0)))</f>
        <v>0</v>
      </c>
      <c r="I1626" s="1088" t="s">
        <v>78</v>
      </c>
      <c r="J1626" s="1089"/>
      <c r="K1626" s="1092"/>
      <c r="L1626" s="1093"/>
      <c r="M1626" s="1094"/>
    </row>
    <row r="1627" spans="1:13" ht="20.25" customHeight="1">
      <c r="A1627" s="1187"/>
      <c r="B1627" s="40" t="s">
        <v>81</v>
      </c>
      <c r="C1627" s="1098" t="s">
        <v>67</v>
      </c>
      <c r="D1627" s="1099"/>
      <c r="E1627" s="1099"/>
      <c r="F1627" s="1099"/>
      <c r="G1627" s="1099"/>
      <c r="H1627" s="1100"/>
      <c r="I1627" s="1090"/>
      <c r="J1627" s="1091"/>
      <c r="K1627" s="1095"/>
      <c r="L1627" s="1096"/>
      <c r="M1627" s="1097"/>
    </row>
    <row r="1628" spans="1:13" ht="20.25" customHeight="1" thickBot="1">
      <c r="A1628" s="1187"/>
      <c r="B1628" s="40" t="s">
        <v>81</v>
      </c>
      <c r="C1628" s="96" t="s">
        <v>68</v>
      </c>
      <c r="D1628" s="1060" t="s">
        <v>73</v>
      </c>
      <c r="E1628" s="1227"/>
      <c r="F1628" s="1060" t="s">
        <v>74</v>
      </c>
      <c r="G1628" s="1061"/>
      <c r="H1628" s="1062"/>
      <c r="I1628" s="1063" t="s">
        <v>79</v>
      </c>
      <c r="J1628" s="1064"/>
      <c r="K1628" s="1064"/>
      <c r="L1628" s="1064"/>
      <c r="M1628" s="1065"/>
    </row>
    <row r="1629" spans="1:13" ht="20.25" customHeight="1">
      <c r="A1629" s="1187"/>
      <c r="B1629" s="40" t="s">
        <v>81</v>
      </c>
      <c r="C1629" s="511" t="s">
        <v>207</v>
      </c>
      <c r="D1629" s="1228" t="s">
        <v>208</v>
      </c>
      <c r="E1629" s="1229"/>
      <c r="F1629" s="1069" t="s">
        <v>75</v>
      </c>
      <c r="G1629" s="1070"/>
      <c r="H1629" s="1071"/>
      <c r="I1629" s="1066"/>
      <c r="J1629" s="1067"/>
      <c r="K1629" s="1067"/>
      <c r="L1629" s="1067"/>
      <c r="M1629" s="1068"/>
    </row>
    <row r="1630" spans="1:13" ht="20.25" customHeight="1">
      <c r="A1630" s="1187"/>
      <c r="B1630" s="40" t="s">
        <v>81</v>
      </c>
      <c r="C1630" s="512" t="s">
        <v>69</v>
      </c>
      <c r="D1630" s="1230" t="s">
        <v>212</v>
      </c>
      <c r="E1630" s="1231"/>
      <c r="F1630" s="1072" t="s">
        <v>76</v>
      </c>
      <c r="G1630" s="1073"/>
      <c r="H1630" s="1074"/>
      <c r="I1630" s="1066"/>
      <c r="J1630" s="1067"/>
      <c r="K1630" s="1067"/>
      <c r="L1630" s="1067"/>
      <c r="M1630" s="1068"/>
    </row>
    <row r="1631" spans="1:13" ht="20.25" customHeight="1">
      <c r="A1631" s="1187"/>
      <c r="B1631" s="40" t="s">
        <v>81</v>
      </c>
      <c r="C1631" s="512" t="s">
        <v>70</v>
      </c>
      <c r="D1631" s="1230" t="s">
        <v>215</v>
      </c>
      <c r="E1631" s="1231"/>
      <c r="F1631" s="1072" t="s">
        <v>77</v>
      </c>
      <c r="G1631" s="1073"/>
      <c r="H1631" s="1074"/>
      <c r="I1631" s="1075" t="s">
        <v>93</v>
      </c>
      <c r="J1631" s="1076"/>
      <c r="K1631" s="1076"/>
      <c r="L1631" s="1076"/>
      <c r="M1631" s="1077"/>
    </row>
    <row r="1632" spans="1:13" ht="20.25" customHeight="1">
      <c r="A1632" s="1187"/>
      <c r="B1632" s="40"/>
      <c r="C1632" s="512" t="s">
        <v>72</v>
      </c>
      <c r="D1632" s="1230" t="s">
        <v>209</v>
      </c>
      <c r="E1632" s="1231"/>
      <c r="F1632" s="1072" t="s">
        <v>77</v>
      </c>
      <c r="G1632" s="1073"/>
      <c r="H1632" s="1074"/>
      <c r="I1632" s="1075"/>
      <c r="J1632" s="1076"/>
      <c r="K1632" s="1076"/>
      <c r="L1632" s="1076"/>
      <c r="M1632" s="1077"/>
    </row>
    <row r="1633" spans="1:13" ht="20.25" customHeight="1" thickBot="1">
      <c r="A1633" s="1187"/>
      <c r="B1633" s="51" t="s">
        <v>81</v>
      </c>
      <c r="C1633" s="131" t="s">
        <v>71</v>
      </c>
      <c r="D1633" s="1232" t="s">
        <v>210</v>
      </c>
      <c r="E1633" s="1233"/>
      <c r="F1633" s="1081" t="s">
        <v>106</v>
      </c>
      <c r="G1633" s="1082"/>
      <c r="H1633" s="1083"/>
      <c r="I1633" s="1078"/>
      <c r="J1633" s="1079"/>
      <c r="K1633" s="1079"/>
      <c r="L1633" s="1079"/>
      <c r="M1633" s="1080"/>
    </row>
    <row r="1634" spans="1:13" ht="24.75" customHeight="1" thickTop="1" thickBot="1">
      <c r="A1634" s="488">
        <f>A1599+1</f>
        <v>47</v>
      </c>
      <c r="B1634" s="1186" t="s">
        <v>54</v>
      </c>
      <c r="C1634" s="1186"/>
      <c r="D1634" s="1186"/>
      <c r="E1634" s="1186"/>
      <c r="F1634" s="1186"/>
      <c r="G1634" s="1186"/>
      <c r="H1634" s="1186"/>
      <c r="I1634" s="1186"/>
      <c r="J1634" s="1186"/>
      <c r="K1634" s="1186"/>
      <c r="L1634" s="1186"/>
      <c r="M1634" s="1186"/>
    </row>
    <row r="1635" spans="1:13" ht="37.5" customHeight="1" thickTop="1">
      <c r="A1635" s="1187"/>
      <c r="B1635" s="1188"/>
      <c r="C1635" s="1189"/>
      <c r="D1635" s="1192" t="str">
        <f>Master!$E$8</f>
        <v>Govt. Sr. Secondary School Raimalwada</v>
      </c>
      <c r="E1635" s="1193"/>
      <c r="F1635" s="1193"/>
      <c r="G1635" s="1193"/>
      <c r="H1635" s="1193"/>
      <c r="I1635" s="1193"/>
      <c r="J1635" s="1193"/>
      <c r="K1635" s="1193"/>
      <c r="L1635" s="1193"/>
      <c r="M1635" s="1194"/>
    </row>
    <row r="1636" spans="1:13" ht="26.25" customHeight="1" thickBot="1">
      <c r="A1636" s="1187"/>
      <c r="B1636" s="1190"/>
      <c r="C1636" s="1191"/>
      <c r="D1636" s="1195" t="str">
        <f>Master!$E$11</f>
        <v>P.S.-Bapini (Jodhpur)</v>
      </c>
      <c r="E1636" s="1196"/>
      <c r="F1636" s="1196"/>
      <c r="G1636" s="1196"/>
      <c r="H1636" s="1196"/>
      <c r="I1636" s="1196"/>
      <c r="J1636" s="1196"/>
      <c r="K1636" s="1196"/>
      <c r="L1636" s="1196"/>
      <c r="M1636" s="1197"/>
    </row>
    <row r="1637" spans="1:13" ht="15" customHeight="1">
      <c r="A1637" s="1187"/>
      <c r="B1637" s="274"/>
      <c r="C1637" s="1198" t="s">
        <v>169</v>
      </c>
      <c r="D1637" s="1199"/>
      <c r="E1637" s="1199"/>
      <c r="F1637" s="1199"/>
      <c r="G1637" s="1200"/>
      <c r="H1637" s="1207" t="s">
        <v>129</v>
      </c>
      <c r="I1637" s="1207"/>
      <c r="J1637" s="1210">
        <f>VLOOKUP(A1634,'Class-6'!$B$9:$G$108,6)</f>
        <v>0</v>
      </c>
      <c r="K1637" s="1213" t="str">
        <f>CONCATENATE('Class-6'!$C$3,'Class-6'!$G$3)</f>
        <v>School U-Dise Code :-08151106901</v>
      </c>
      <c r="L1637" s="1214"/>
      <c r="M1637" s="1215"/>
    </row>
    <row r="1638" spans="1:13" ht="15" customHeight="1">
      <c r="A1638" s="1187"/>
      <c r="B1638" s="38"/>
      <c r="C1638" s="1201"/>
      <c r="D1638" s="1202"/>
      <c r="E1638" s="1202"/>
      <c r="F1638" s="1202"/>
      <c r="G1638" s="1203"/>
      <c r="H1638" s="1208"/>
      <c r="I1638" s="1208"/>
      <c r="J1638" s="1211"/>
      <c r="K1638" s="1216" t="str">
        <f>CONCATENATE('Class-6'!$I$3,'Class-6'!$J$3)</f>
        <v>Session :-2021-22</v>
      </c>
      <c r="L1638" s="1217"/>
      <c r="M1638" s="1218"/>
    </row>
    <row r="1639" spans="1:13" ht="15" customHeight="1" thickBot="1">
      <c r="A1639" s="1187"/>
      <c r="B1639" s="38"/>
      <c r="C1639" s="1204"/>
      <c r="D1639" s="1205"/>
      <c r="E1639" s="1205"/>
      <c r="F1639" s="1205"/>
      <c r="G1639" s="1206"/>
      <c r="H1639" s="1209"/>
      <c r="I1639" s="1209"/>
      <c r="J1639" s="1212"/>
      <c r="K1639" s="1219"/>
      <c r="L1639" s="1220"/>
      <c r="M1639" s="1221"/>
    </row>
    <row r="1640" spans="1:13" ht="20.25" customHeight="1">
      <c r="A1640" s="1187"/>
      <c r="B1640" s="40" t="s">
        <v>81</v>
      </c>
      <c r="C1640" s="1222" t="s">
        <v>22</v>
      </c>
      <c r="D1640" s="1223"/>
      <c r="E1640" s="1223"/>
      <c r="F1640" s="1224"/>
      <c r="G1640" s="17" t="s">
        <v>167</v>
      </c>
      <c r="H1640" s="1225">
        <f>VLOOKUP($A1634,'Class-6'!$B$9:$EI$108,4,0)</f>
        <v>0</v>
      </c>
      <c r="I1640" s="1225"/>
      <c r="J1640" s="1225"/>
      <c r="K1640" s="1225"/>
      <c r="L1640" s="1225"/>
      <c r="M1640" s="1226"/>
    </row>
    <row r="1641" spans="1:13" ht="20.25" customHeight="1">
      <c r="A1641" s="1187"/>
      <c r="B1641" s="40" t="s">
        <v>81</v>
      </c>
      <c r="C1641" s="1181" t="s">
        <v>24</v>
      </c>
      <c r="D1641" s="1182"/>
      <c r="E1641" s="1182"/>
      <c r="F1641" s="1183"/>
      <c r="G1641" s="33" t="s">
        <v>167</v>
      </c>
      <c r="H1641" s="1179">
        <f>VLOOKUP($A1634,'Class-6'!$B$9:$EI$108,7,0)</f>
        <v>0</v>
      </c>
      <c r="I1641" s="1179"/>
      <c r="J1641" s="1179"/>
      <c r="K1641" s="1179"/>
      <c r="L1641" s="1179"/>
      <c r="M1641" s="1180"/>
    </row>
    <row r="1642" spans="1:13" ht="20.25" customHeight="1">
      <c r="A1642" s="1187"/>
      <c r="B1642" s="40" t="s">
        <v>81</v>
      </c>
      <c r="C1642" s="1181" t="s">
        <v>25</v>
      </c>
      <c r="D1642" s="1182"/>
      <c r="E1642" s="1182"/>
      <c r="F1642" s="1183"/>
      <c r="G1642" s="33" t="s">
        <v>167</v>
      </c>
      <c r="H1642" s="1179">
        <f>VLOOKUP($A1634,'Class-6'!$B$9:$EI$108,8,0)</f>
        <v>0</v>
      </c>
      <c r="I1642" s="1179"/>
      <c r="J1642" s="1179"/>
      <c r="K1642" s="1179"/>
      <c r="L1642" s="1179"/>
      <c r="M1642" s="1180"/>
    </row>
    <row r="1643" spans="1:13" ht="20.25" customHeight="1">
      <c r="A1643" s="1187"/>
      <c r="B1643" s="40" t="s">
        <v>81</v>
      </c>
      <c r="C1643" s="1181" t="s">
        <v>56</v>
      </c>
      <c r="D1643" s="1182"/>
      <c r="E1643" s="1182"/>
      <c r="F1643" s="1183"/>
      <c r="G1643" s="33" t="s">
        <v>167</v>
      </c>
      <c r="H1643" s="1179">
        <f>VLOOKUP($A1634,'Class-6'!$B$9:$EI$108,9,0)</f>
        <v>0</v>
      </c>
      <c r="I1643" s="1179"/>
      <c r="J1643" s="1179"/>
      <c r="K1643" s="1179"/>
      <c r="L1643" s="1179"/>
      <c r="M1643" s="1180"/>
    </row>
    <row r="1644" spans="1:13" ht="20.25" customHeight="1">
      <c r="A1644" s="1187"/>
      <c r="B1644" s="40" t="s">
        <v>81</v>
      </c>
      <c r="C1644" s="1181" t="s">
        <v>57</v>
      </c>
      <c r="D1644" s="1182"/>
      <c r="E1644" s="1182"/>
      <c r="F1644" s="1183"/>
      <c r="G1644" s="33" t="s">
        <v>167</v>
      </c>
      <c r="H1644" s="1184" t="str">
        <f>CONCATENATE('Class-6'!$G$4,'Class-6'!$J$4)</f>
        <v>6(A)</v>
      </c>
      <c r="I1644" s="1179"/>
      <c r="J1644" s="1179"/>
      <c r="K1644" s="1179"/>
      <c r="L1644" s="1179"/>
      <c r="M1644" s="1180"/>
    </row>
    <row r="1645" spans="1:13" ht="20.25" customHeight="1" thickBot="1">
      <c r="A1645" s="1187"/>
      <c r="B1645" s="40" t="s">
        <v>81</v>
      </c>
      <c r="C1645" s="1154" t="s">
        <v>27</v>
      </c>
      <c r="D1645" s="1155"/>
      <c r="E1645" s="1155"/>
      <c r="F1645" s="1156"/>
      <c r="G1645" s="98" t="s">
        <v>167</v>
      </c>
      <c r="H1645" s="1157">
        <f>VLOOKUP($A1634,'Class-6'!$B$9:$EI$108,10,0)</f>
        <v>0</v>
      </c>
      <c r="I1645" s="1157"/>
      <c r="J1645" s="1157"/>
      <c r="K1645" s="1157"/>
      <c r="L1645" s="1157"/>
      <c r="M1645" s="1158"/>
    </row>
    <row r="1646" spans="1:13" ht="20.25" customHeight="1">
      <c r="A1646" s="1187"/>
      <c r="B1646" s="49" t="s">
        <v>81</v>
      </c>
      <c r="C1646" s="1159" t="s">
        <v>58</v>
      </c>
      <c r="D1646" s="1160"/>
      <c r="E1646" s="413" t="s">
        <v>85</v>
      </c>
      <c r="F1646" s="413" t="s">
        <v>86</v>
      </c>
      <c r="G1646" s="410" t="s">
        <v>33</v>
      </c>
      <c r="H1646" s="1161" t="s">
        <v>59</v>
      </c>
      <c r="I1646" s="1161"/>
      <c r="J1646" s="1162" t="s">
        <v>97</v>
      </c>
      <c r="K1646" s="1163"/>
      <c r="L1646" s="414" t="s">
        <v>89</v>
      </c>
      <c r="M1646" s="1164" t="s">
        <v>104</v>
      </c>
    </row>
    <row r="1647" spans="1:13" ht="25.5" customHeight="1" thickBot="1">
      <c r="A1647" s="1187"/>
      <c r="B1647" s="49" t="s">
        <v>81</v>
      </c>
      <c r="C1647" s="1166" t="s">
        <v>60</v>
      </c>
      <c r="D1647" s="1167"/>
      <c r="E1647" s="267">
        <f>'Class-6'!$L$7</f>
        <v>20</v>
      </c>
      <c r="F1647" s="267">
        <f>'Class-6'!$M$7</f>
        <v>20</v>
      </c>
      <c r="G1647" s="268">
        <f>SUM(E1647:F1647)</f>
        <v>40</v>
      </c>
      <c r="H1647" s="1168">
        <f>'Class-6'!$R$7</f>
        <v>60</v>
      </c>
      <c r="I1647" s="1169"/>
      <c r="J1647" s="1170">
        <f>'Class-6'!$V$7</f>
        <v>100</v>
      </c>
      <c r="K1647" s="1171"/>
      <c r="L1647" s="150">
        <f>G1647+H1647+J1647</f>
        <v>200</v>
      </c>
      <c r="M1647" s="1165"/>
    </row>
    <row r="1648" spans="1:13" ht="22.5" customHeight="1">
      <c r="A1648" s="1187"/>
      <c r="B1648" s="49" t="s">
        <v>81</v>
      </c>
      <c r="C1648" s="1148" t="str">
        <f>'Class-6'!$L$3</f>
        <v>HINDI</v>
      </c>
      <c r="D1648" s="1149"/>
      <c r="E1648" s="99">
        <f>IF($J1637="TC",0,IF($J1637="Nso",0,VLOOKUP($A1634,'Class-6'!$B$9:$EI$108,11,0)))</f>
        <v>0</v>
      </c>
      <c r="F1648" s="99">
        <f>IF($J1637="TC",0,IF($J1637="Nso",0,VLOOKUP($A1634,'Class-6'!$B$9:$EI$108,12,0)))</f>
        <v>0</v>
      </c>
      <c r="G1648" s="269">
        <f>SUM(E1648,F1648)</f>
        <v>0</v>
      </c>
      <c r="H1648" s="1150">
        <f>IF($J1637="TC",0,IF($J1637="Nso",0,VLOOKUP($A1634,'Class-6'!$B$9:$EI$108,17,0)))</f>
        <v>0</v>
      </c>
      <c r="I1648" s="1151"/>
      <c r="J1648" s="1152">
        <f>IF($J1637="TC",0,IF($J1637="Nso",0,VLOOKUP($A1634,'Class-6'!$B$9:$EI$108,21,0)))</f>
        <v>0</v>
      </c>
      <c r="K1648" s="1153"/>
      <c r="L1648" s="99">
        <f>SUM(G1648,H1648,J1648)</f>
        <v>0</v>
      </c>
      <c r="M1648" s="100">
        <f>IF($J1637="TC",0,IF($J1637="Nso",0,VLOOKUP($A1634,'Class-6'!$B$9:$EI$108,25,0)))</f>
        <v>0</v>
      </c>
    </row>
    <row r="1649" spans="1:13" ht="22.5" customHeight="1">
      <c r="A1649" s="1187"/>
      <c r="B1649" s="49" t="s">
        <v>81</v>
      </c>
      <c r="C1649" s="1136" t="str">
        <f>'Class-6'!$AA$3</f>
        <v>ENGLISH</v>
      </c>
      <c r="D1649" s="1137"/>
      <c r="E1649" s="99">
        <f>IF($J1637="TC",0,IF($J1637="Nso",0,VLOOKUP($A1634,'Class-6'!$B$9:$EI$108,26,0)))</f>
        <v>0</v>
      </c>
      <c r="F1649" s="99">
        <f>IF($J1637="TC",0,IF($J1637="Nso",0,VLOOKUP($A1634,'Class-6'!$B$9:$EI$108,27,0)))</f>
        <v>0</v>
      </c>
      <c r="G1649" s="270">
        <f t="shared" ref="G1649:G1653" si="92">SUM(E1649,F1649)</f>
        <v>0</v>
      </c>
      <c r="H1649" s="1138">
        <f>IF($J1637="TC",0,IF($J1637="Nso",0,VLOOKUP($A1634,'Class-6'!$B$9:$EI$108,32,0)))</f>
        <v>0</v>
      </c>
      <c r="I1649" s="1139"/>
      <c r="J1649" s="1140">
        <f>IF($J1637="TC",0,IF($J1637="Nso",0,VLOOKUP($A1634,'Class-6'!$B$9:$EI$108,36,0)))</f>
        <v>0</v>
      </c>
      <c r="K1649" s="1141"/>
      <c r="L1649" s="99">
        <f t="shared" ref="L1649:L1653" si="93">SUM(G1649,H1649,J1649)</f>
        <v>0</v>
      </c>
      <c r="M1649" s="100">
        <f>IF($J1637="TC",0,IF($J1637="Nso",0,VLOOKUP($A1634,'Class-6'!$B$9:$EI$108,40,0)))</f>
        <v>0</v>
      </c>
    </row>
    <row r="1650" spans="1:13" ht="22.5" customHeight="1">
      <c r="A1650" s="1187"/>
      <c r="B1650" s="49" t="s">
        <v>81</v>
      </c>
      <c r="C1650" s="1136" t="str">
        <f>'Class-6'!$AP$3</f>
        <v>SANSKRIT</v>
      </c>
      <c r="D1650" s="1137"/>
      <c r="E1650" s="99">
        <f>IF($J1637="TC",0,IF($J1637="Nso",0,VLOOKUP($A1634,'Class-6'!$B$9:$EI$108,41,0)))</f>
        <v>0</v>
      </c>
      <c r="F1650" s="99">
        <f>IF($J1637="TC",0,IF($J1637="TC",0,IF($J1637="Nso",0,VLOOKUP($A1634,'Class-6'!$B$9:$EI$108,42,0))))</f>
        <v>0</v>
      </c>
      <c r="G1650" s="270">
        <f t="shared" si="92"/>
        <v>0</v>
      </c>
      <c r="H1650" s="1138">
        <f>IF($J1637="TC",0,IF($J1637="Nso",0,VLOOKUP($A1634,'Class-6'!$B$9:$EI$108,47,0)))</f>
        <v>0</v>
      </c>
      <c r="I1650" s="1139"/>
      <c r="J1650" s="1140">
        <f>IF($J1637="TC",0,IF($J1637="Nso",0,VLOOKUP($A1634,'Class-6'!$B$9:$EI$108,51,0)))</f>
        <v>0</v>
      </c>
      <c r="K1650" s="1141"/>
      <c r="L1650" s="99">
        <f t="shared" si="93"/>
        <v>0</v>
      </c>
      <c r="M1650" s="100">
        <f>IF($J1637="TC",0,IF($J1637="Nso",0,VLOOKUP($A1634,'Class-6'!$B$9:$EI$108,55,0)))</f>
        <v>0</v>
      </c>
    </row>
    <row r="1651" spans="1:13" ht="22.5" customHeight="1">
      <c r="A1651" s="1187"/>
      <c r="B1651" s="49" t="s">
        <v>81</v>
      </c>
      <c r="C1651" s="1136" t="str">
        <f>'Class-6'!$BE$3</f>
        <v>SCIENCE</v>
      </c>
      <c r="D1651" s="1137"/>
      <c r="E1651" s="99">
        <f>IF($J1637="TC",0,IF($J1637="Nso",0,VLOOKUP($A1634,'Class-6'!$B$9:$EI$108,56,0)))</f>
        <v>0</v>
      </c>
      <c r="F1651" s="99">
        <f>IF($J1637="TC",0,IF($J1637="Nso",0,VLOOKUP($A1634,'Class-6'!$B$9:$EI$108,57,0)))</f>
        <v>0</v>
      </c>
      <c r="G1651" s="270">
        <f t="shared" si="92"/>
        <v>0</v>
      </c>
      <c r="H1651" s="1138">
        <f>IF($J1637="TC",0,IF($J1637="Nso",0,VLOOKUP($A1634,'Class-6'!$B$9:$EI$108,62,0)))</f>
        <v>0</v>
      </c>
      <c r="I1651" s="1139"/>
      <c r="J1651" s="1140">
        <f>IF($J1637="TC",0,IF($J1637="Nso",0,VLOOKUP($A1634,'Class-6'!$B$9:$EI$108,66,0)))</f>
        <v>0</v>
      </c>
      <c r="K1651" s="1141"/>
      <c r="L1651" s="99">
        <f t="shared" si="93"/>
        <v>0</v>
      </c>
      <c r="M1651" s="100">
        <f>IF($J1637="TC",0,IF($J1637="Nso",0,VLOOKUP($A1634,'Class-6'!$B$9:$EI$108,70,0)))</f>
        <v>0</v>
      </c>
    </row>
    <row r="1652" spans="1:13" ht="22.5" customHeight="1">
      <c r="A1652" s="1187"/>
      <c r="B1652" s="49" t="s">
        <v>81</v>
      </c>
      <c r="C1652" s="1136" t="str">
        <f>'Class-6'!$BT$3</f>
        <v>MATHEMATICS</v>
      </c>
      <c r="D1652" s="1137"/>
      <c r="E1652" s="99">
        <f>IF($J1637="TC",0,IF($J1637="Nso",0,VLOOKUP($A1634,'Class-6'!$B$9:$EI$108,71,0)))</f>
        <v>0</v>
      </c>
      <c r="F1652" s="99">
        <f>IF($J1637="TC",0,IF($J1637="Nso",0,VLOOKUP($A1634,'Class-6'!$B$9:$EI$108,72,0)))</f>
        <v>0</v>
      </c>
      <c r="G1652" s="270">
        <f t="shared" si="92"/>
        <v>0</v>
      </c>
      <c r="H1652" s="1138">
        <f>IF($J1637="TC",0,IF($J1637="Nso",0,VLOOKUP($A1634,'Class-6'!$B$9:$EI$108,77,0)))</f>
        <v>0</v>
      </c>
      <c r="I1652" s="1139"/>
      <c r="J1652" s="1140">
        <f>IF($J1637="TC",0,IF($J1637="Nso",0,VLOOKUP($A1634,'Class-6'!$B$9:$EI$108,81,0)))</f>
        <v>0</v>
      </c>
      <c r="K1652" s="1141"/>
      <c r="L1652" s="99">
        <f t="shared" si="93"/>
        <v>0</v>
      </c>
      <c r="M1652" s="100">
        <f>IF($J1637="TC",0,IF($J1637="Nso",0,VLOOKUP($A1634,'Class-6'!$B$9:$EI$108,85,0)))</f>
        <v>0</v>
      </c>
    </row>
    <row r="1653" spans="1:13" ht="22.5" customHeight="1" thickBot="1">
      <c r="A1653" s="1187"/>
      <c r="B1653" s="49" t="s">
        <v>81</v>
      </c>
      <c r="C1653" s="1142" t="str">
        <f>'Class-6'!$CI$3</f>
        <v>SOCIAL SCIENCE</v>
      </c>
      <c r="D1653" s="1143"/>
      <c r="E1653" s="99">
        <f>IF($J1637="TC",0,IF($J1637="Nso",0,VLOOKUP($A1634,'Class-6'!$B$9:$EI$108,86,0)))</f>
        <v>0</v>
      </c>
      <c r="F1653" s="99">
        <f>IF($J1637="TC",0,IF($J1637="Nso",0,VLOOKUP($A1634,'Class-6'!$B$9:$EI$108,87,0)))</f>
        <v>0</v>
      </c>
      <c r="G1653" s="271">
        <f t="shared" si="92"/>
        <v>0</v>
      </c>
      <c r="H1653" s="1144">
        <f>IF($J1637="TC",0,IF($J1637="Nso",0,VLOOKUP($A1634,'Class-6'!$B$9:$EI$108,92,0)))</f>
        <v>0</v>
      </c>
      <c r="I1653" s="1145"/>
      <c r="J1653" s="1146">
        <f>IF($J1637="TC",0,IF($J1637="Nso",0,VLOOKUP($A1634,'Class-6'!$B$9:$EI$108,96,0)))</f>
        <v>0</v>
      </c>
      <c r="K1653" s="1147"/>
      <c r="L1653" s="99">
        <f t="shared" si="93"/>
        <v>0</v>
      </c>
      <c r="M1653" s="100">
        <f>IF($J1637="TC",0,IF($J1637="Nso",0,VLOOKUP($A1634,'Class-6'!$B$9:$EI$108,100,0)))</f>
        <v>0</v>
      </c>
    </row>
    <row r="1654" spans="1:13" ht="20.25" customHeight="1">
      <c r="A1654" s="1187"/>
      <c r="B1654" s="49" t="s">
        <v>81</v>
      </c>
      <c r="C1654" s="1124" t="s">
        <v>90</v>
      </c>
      <c r="D1654" s="1125"/>
      <c r="E1654" s="1126"/>
      <c r="F1654" s="1130" t="s">
        <v>91</v>
      </c>
      <c r="G1654" s="1131"/>
      <c r="H1654" s="1132" t="s">
        <v>92</v>
      </c>
      <c r="I1654" s="1133"/>
      <c r="J1654" s="481" t="s">
        <v>45</v>
      </c>
      <c r="K1654" s="481" t="s">
        <v>98</v>
      </c>
      <c r="L1654" s="411" t="s">
        <v>43</v>
      </c>
      <c r="M1654" s="50" t="s">
        <v>47</v>
      </c>
    </row>
    <row r="1655" spans="1:13" ht="20.25" customHeight="1" thickBot="1">
      <c r="A1655" s="1187"/>
      <c r="B1655" s="49" t="s">
        <v>81</v>
      </c>
      <c r="C1655" s="1127"/>
      <c r="D1655" s="1128"/>
      <c r="E1655" s="1129"/>
      <c r="F1655" s="1134">
        <f>IF($J1637="TC",0,IF($J1637="Nso",0,VLOOKUP($A1634,'Class-6'!$B$9:$EI$108,131,0)))</f>
        <v>0</v>
      </c>
      <c r="G1655" s="1135"/>
      <c r="H1655" s="1134">
        <f>IF($J1637="TC",0,IF($J1637="Nso",0,VLOOKUP($A1634,'Class-6'!$B$9:$EI$108,132,0)))</f>
        <v>0</v>
      </c>
      <c r="I1655" s="1135"/>
      <c r="J1655" s="483">
        <f>IF($J1637="TC",0,IF($J1637="Nso",0,VLOOKUP($A1634,'Class-6'!$B$9:$EI$108,133,0)))</f>
        <v>0</v>
      </c>
      <c r="K1655" s="482" t="str">
        <f>IF($J1637="TC",0,IF($J1637="Nso",0,VLOOKUP($A1634,'Class-6'!$B$9:$EI$108,134,0)))</f>
        <v/>
      </c>
      <c r="L1655" s="412" t="str">
        <f>IF($J1637="TC","TC",IF($J1637="Nso","NSO",VLOOKUP($A1634,'Class-6'!$B$9:$EI$108,135,0)))</f>
        <v/>
      </c>
      <c r="M1655" s="97" t="str">
        <f>IF($J1637="Nso",0,VLOOKUP($A1634,'Class-6'!$B$9:$EI$108,137,0))</f>
        <v/>
      </c>
    </row>
    <row r="1656" spans="1:13" ht="20.25" customHeight="1">
      <c r="A1656" s="1187"/>
      <c r="B1656" s="49" t="s">
        <v>81</v>
      </c>
      <c r="C1656" s="1172" t="s">
        <v>63</v>
      </c>
      <c r="D1656" s="1173"/>
      <c r="E1656" s="1173"/>
      <c r="F1656" s="1173"/>
      <c r="G1656" s="1173"/>
      <c r="H1656" s="1174"/>
      <c r="I1656" s="1175" t="s">
        <v>64</v>
      </c>
      <c r="J1656" s="1176"/>
      <c r="K1656" s="484">
        <f>IF($J1637="TC",0,IF($J1637="Nso",0,VLOOKUP($A1634,'Class-6'!$B$9:$EI$108,128,0)))</f>
        <v>0</v>
      </c>
      <c r="L1656" s="1177" t="s">
        <v>107</v>
      </c>
      <c r="M1656" s="1178"/>
    </row>
    <row r="1657" spans="1:13" ht="20.25" customHeight="1" thickBot="1">
      <c r="A1657" s="1187"/>
      <c r="B1657" s="49" t="s">
        <v>81</v>
      </c>
      <c r="C1657" s="1113" t="s">
        <v>58</v>
      </c>
      <c r="D1657" s="1114"/>
      <c r="E1657" s="1114"/>
      <c r="F1657" s="1115" t="s">
        <v>176</v>
      </c>
      <c r="G1657" s="1115"/>
      <c r="H1657" s="272" t="s">
        <v>51</v>
      </c>
      <c r="I1657" s="1116" t="s">
        <v>65</v>
      </c>
      <c r="J1657" s="1117"/>
      <c r="K1657" s="485">
        <f>IF($J1637="TC",0,IF($J1637="Nso",0,VLOOKUP($A1634,'Class-6'!$B$9:$EI$108,129,0)))</f>
        <v>0</v>
      </c>
      <c r="L1657" s="1118" t="str">
        <f>IF($J1637="TC",0,IF($J1637="Nso",0,VLOOKUP($A1634,'Class-6'!$B$9:$EI$108,130,0)))</f>
        <v/>
      </c>
      <c r="M1657" s="1119"/>
    </row>
    <row r="1658" spans="1:13" ht="20.25" customHeight="1">
      <c r="A1658" s="1187"/>
      <c r="B1658" s="49" t="s">
        <v>81</v>
      </c>
      <c r="C1658" s="1113"/>
      <c r="D1658" s="1114"/>
      <c r="E1658" s="1114"/>
      <c r="F1658" s="1115"/>
      <c r="G1658" s="1115"/>
      <c r="H1658" s="273" t="s">
        <v>105</v>
      </c>
      <c r="I1658" s="1120" t="s">
        <v>66</v>
      </c>
      <c r="J1658" s="1121"/>
      <c r="K1658" s="1122">
        <f>IF($J1637="TC",0,IF($J1637="Nso",0,VLOOKUP($A1634,'Class-6'!$B$9:$EI$108,138,0)))</f>
        <v>0</v>
      </c>
      <c r="L1658" s="1122"/>
      <c r="M1658" s="1123"/>
    </row>
    <row r="1659" spans="1:13" ht="20.25" customHeight="1">
      <c r="A1659" s="1187"/>
      <c r="B1659" s="49" t="s">
        <v>81</v>
      </c>
      <c r="C1659" s="1101" t="str">
        <f>'Class-6'!$CX$3</f>
        <v>WORK EXP.</v>
      </c>
      <c r="D1659" s="1102"/>
      <c r="E1659" s="1103"/>
      <c r="F1659" s="1104" t="str">
        <f>IF($J1637="TC",0,IF($J1637="Nso",0,VLOOKUP($A1634,'Class-6'!$B$9:$FH$108,155,0)))</f>
        <v>0/100</v>
      </c>
      <c r="G1659" s="1104"/>
      <c r="H1659" s="95">
        <f>IF($J1637="TC",0,IF($J1637="Nso",0,VLOOKUP($A1634,'Class-6'!$B$9:$FH$108,109,0)))</f>
        <v>0</v>
      </c>
      <c r="I1659" s="1105" t="s">
        <v>83</v>
      </c>
      <c r="J1659" s="1106"/>
      <c r="K1659" s="1107">
        <f>'Class-6'!$V$2</f>
        <v>44676</v>
      </c>
      <c r="L1659" s="1107"/>
      <c r="M1659" s="1108"/>
    </row>
    <row r="1660" spans="1:13" ht="20.25" customHeight="1">
      <c r="A1660" s="1187"/>
      <c r="B1660" s="49" t="s">
        <v>81</v>
      </c>
      <c r="C1660" s="1109" t="str">
        <f>'Class-6'!$DG$3</f>
        <v>ART EDU.</v>
      </c>
      <c r="D1660" s="1104"/>
      <c r="E1660" s="1104"/>
      <c r="F1660" s="1086" t="str">
        <f>IF($J1637="TC",0,IF($J1637="Nso",0,VLOOKUP($A1634,'Class-6'!$B$9:$FH$108,159,0)))</f>
        <v>0/100</v>
      </c>
      <c r="G1660" s="1087"/>
      <c r="H1660" s="95">
        <f>IF($J1637="TC",0,IF($J1637="Nso",0,VLOOKUP($A1634,'Class-6'!$B$9:$FH$108,118,0)))</f>
        <v>0</v>
      </c>
      <c r="I1660" s="1110"/>
      <c r="J1660" s="1111"/>
      <c r="K1660" s="1111"/>
      <c r="L1660" s="1111"/>
      <c r="M1660" s="1112"/>
    </row>
    <row r="1661" spans="1:13" ht="20.25" customHeight="1">
      <c r="A1661" s="1187"/>
      <c r="B1661" s="49" t="s">
        <v>81</v>
      </c>
      <c r="C1661" s="1084" t="str">
        <f>'Class-6'!$DP$3</f>
        <v>HEALTH &amp; PHY. EDU.</v>
      </c>
      <c r="D1661" s="1085"/>
      <c r="E1661" s="1085"/>
      <c r="F1661" s="1086" t="str">
        <f>IF($J1637="TC",0,IF($J1637="Nso",0,VLOOKUP($A1634,'Class-6'!$B$9:$FH$108,163,0)))</f>
        <v>0/100</v>
      </c>
      <c r="G1661" s="1087"/>
      <c r="H1661" s="95">
        <f>IF($J1637="TC",0,IF($J1637="Nso",0,VLOOKUP($A1634,'Class-6'!$B$9:$FH$108,127,0)))</f>
        <v>0</v>
      </c>
      <c r="I1661" s="1088" t="s">
        <v>78</v>
      </c>
      <c r="J1661" s="1089"/>
      <c r="K1661" s="1092"/>
      <c r="L1661" s="1093"/>
      <c r="M1661" s="1094"/>
    </row>
    <row r="1662" spans="1:13" ht="20.25" customHeight="1">
      <c r="A1662" s="1187"/>
      <c r="B1662" s="40" t="s">
        <v>81</v>
      </c>
      <c r="C1662" s="1098" t="s">
        <v>67</v>
      </c>
      <c r="D1662" s="1099"/>
      <c r="E1662" s="1099"/>
      <c r="F1662" s="1099"/>
      <c r="G1662" s="1099"/>
      <c r="H1662" s="1100"/>
      <c r="I1662" s="1090"/>
      <c r="J1662" s="1091"/>
      <c r="K1662" s="1095"/>
      <c r="L1662" s="1096"/>
      <c r="M1662" s="1097"/>
    </row>
    <row r="1663" spans="1:13" ht="20.25" customHeight="1" thickBot="1">
      <c r="A1663" s="1187"/>
      <c r="B1663" s="40" t="s">
        <v>81</v>
      </c>
      <c r="C1663" s="96" t="s">
        <v>68</v>
      </c>
      <c r="D1663" s="1060" t="s">
        <v>73</v>
      </c>
      <c r="E1663" s="1227"/>
      <c r="F1663" s="1060" t="s">
        <v>74</v>
      </c>
      <c r="G1663" s="1061"/>
      <c r="H1663" s="1062"/>
      <c r="I1663" s="1063" t="s">
        <v>79</v>
      </c>
      <c r="J1663" s="1064"/>
      <c r="K1663" s="1064"/>
      <c r="L1663" s="1064"/>
      <c r="M1663" s="1065"/>
    </row>
    <row r="1664" spans="1:13" ht="20.25" customHeight="1">
      <c r="A1664" s="1187"/>
      <c r="B1664" s="40" t="s">
        <v>81</v>
      </c>
      <c r="C1664" s="511" t="s">
        <v>207</v>
      </c>
      <c r="D1664" s="1228" t="s">
        <v>208</v>
      </c>
      <c r="E1664" s="1229"/>
      <c r="F1664" s="1069" t="s">
        <v>75</v>
      </c>
      <c r="G1664" s="1070"/>
      <c r="H1664" s="1071"/>
      <c r="I1664" s="1066"/>
      <c r="J1664" s="1067"/>
      <c r="K1664" s="1067"/>
      <c r="L1664" s="1067"/>
      <c r="M1664" s="1068"/>
    </row>
    <row r="1665" spans="1:13" ht="20.25" customHeight="1">
      <c r="A1665" s="1187"/>
      <c r="B1665" s="40" t="s">
        <v>81</v>
      </c>
      <c r="C1665" s="512" t="s">
        <v>69</v>
      </c>
      <c r="D1665" s="1230" t="s">
        <v>212</v>
      </c>
      <c r="E1665" s="1231"/>
      <c r="F1665" s="1072" t="s">
        <v>76</v>
      </c>
      <c r="G1665" s="1073"/>
      <c r="H1665" s="1074"/>
      <c r="I1665" s="1066"/>
      <c r="J1665" s="1067"/>
      <c r="K1665" s="1067"/>
      <c r="L1665" s="1067"/>
      <c r="M1665" s="1068"/>
    </row>
    <row r="1666" spans="1:13" ht="20.25" customHeight="1">
      <c r="A1666" s="1187"/>
      <c r="B1666" s="40" t="s">
        <v>81</v>
      </c>
      <c r="C1666" s="512" t="s">
        <v>70</v>
      </c>
      <c r="D1666" s="1230" t="s">
        <v>215</v>
      </c>
      <c r="E1666" s="1231"/>
      <c r="F1666" s="1072" t="s">
        <v>77</v>
      </c>
      <c r="G1666" s="1073"/>
      <c r="H1666" s="1074"/>
      <c r="I1666" s="1075" t="s">
        <v>93</v>
      </c>
      <c r="J1666" s="1076"/>
      <c r="K1666" s="1076"/>
      <c r="L1666" s="1076"/>
      <c r="M1666" s="1077"/>
    </row>
    <row r="1667" spans="1:13" ht="20.25" customHeight="1">
      <c r="A1667" s="1187"/>
      <c r="B1667" s="40"/>
      <c r="C1667" s="512" t="s">
        <v>72</v>
      </c>
      <c r="D1667" s="1230" t="s">
        <v>209</v>
      </c>
      <c r="E1667" s="1231"/>
      <c r="F1667" s="1072" t="s">
        <v>77</v>
      </c>
      <c r="G1667" s="1073"/>
      <c r="H1667" s="1074"/>
      <c r="I1667" s="1075"/>
      <c r="J1667" s="1076"/>
      <c r="K1667" s="1076"/>
      <c r="L1667" s="1076"/>
      <c r="M1667" s="1077"/>
    </row>
    <row r="1668" spans="1:13" ht="20.25" customHeight="1" thickBot="1">
      <c r="A1668" s="1187"/>
      <c r="B1668" s="51" t="s">
        <v>81</v>
      </c>
      <c r="C1668" s="131" t="s">
        <v>71</v>
      </c>
      <c r="D1668" s="1232" t="s">
        <v>210</v>
      </c>
      <c r="E1668" s="1233"/>
      <c r="F1668" s="1081" t="s">
        <v>106</v>
      </c>
      <c r="G1668" s="1082"/>
      <c r="H1668" s="1083"/>
      <c r="I1668" s="1078"/>
      <c r="J1668" s="1079"/>
      <c r="K1668" s="1079"/>
      <c r="L1668" s="1079"/>
      <c r="M1668" s="1080"/>
    </row>
    <row r="1669" spans="1:13" ht="12.75" customHeight="1" thickTop="1">
      <c r="A1669" s="1185"/>
      <c r="B1669" s="1185"/>
      <c r="C1669" s="1185"/>
      <c r="D1669" s="1185"/>
      <c r="E1669" s="1185"/>
      <c r="F1669" s="1185"/>
      <c r="G1669" s="1185"/>
      <c r="H1669" s="1185"/>
      <c r="I1669" s="1185"/>
      <c r="J1669" s="1185"/>
      <c r="K1669" s="1185"/>
      <c r="L1669" s="1185"/>
      <c r="M1669" s="1185"/>
    </row>
    <row r="1670" spans="1:13" ht="24.75" customHeight="1" thickBot="1">
      <c r="A1670" s="488">
        <f>A1634+1</f>
        <v>48</v>
      </c>
      <c r="B1670" s="1186" t="s">
        <v>54</v>
      </c>
      <c r="C1670" s="1186"/>
      <c r="D1670" s="1186"/>
      <c r="E1670" s="1186"/>
      <c r="F1670" s="1186"/>
      <c r="G1670" s="1186"/>
      <c r="H1670" s="1186"/>
      <c r="I1670" s="1186"/>
      <c r="J1670" s="1186"/>
      <c r="K1670" s="1186"/>
      <c r="L1670" s="1186"/>
      <c r="M1670" s="1186"/>
    </row>
    <row r="1671" spans="1:13" ht="42.75" customHeight="1" thickTop="1">
      <c r="A1671" s="1187"/>
      <c r="B1671" s="1188"/>
      <c r="C1671" s="1189"/>
      <c r="D1671" s="1192" t="str">
        <f>Master!$E$8</f>
        <v>Govt. Sr. Secondary School Raimalwada</v>
      </c>
      <c r="E1671" s="1193"/>
      <c r="F1671" s="1193"/>
      <c r="G1671" s="1193"/>
      <c r="H1671" s="1193"/>
      <c r="I1671" s="1193"/>
      <c r="J1671" s="1193"/>
      <c r="K1671" s="1193"/>
      <c r="L1671" s="1193"/>
      <c r="M1671" s="1194"/>
    </row>
    <row r="1672" spans="1:13" ht="26.25" customHeight="1" thickBot="1">
      <c r="A1672" s="1187"/>
      <c r="B1672" s="1190"/>
      <c r="C1672" s="1191"/>
      <c r="D1672" s="1195" t="str">
        <f>Master!$E$11</f>
        <v>P.S.-Bapini (Jodhpur)</v>
      </c>
      <c r="E1672" s="1196"/>
      <c r="F1672" s="1196"/>
      <c r="G1672" s="1196"/>
      <c r="H1672" s="1196"/>
      <c r="I1672" s="1196"/>
      <c r="J1672" s="1196"/>
      <c r="K1672" s="1196"/>
      <c r="L1672" s="1196"/>
      <c r="M1672" s="1197"/>
    </row>
    <row r="1673" spans="1:13" ht="17.25" customHeight="1">
      <c r="A1673" s="1187"/>
      <c r="B1673" s="274"/>
      <c r="C1673" s="1198" t="s">
        <v>169</v>
      </c>
      <c r="D1673" s="1199"/>
      <c r="E1673" s="1199"/>
      <c r="F1673" s="1199"/>
      <c r="G1673" s="1200"/>
      <c r="H1673" s="1207" t="s">
        <v>129</v>
      </c>
      <c r="I1673" s="1207"/>
      <c r="J1673" s="1210">
        <f>VLOOKUP(A1670,'Class-6'!$B$9:$G$108,6)</f>
        <v>0</v>
      </c>
      <c r="K1673" s="1213" t="str">
        <f>CONCATENATE('Class-6'!$C$3,'Class-6'!$G$3)</f>
        <v>School U-Dise Code :-08151106901</v>
      </c>
      <c r="L1673" s="1214"/>
      <c r="M1673" s="1215"/>
    </row>
    <row r="1674" spans="1:13" ht="17.25" customHeight="1">
      <c r="A1674" s="1187"/>
      <c r="B1674" s="38"/>
      <c r="C1674" s="1201"/>
      <c r="D1674" s="1202"/>
      <c r="E1674" s="1202"/>
      <c r="F1674" s="1202"/>
      <c r="G1674" s="1203"/>
      <c r="H1674" s="1208"/>
      <c r="I1674" s="1208"/>
      <c r="J1674" s="1211"/>
      <c r="K1674" s="1216" t="str">
        <f>CONCATENATE('Class-6'!$I$3,'Class-6'!$J$3)</f>
        <v>Session :-2021-22</v>
      </c>
      <c r="L1674" s="1217"/>
      <c r="M1674" s="1218"/>
    </row>
    <row r="1675" spans="1:13" ht="17.25" customHeight="1" thickBot="1">
      <c r="A1675" s="1187"/>
      <c r="B1675" s="38"/>
      <c r="C1675" s="1204"/>
      <c r="D1675" s="1205"/>
      <c r="E1675" s="1205"/>
      <c r="F1675" s="1205"/>
      <c r="G1675" s="1206"/>
      <c r="H1675" s="1209"/>
      <c r="I1675" s="1209"/>
      <c r="J1675" s="1212"/>
      <c r="K1675" s="1219"/>
      <c r="L1675" s="1220"/>
      <c r="M1675" s="1221"/>
    </row>
    <row r="1676" spans="1:13" ht="20.25" customHeight="1">
      <c r="A1676" s="1187"/>
      <c r="B1676" s="40" t="s">
        <v>81</v>
      </c>
      <c r="C1676" s="1222" t="s">
        <v>22</v>
      </c>
      <c r="D1676" s="1223"/>
      <c r="E1676" s="1223"/>
      <c r="F1676" s="1224"/>
      <c r="G1676" s="17" t="s">
        <v>167</v>
      </c>
      <c r="H1676" s="1225">
        <f>VLOOKUP($A1670,'Class-6'!$B$9:$EI$108,4,0)</f>
        <v>0</v>
      </c>
      <c r="I1676" s="1225"/>
      <c r="J1676" s="1225"/>
      <c r="K1676" s="1225"/>
      <c r="L1676" s="1225"/>
      <c r="M1676" s="1226"/>
    </row>
    <row r="1677" spans="1:13" ht="20.25" customHeight="1">
      <c r="A1677" s="1187"/>
      <c r="B1677" s="40" t="s">
        <v>81</v>
      </c>
      <c r="C1677" s="1181" t="s">
        <v>24</v>
      </c>
      <c r="D1677" s="1182"/>
      <c r="E1677" s="1182"/>
      <c r="F1677" s="1183"/>
      <c r="G1677" s="33" t="s">
        <v>167</v>
      </c>
      <c r="H1677" s="1179">
        <f>VLOOKUP($A1670,'Class-6'!$B$9:$EI$108,7,0)</f>
        <v>0</v>
      </c>
      <c r="I1677" s="1179"/>
      <c r="J1677" s="1179"/>
      <c r="K1677" s="1179"/>
      <c r="L1677" s="1179"/>
      <c r="M1677" s="1180"/>
    </row>
    <row r="1678" spans="1:13" ht="20.25" customHeight="1">
      <c r="A1678" s="1187"/>
      <c r="B1678" s="40" t="s">
        <v>81</v>
      </c>
      <c r="C1678" s="1181" t="s">
        <v>25</v>
      </c>
      <c r="D1678" s="1182"/>
      <c r="E1678" s="1182"/>
      <c r="F1678" s="1183"/>
      <c r="G1678" s="33" t="s">
        <v>167</v>
      </c>
      <c r="H1678" s="1179">
        <f>VLOOKUP($A1670,'Class-6'!$B$9:$EI$108,8,0)</f>
        <v>0</v>
      </c>
      <c r="I1678" s="1179"/>
      <c r="J1678" s="1179"/>
      <c r="K1678" s="1179"/>
      <c r="L1678" s="1179"/>
      <c r="M1678" s="1180"/>
    </row>
    <row r="1679" spans="1:13" ht="20.25" customHeight="1">
      <c r="A1679" s="1187"/>
      <c r="B1679" s="40" t="s">
        <v>81</v>
      </c>
      <c r="C1679" s="1181" t="s">
        <v>56</v>
      </c>
      <c r="D1679" s="1182"/>
      <c r="E1679" s="1182"/>
      <c r="F1679" s="1183"/>
      <c r="G1679" s="33" t="s">
        <v>167</v>
      </c>
      <c r="H1679" s="1179">
        <f>VLOOKUP($A1670,'Class-6'!$B$9:$EI$108,9,0)</f>
        <v>0</v>
      </c>
      <c r="I1679" s="1179"/>
      <c r="J1679" s="1179"/>
      <c r="K1679" s="1179"/>
      <c r="L1679" s="1179"/>
      <c r="M1679" s="1180"/>
    </row>
    <row r="1680" spans="1:13" ht="20.25" customHeight="1">
      <c r="A1680" s="1187"/>
      <c r="B1680" s="40" t="s">
        <v>81</v>
      </c>
      <c r="C1680" s="1181" t="s">
        <v>57</v>
      </c>
      <c r="D1680" s="1182"/>
      <c r="E1680" s="1182"/>
      <c r="F1680" s="1183"/>
      <c r="G1680" s="33" t="s">
        <v>167</v>
      </c>
      <c r="H1680" s="1184" t="str">
        <f>CONCATENATE('Class-6'!$G$4,'Class-6'!$J$4)</f>
        <v>6(A)</v>
      </c>
      <c r="I1680" s="1179"/>
      <c r="J1680" s="1179"/>
      <c r="K1680" s="1179"/>
      <c r="L1680" s="1179"/>
      <c r="M1680" s="1180"/>
    </row>
    <row r="1681" spans="1:13" ht="20.25" customHeight="1" thickBot="1">
      <c r="A1681" s="1187"/>
      <c r="B1681" s="40" t="s">
        <v>81</v>
      </c>
      <c r="C1681" s="1154" t="s">
        <v>27</v>
      </c>
      <c r="D1681" s="1155"/>
      <c r="E1681" s="1155"/>
      <c r="F1681" s="1156"/>
      <c r="G1681" s="98" t="s">
        <v>167</v>
      </c>
      <c r="H1681" s="1157">
        <f>VLOOKUP($A1670,'Class-6'!$B$9:$EI$108,10,0)</f>
        <v>0</v>
      </c>
      <c r="I1681" s="1157"/>
      <c r="J1681" s="1157"/>
      <c r="K1681" s="1157"/>
      <c r="L1681" s="1157"/>
      <c r="M1681" s="1158"/>
    </row>
    <row r="1682" spans="1:13" ht="20.25" customHeight="1">
      <c r="A1682" s="1187"/>
      <c r="B1682" s="49" t="s">
        <v>81</v>
      </c>
      <c r="C1682" s="1159" t="s">
        <v>58</v>
      </c>
      <c r="D1682" s="1160"/>
      <c r="E1682" s="413" t="s">
        <v>85</v>
      </c>
      <c r="F1682" s="413" t="s">
        <v>86</v>
      </c>
      <c r="G1682" s="410" t="s">
        <v>33</v>
      </c>
      <c r="H1682" s="1161" t="s">
        <v>59</v>
      </c>
      <c r="I1682" s="1161"/>
      <c r="J1682" s="1162" t="s">
        <v>97</v>
      </c>
      <c r="K1682" s="1163"/>
      <c r="L1682" s="414" t="s">
        <v>89</v>
      </c>
      <c r="M1682" s="1164" t="s">
        <v>104</v>
      </c>
    </row>
    <row r="1683" spans="1:13" ht="25.5" customHeight="1" thickBot="1">
      <c r="A1683" s="1187"/>
      <c r="B1683" s="49" t="s">
        <v>81</v>
      </c>
      <c r="C1683" s="1166" t="s">
        <v>60</v>
      </c>
      <c r="D1683" s="1167"/>
      <c r="E1683" s="267">
        <f>'Class-6'!$L$7</f>
        <v>20</v>
      </c>
      <c r="F1683" s="267">
        <f>'Class-6'!$M$7</f>
        <v>20</v>
      </c>
      <c r="G1683" s="268">
        <f>SUM(E1683:F1683)</f>
        <v>40</v>
      </c>
      <c r="H1683" s="1168">
        <f>'Class-6'!$R$7</f>
        <v>60</v>
      </c>
      <c r="I1683" s="1169"/>
      <c r="J1683" s="1170">
        <f>'Class-6'!$V$7</f>
        <v>100</v>
      </c>
      <c r="K1683" s="1171"/>
      <c r="L1683" s="150">
        <f>G1683+H1683+J1683</f>
        <v>200</v>
      </c>
      <c r="M1683" s="1165"/>
    </row>
    <row r="1684" spans="1:13" ht="22.5" customHeight="1">
      <c r="A1684" s="1187"/>
      <c r="B1684" s="49" t="s">
        <v>81</v>
      </c>
      <c r="C1684" s="1148" t="str">
        <f>'Class-6'!$L$3</f>
        <v>HINDI</v>
      </c>
      <c r="D1684" s="1149"/>
      <c r="E1684" s="99">
        <f>IF($J1673="TC",0,IF($J1673="Nso",0,VLOOKUP($A1670,'Class-6'!$B$9:$EI$108,11,0)))</f>
        <v>0</v>
      </c>
      <c r="F1684" s="99">
        <f>IF($J1673="TC",0,IF($J1673="Nso",0,VLOOKUP($A1670,'Class-6'!$B$9:$EI$108,12,0)))</f>
        <v>0</v>
      </c>
      <c r="G1684" s="269">
        <f>SUM(E1684,F1684)</f>
        <v>0</v>
      </c>
      <c r="H1684" s="1150">
        <f>IF($J1673="TC",0,IF($J1673="Nso",0,VLOOKUP($A1670,'Class-6'!$B$9:$EI$108,17,0)))</f>
        <v>0</v>
      </c>
      <c r="I1684" s="1151"/>
      <c r="J1684" s="1152">
        <f>IF($J1673="TC",0,IF($J1673="Nso",0,VLOOKUP($A1670,'Class-6'!$B$9:$EI$108,21,0)))</f>
        <v>0</v>
      </c>
      <c r="K1684" s="1153"/>
      <c r="L1684" s="99">
        <f>SUM(G1684,H1684,J1684)</f>
        <v>0</v>
      </c>
      <c r="M1684" s="100">
        <f>IF($J1673="TC",0,IF($J1673="Nso",0,VLOOKUP($A1670,'Class-6'!$B$9:$EI$108,25,0)))</f>
        <v>0</v>
      </c>
    </row>
    <row r="1685" spans="1:13" ht="22.5" customHeight="1">
      <c r="A1685" s="1187"/>
      <c r="B1685" s="49" t="s">
        <v>81</v>
      </c>
      <c r="C1685" s="1136" t="str">
        <f>'Class-6'!$AA$3</f>
        <v>ENGLISH</v>
      </c>
      <c r="D1685" s="1137"/>
      <c r="E1685" s="99">
        <f>IF($J1673="TC",0,IF($J1673="Nso",0,VLOOKUP($A1670,'Class-6'!$B$9:$EI$108,26,0)))</f>
        <v>0</v>
      </c>
      <c r="F1685" s="99">
        <f>IF($J1673="TC",0,IF($J1673="Nso",0,VLOOKUP($A1670,'Class-6'!$B$9:$EI$108,27,0)))</f>
        <v>0</v>
      </c>
      <c r="G1685" s="270">
        <f t="shared" ref="G1685:G1689" si="94">SUM(E1685,F1685)</f>
        <v>0</v>
      </c>
      <c r="H1685" s="1138">
        <f>IF($J1673="TC",0,IF($J1673="Nso",0,VLOOKUP($A1670,'Class-6'!$B$9:$EI$108,32,0)))</f>
        <v>0</v>
      </c>
      <c r="I1685" s="1139"/>
      <c r="J1685" s="1140">
        <f>IF($J1673="TC",0,IF($J1673="Nso",0,VLOOKUP($A1670,'Class-6'!$B$9:$EI$108,36,0)))</f>
        <v>0</v>
      </c>
      <c r="K1685" s="1141"/>
      <c r="L1685" s="99">
        <f t="shared" ref="L1685:L1689" si="95">SUM(G1685,H1685,J1685)</f>
        <v>0</v>
      </c>
      <c r="M1685" s="100">
        <f>IF($J1673="TC",0,IF($J1673="Nso",0,VLOOKUP($A1670,'Class-6'!$B$9:$EI$108,40,0)))</f>
        <v>0</v>
      </c>
    </row>
    <row r="1686" spans="1:13" ht="22.5" customHeight="1">
      <c r="A1686" s="1187"/>
      <c r="B1686" s="49" t="s">
        <v>81</v>
      </c>
      <c r="C1686" s="1136" t="str">
        <f>'Class-6'!$AP$3</f>
        <v>SANSKRIT</v>
      </c>
      <c r="D1686" s="1137"/>
      <c r="E1686" s="99">
        <f>IF($J1673="TC",0,IF($J1673="Nso",0,VLOOKUP($A1670,'Class-6'!$B$9:$EI$108,41,0)))</f>
        <v>0</v>
      </c>
      <c r="F1686" s="99">
        <f>IF($J1673="TC",0,IF($J1673="TC",0,IF($J1673="Nso",0,VLOOKUP($A1670,'Class-6'!$B$9:$EI$108,42,0))))</f>
        <v>0</v>
      </c>
      <c r="G1686" s="270">
        <f t="shared" si="94"/>
        <v>0</v>
      </c>
      <c r="H1686" s="1138">
        <f>IF($J1673="TC",0,IF($J1673="Nso",0,VLOOKUP($A1670,'Class-6'!$B$9:$EI$108,47,0)))</f>
        <v>0</v>
      </c>
      <c r="I1686" s="1139"/>
      <c r="J1686" s="1140">
        <f>IF($J1673="TC",0,IF($J1673="Nso",0,VLOOKUP($A1670,'Class-6'!$B$9:$EI$108,51,0)))</f>
        <v>0</v>
      </c>
      <c r="K1686" s="1141"/>
      <c r="L1686" s="99">
        <f t="shared" si="95"/>
        <v>0</v>
      </c>
      <c r="M1686" s="100">
        <f>IF($J1673="TC",0,IF($J1673="Nso",0,VLOOKUP($A1670,'Class-6'!$B$9:$EI$108,55,0)))</f>
        <v>0</v>
      </c>
    </row>
    <row r="1687" spans="1:13" ht="22.5" customHeight="1">
      <c r="A1687" s="1187"/>
      <c r="B1687" s="49" t="s">
        <v>81</v>
      </c>
      <c r="C1687" s="1136" t="str">
        <f>'Class-6'!$BE$3</f>
        <v>SCIENCE</v>
      </c>
      <c r="D1687" s="1137"/>
      <c r="E1687" s="99">
        <f>IF($J1673="TC",0,IF($J1673="Nso",0,VLOOKUP($A1670,'Class-6'!$B$9:$EI$108,56,0)))</f>
        <v>0</v>
      </c>
      <c r="F1687" s="99">
        <f>IF($J1673="TC",0,IF($J1673="Nso",0,VLOOKUP($A1670,'Class-6'!$B$9:$EI$108,57,0)))</f>
        <v>0</v>
      </c>
      <c r="G1687" s="270">
        <f t="shared" si="94"/>
        <v>0</v>
      </c>
      <c r="H1687" s="1138">
        <f>IF($J1673="TC",0,IF($J1673="Nso",0,VLOOKUP($A1670,'Class-6'!$B$9:$EI$108,62,0)))</f>
        <v>0</v>
      </c>
      <c r="I1687" s="1139"/>
      <c r="J1687" s="1140">
        <f>IF($J1673="TC",0,IF($J1673="Nso",0,VLOOKUP($A1670,'Class-6'!$B$9:$EI$108,66,0)))</f>
        <v>0</v>
      </c>
      <c r="K1687" s="1141"/>
      <c r="L1687" s="99">
        <f t="shared" si="95"/>
        <v>0</v>
      </c>
      <c r="M1687" s="100">
        <f>IF($J1673="TC",0,IF($J1673="Nso",0,VLOOKUP($A1670,'Class-6'!$B$9:$EI$108,70,0)))</f>
        <v>0</v>
      </c>
    </row>
    <row r="1688" spans="1:13" ht="22.5" customHeight="1">
      <c r="A1688" s="1187"/>
      <c r="B1688" s="49" t="s">
        <v>81</v>
      </c>
      <c r="C1688" s="1136" t="str">
        <f>'Class-6'!$BT$3</f>
        <v>MATHEMATICS</v>
      </c>
      <c r="D1688" s="1137"/>
      <c r="E1688" s="99">
        <f>IF($J1673="TC",0,IF($J1673="Nso",0,VLOOKUP($A1670,'Class-6'!$B$9:$EI$108,71,0)))</f>
        <v>0</v>
      </c>
      <c r="F1688" s="99">
        <f>IF($J1673="TC",0,IF($J1673="Nso",0,VLOOKUP($A1670,'Class-6'!$B$9:$EI$108,72,0)))</f>
        <v>0</v>
      </c>
      <c r="G1688" s="270">
        <f t="shared" si="94"/>
        <v>0</v>
      </c>
      <c r="H1688" s="1138">
        <f>IF($J1673="TC",0,IF($J1673="Nso",0,VLOOKUP($A1670,'Class-6'!$B$9:$EI$108,77,0)))</f>
        <v>0</v>
      </c>
      <c r="I1688" s="1139"/>
      <c r="J1688" s="1140">
        <f>IF($J1673="TC",0,IF($J1673="Nso",0,VLOOKUP($A1670,'Class-6'!$B$9:$EI$108,81,0)))</f>
        <v>0</v>
      </c>
      <c r="K1688" s="1141"/>
      <c r="L1688" s="99">
        <f t="shared" si="95"/>
        <v>0</v>
      </c>
      <c r="M1688" s="100">
        <f>IF($J1673="TC",0,IF($J1673="Nso",0,VLOOKUP($A1670,'Class-6'!$B$9:$EI$108,85,0)))</f>
        <v>0</v>
      </c>
    </row>
    <row r="1689" spans="1:13" ht="22.5" customHeight="1" thickBot="1">
      <c r="A1689" s="1187"/>
      <c r="B1689" s="49" t="s">
        <v>81</v>
      </c>
      <c r="C1689" s="1142" t="str">
        <f>'Class-6'!$CI$3</f>
        <v>SOCIAL SCIENCE</v>
      </c>
      <c r="D1689" s="1143"/>
      <c r="E1689" s="99">
        <f>IF($J1673="TC",0,IF($J1673="Nso",0,VLOOKUP($A1670,'Class-6'!$B$9:$EI$108,86,0)))</f>
        <v>0</v>
      </c>
      <c r="F1689" s="99">
        <f>IF($J1673="TC",0,IF($J1673="Nso",0,VLOOKUP($A1670,'Class-6'!$B$9:$EI$108,87,0)))</f>
        <v>0</v>
      </c>
      <c r="G1689" s="271">
        <f t="shared" si="94"/>
        <v>0</v>
      </c>
      <c r="H1689" s="1144">
        <f>IF($J1673="TC",0,IF($J1673="Nso",0,VLOOKUP($A1670,'Class-6'!$B$9:$EI$108,92,0)))</f>
        <v>0</v>
      </c>
      <c r="I1689" s="1145"/>
      <c r="J1689" s="1146">
        <f>IF($J1673="TC",0,IF($J1673="Nso",0,VLOOKUP($A1670,'Class-6'!$B$9:$EI$108,96,0)))</f>
        <v>0</v>
      </c>
      <c r="K1689" s="1147"/>
      <c r="L1689" s="99">
        <f t="shared" si="95"/>
        <v>0</v>
      </c>
      <c r="M1689" s="100">
        <f>IF($J1673="TC",0,IF($J1673="Nso",0,VLOOKUP($A1670,'Class-6'!$B$9:$EI$108,100,0)))</f>
        <v>0</v>
      </c>
    </row>
    <row r="1690" spans="1:13" ht="20.25" customHeight="1">
      <c r="A1690" s="1187"/>
      <c r="B1690" s="49" t="s">
        <v>81</v>
      </c>
      <c r="C1690" s="1124" t="s">
        <v>90</v>
      </c>
      <c r="D1690" s="1125"/>
      <c r="E1690" s="1126"/>
      <c r="F1690" s="1130" t="s">
        <v>91</v>
      </c>
      <c r="G1690" s="1131"/>
      <c r="H1690" s="1132" t="s">
        <v>92</v>
      </c>
      <c r="I1690" s="1133"/>
      <c r="J1690" s="481" t="s">
        <v>45</v>
      </c>
      <c r="K1690" s="481" t="s">
        <v>98</v>
      </c>
      <c r="L1690" s="411" t="s">
        <v>43</v>
      </c>
      <c r="M1690" s="513" t="s">
        <v>47</v>
      </c>
    </row>
    <row r="1691" spans="1:13" ht="20.25" customHeight="1" thickBot="1">
      <c r="A1691" s="1187"/>
      <c r="B1691" s="49" t="s">
        <v>81</v>
      </c>
      <c r="C1691" s="1127"/>
      <c r="D1691" s="1128"/>
      <c r="E1691" s="1129"/>
      <c r="F1691" s="1134">
        <f>IF($J1673="TC",0,IF($J1673="Nso",0,VLOOKUP($A1670,'Class-6'!$B$9:$EI$108,131,0)))</f>
        <v>0</v>
      </c>
      <c r="G1691" s="1135"/>
      <c r="H1691" s="1134">
        <f>IF($J1673="TC",0,IF($J1673="Nso",0,VLOOKUP($A1670,'Class-6'!$B$9:$EI$108,132,0)))</f>
        <v>0</v>
      </c>
      <c r="I1691" s="1135"/>
      <c r="J1691" s="483">
        <f>IF($J1673="TC",0,IF($J1673="Nso",0,VLOOKUP($A1670,'Class-6'!$B$9:$EI$108,133,0)))</f>
        <v>0</v>
      </c>
      <c r="K1691" s="482" t="str">
        <f>IF($J1673="TC",0,IF($J1673="Nso",0,VLOOKUP($A1670,'Class-6'!$B$9:$EI$108,134,0)))</f>
        <v/>
      </c>
      <c r="L1691" s="412" t="str">
        <f>IF($J1673="TC","TC",IF($J1673="Nso","NSO",VLOOKUP($A1670,'Class-6'!$B$9:$EI$108,135,0)))</f>
        <v/>
      </c>
      <c r="M1691" s="97" t="str">
        <f>IF($J1673="Nso",0,VLOOKUP($A1670,'Class-6'!$B$9:$EI$108,137,0))</f>
        <v/>
      </c>
    </row>
    <row r="1692" spans="1:13" ht="20.25" customHeight="1">
      <c r="A1692" s="1187"/>
      <c r="B1692" s="49" t="s">
        <v>81</v>
      </c>
      <c r="C1692" s="1172" t="s">
        <v>63</v>
      </c>
      <c r="D1692" s="1173"/>
      <c r="E1692" s="1173"/>
      <c r="F1692" s="1173"/>
      <c r="G1692" s="1173"/>
      <c r="H1692" s="1174"/>
      <c r="I1692" s="1175" t="s">
        <v>64</v>
      </c>
      <c r="J1692" s="1176"/>
      <c r="K1692" s="484">
        <f>IF($J1673="TC",0,IF($J1673="Nso",0,VLOOKUP($A1670,'Class-6'!$B$9:$EI$108,128,0)))</f>
        <v>0</v>
      </c>
      <c r="L1692" s="1177" t="s">
        <v>107</v>
      </c>
      <c r="M1692" s="1178"/>
    </row>
    <row r="1693" spans="1:13" ht="20.25" customHeight="1" thickBot="1">
      <c r="A1693" s="1187"/>
      <c r="B1693" s="49" t="s">
        <v>81</v>
      </c>
      <c r="C1693" s="1113" t="s">
        <v>58</v>
      </c>
      <c r="D1693" s="1114"/>
      <c r="E1693" s="1114"/>
      <c r="F1693" s="1115" t="s">
        <v>176</v>
      </c>
      <c r="G1693" s="1115"/>
      <c r="H1693" s="272" t="s">
        <v>51</v>
      </c>
      <c r="I1693" s="1116" t="s">
        <v>65</v>
      </c>
      <c r="J1693" s="1117"/>
      <c r="K1693" s="485">
        <f>IF($J1673="TC",0,IF($J1673="Nso",0,VLOOKUP($A1670,'Class-6'!$B$9:$EI$108,129,0)))</f>
        <v>0</v>
      </c>
      <c r="L1693" s="1118" t="str">
        <f>IF($J1673="TC",0,IF($J1673="Nso",0,VLOOKUP($A1670,'Class-6'!$B$9:$EI$108,130,0)))</f>
        <v/>
      </c>
      <c r="M1693" s="1119"/>
    </row>
    <row r="1694" spans="1:13" ht="20.25" customHeight="1">
      <c r="A1694" s="1187"/>
      <c r="B1694" s="49" t="s">
        <v>81</v>
      </c>
      <c r="C1694" s="1113"/>
      <c r="D1694" s="1114"/>
      <c r="E1694" s="1114"/>
      <c r="F1694" s="1115"/>
      <c r="G1694" s="1115"/>
      <c r="H1694" s="273" t="s">
        <v>105</v>
      </c>
      <c r="I1694" s="1120" t="s">
        <v>66</v>
      </c>
      <c r="J1694" s="1121"/>
      <c r="K1694" s="1122">
        <f>IF($J1673="TC",0,IF($J1673="Nso",0,VLOOKUP($A1670,'Class-6'!$B$9:$EI$108,138,0)))</f>
        <v>0</v>
      </c>
      <c r="L1694" s="1122"/>
      <c r="M1694" s="1123"/>
    </row>
    <row r="1695" spans="1:13" ht="20.25" customHeight="1">
      <c r="A1695" s="1187"/>
      <c r="B1695" s="49" t="s">
        <v>81</v>
      </c>
      <c r="C1695" s="1101" t="str">
        <f>'Class-6'!$CX$3</f>
        <v>WORK EXP.</v>
      </c>
      <c r="D1695" s="1102"/>
      <c r="E1695" s="1103"/>
      <c r="F1695" s="1104" t="str">
        <f>IF($J1673="TC",0,IF($J1673="Nso",0,VLOOKUP($A1670,'Class-6'!$B$9:$FH$108,155,0)))</f>
        <v>0/100</v>
      </c>
      <c r="G1695" s="1104"/>
      <c r="H1695" s="95">
        <f>IF($J1673="TC",0,IF($J1673="Nso",0,VLOOKUP($A1670,'Class-6'!$B$9:$FH$108,109,0)))</f>
        <v>0</v>
      </c>
      <c r="I1695" s="1105" t="s">
        <v>83</v>
      </c>
      <c r="J1695" s="1106"/>
      <c r="K1695" s="1107">
        <f>'Class-6'!$V$2</f>
        <v>44676</v>
      </c>
      <c r="L1695" s="1107"/>
      <c r="M1695" s="1108"/>
    </row>
    <row r="1696" spans="1:13" ht="20.25" customHeight="1">
      <c r="A1696" s="1187"/>
      <c r="B1696" s="49" t="s">
        <v>81</v>
      </c>
      <c r="C1696" s="1109" t="str">
        <f>'Class-6'!$DG$3</f>
        <v>ART EDU.</v>
      </c>
      <c r="D1696" s="1104"/>
      <c r="E1696" s="1104"/>
      <c r="F1696" s="1086" t="str">
        <f>IF($J1673="TC",0,IF($J1673="Nso",0,VLOOKUP($A1670,'Class-6'!$B$9:$FH$108,159,0)))</f>
        <v>0/100</v>
      </c>
      <c r="G1696" s="1087"/>
      <c r="H1696" s="95">
        <f>IF($J1673="TC",0,IF($J1673="Nso",0,VLOOKUP($A1670,'Class-6'!$B$9:$FH$108,118,0)))</f>
        <v>0</v>
      </c>
      <c r="I1696" s="1110"/>
      <c r="J1696" s="1111"/>
      <c r="K1696" s="1111"/>
      <c r="L1696" s="1111"/>
      <c r="M1696" s="1112"/>
    </row>
    <row r="1697" spans="1:13" ht="20.25" customHeight="1">
      <c r="A1697" s="1187"/>
      <c r="B1697" s="49" t="s">
        <v>81</v>
      </c>
      <c r="C1697" s="1084" t="str">
        <f>'Class-6'!$DP$3</f>
        <v>HEALTH &amp; PHY. EDU.</v>
      </c>
      <c r="D1697" s="1085"/>
      <c r="E1697" s="1085"/>
      <c r="F1697" s="1086" t="str">
        <f>IF($J1673="TC",0,IF($J1673="Nso",0,VLOOKUP($A1670,'Class-6'!$B$9:$FH$108,163,0)))</f>
        <v>0/100</v>
      </c>
      <c r="G1697" s="1087"/>
      <c r="H1697" s="95">
        <f>IF($J1673="TC",0,IF($J1673="Nso",0,VLOOKUP($A1670,'Class-6'!$B$9:$FH$108,127,0)))</f>
        <v>0</v>
      </c>
      <c r="I1697" s="1088" t="s">
        <v>78</v>
      </c>
      <c r="J1697" s="1089"/>
      <c r="K1697" s="1092"/>
      <c r="L1697" s="1093"/>
      <c r="M1697" s="1094"/>
    </row>
    <row r="1698" spans="1:13" ht="20.25" customHeight="1">
      <c r="A1698" s="1187"/>
      <c r="B1698" s="40" t="s">
        <v>81</v>
      </c>
      <c r="C1698" s="1098" t="s">
        <v>67</v>
      </c>
      <c r="D1698" s="1099"/>
      <c r="E1698" s="1099"/>
      <c r="F1698" s="1099"/>
      <c r="G1698" s="1099"/>
      <c r="H1698" s="1100"/>
      <c r="I1698" s="1090"/>
      <c r="J1698" s="1091"/>
      <c r="K1698" s="1095"/>
      <c r="L1698" s="1096"/>
      <c r="M1698" s="1097"/>
    </row>
    <row r="1699" spans="1:13" ht="20.25" customHeight="1" thickBot="1">
      <c r="A1699" s="1187"/>
      <c r="B1699" s="40" t="s">
        <v>81</v>
      </c>
      <c r="C1699" s="96" t="s">
        <v>68</v>
      </c>
      <c r="D1699" s="1060" t="s">
        <v>73</v>
      </c>
      <c r="E1699" s="1227"/>
      <c r="F1699" s="1060" t="s">
        <v>74</v>
      </c>
      <c r="G1699" s="1061"/>
      <c r="H1699" s="1062"/>
      <c r="I1699" s="1063" t="s">
        <v>79</v>
      </c>
      <c r="J1699" s="1064"/>
      <c r="K1699" s="1064"/>
      <c r="L1699" s="1064"/>
      <c r="M1699" s="1065"/>
    </row>
    <row r="1700" spans="1:13" ht="20.25" customHeight="1">
      <c r="A1700" s="1187"/>
      <c r="B1700" s="40" t="s">
        <v>81</v>
      </c>
      <c r="C1700" s="511" t="s">
        <v>207</v>
      </c>
      <c r="D1700" s="1228" t="s">
        <v>208</v>
      </c>
      <c r="E1700" s="1229"/>
      <c r="F1700" s="1069" t="s">
        <v>75</v>
      </c>
      <c r="G1700" s="1070"/>
      <c r="H1700" s="1071"/>
      <c r="I1700" s="1066"/>
      <c r="J1700" s="1067"/>
      <c r="K1700" s="1067"/>
      <c r="L1700" s="1067"/>
      <c r="M1700" s="1068"/>
    </row>
    <row r="1701" spans="1:13" ht="20.25" customHeight="1">
      <c r="A1701" s="1187"/>
      <c r="B1701" s="40" t="s">
        <v>81</v>
      </c>
      <c r="C1701" s="512" t="s">
        <v>69</v>
      </c>
      <c r="D1701" s="1230" t="s">
        <v>212</v>
      </c>
      <c r="E1701" s="1231"/>
      <c r="F1701" s="1072" t="s">
        <v>76</v>
      </c>
      <c r="G1701" s="1073"/>
      <c r="H1701" s="1074"/>
      <c r="I1701" s="1066"/>
      <c r="J1701" s="1067"/>
      <c r="K1701" s="1067"/>
      <c r="L1701" s="1067"/>
      <c r="M1701" s="1068"/>
    </row>
    <row r="1702" spans="1:13" ht="20.25" customHeight="1">
      <c r="A1702" s="1187"/>
      <c r="B1702" s="40" t="s">
        <v>81</v>
      </c>
      <c r="C1702" s="512" t="s">
        <v>70</v>
      </c>
      <c r="D1702" s="1230" t="s">
        <v>215</v>
      </c>
      <c r="E1702" s="1231"/>
      <c r="F1702" s="1072" t="s">
        <v>77</v>
      </c>
      <c r="G1702" s="1073"/>
      <c r="H1702" s="1074"/>
      <c r="I1702" s="1075" t="s">
        <v>93</v>
      </c>
      <c r="J1702" s="1076"/>
      <c r="K1702" s="1076"/>
      <c r="L1702" s="1076"/>
      <c r="M1702" s="1077"/>
    </row>
    <row r="1703" spans="1:13" ht="20.25" customHeight="1">
      <c r="A1703" s="1187"/>
      <c r="B1703" s="40"/>
      <c r="C1703" s="512" t="s">
        <v>72</v>
      </c>
      <c r="D1703" s="1230" t="s">
        <v>209</v>
      </c>
      <c r="E1703" s="1231"/>
      <c r="F1703" s="1072" t="s">
        <v>77</v>
      </c>
      <c r="G1703" s="1073"/>
      <c r="H1703" s="1074"/>
      <c r="I1703" s="1075"/>
      <c r="J1703" s="1076"/>
      <c r="K1703" s="1076"/>
      <c r="L1703" s="1076"/>
      <c r="M1703" s="1077"/>
    </row>
    <row r="1704" spans="1:13" ht="20.25" customHeight="1" thickBot="1">
      <c r="A1704" s="1187"/>
      <c r="B1704" s="51" t="s">
        <v>81</v>
      </c>
      <c r="C1704" s="131" t="s">
        <v>71</v>
      </c>
      <c r="D1704" s="1232" t="s">
        <v>210</v>
      </c>
      <c r="E1704" s="1233"/>
      <c r="F1704" s="1081" t="s">
        <v>106</v>
      </c>
      <c r="G1704" s="1082"/>
      <c r="H1704" s="1083"/>
      <c r="I1704" s="1078"/>
      <c r="J1704" s="1079"/>
      <c r="K1704" s="1079"/>
      <c r="L1704" s="1079"/>
      <c r="M1704" s="1080"/>
    </row>
    <row r="1705" spans="1:13" ht="24.75" customHeight="1" thickTop="1" thickBot="1">
      <c r="A1705" s="488">
        <f>A1670+1</f>
        <v>49</v>
      </c>
      <c r="B1705" s="1186" t="s">
        <v>54</v>
      </c>
      <c r="C1705" s="1186"/>
      <c r="D1705" s="1186"/>
      <c r="E1705" s="1186"/>
      <c r="F1705" s="1186"/>
      <c r="G1705" s="1186"/>
      <c r="H1705" s="1186"/>
      <c r="I1705" s="1186"/>
      <c r="J1705" s="1186"/>
      <c r="K1705" s="1186"/>
      <c r="L1705" s="1186"/>
      <c r="M1705" s="1186"/>
    </row>
    <row r="1706" spans="1:13" ht="37.5" customHeight="1" thickTop="1">
      <c r="A1706" s="1187"/>
      <c r="B1706" s="1188"/>
      <c r="C1706" s="1189"/>
      <c r="D1706" s="1192" t="str">
        <f>Master!$E$8</f>
        <v>Govt. Sr. Secondary School Raimalwada</v>
      </c>
      <c r="E1706" s="1193"/>
      <c r="F1706" s="1193"/>
      <c r="G1706" s="1193"/>
      <c r="H1706" s="1193"/>
      <c r="I1706" s="1193"/>
      <c r="J1706" s="1193"/>
      <c r="K1706" s="1193"/>
      <c r="L1706" s="1193"/>
      <c r="M1706" s="1194"/>
    </row>
    <row r="1707" spans="1:13" ht="26.25" customHeight="1" thickBot="1">
      <c r="A1707" s="1187"/>
      <c r="B1707" s="1190"/>
      <c r="C1707" s="1191"/>
      <c r="D1707" s="1195" t="str">
        <f>Master!$E$11</f>
        <v>P.S.-Bapini (Jodhpur)</v>
      </c>
      <c r="E1707" s="1196"/>
      <c r="F1707" s="1196"/>
      <c r="G1707" s="1196"/>
      <c r="H1707" s="1196"/>
      <c r="I1707" s="1196"/>
      <c r="J1707" s="1196"/>
      <c r="K1707" s="1196"/>
      <c r="L1707" s="1196"/>
      <c r="M1707" s="1197"/>
    </row>
    <row r="1708" spans="1:13" ht="15" customHeight="1">
      <c r="A1708" s="1187"/>
      <c r="B1708" s="274"/>
      <c r="C1708" s="1198" t="s">
        <v>169</v>
      </c>
      <c r="D1708" s="1199"/>
      <c r="E1708" s="1199"/>
      <c r="F1708" s="1199"/>
      <c r="G1708" s="1200"/>
      <c r="H1708" s="1207" t="s">
        <v>129</v>
      </c>
      <c r="I1708" s="1207"/>
      <c r="J1708" s="1210">
        <f>VLOOKUP(A1705,'Class-6'!$B$9:$G$108,6)</f>
        <v>0</v>
      </c>
      <c r="K1708" s="1213" t="str">
        <f>CONCATENATE('Class-6'!$C$3,'Class-6'!$G$3)</f>
        <v>School U-Dise Code :-08151106901</v>
      </c>
      <c r="L1708" s="1214"/>
      <c r="M1708" s="1215"/>
    </row>
    <row r="1709" spans="1:13" ht="15" customHeight="1">
      <c r="A1709" s="1187"/>
      <c r="B1709" s="38"/>
      <c r="C1709" s="1201"/>
      <c r="D1709" s="1202"/>
      <c r="E1709" s="1202"/>
      <c r="F1709" s="1202"/>
      <c r="G1709" s="1203"/>
      <c r="H1709" s="1208"/>
      <c r="I1709" s="1208"/>
      <c r="J1709" s="1211"/>
      <c r="K1709" s="1216" t="str">
        <f>CONCATENATE('Class-6'!$I$3,'Class-6'!$J$3)</f>
        <v>Session :-2021-22</v>
      </c>
      <c r="L1709" s="1217"/>
      <c r="M1709" s="1218"/>
    </row>
    <row r="1710" spans="1:13" ht="15" customHeight="1" thickBot="1">
      <c r="A1710" s="1187"/>
      <c r="B1710" s="38"/>
      <c r="C1710" s="1204"/>
      <c r="D1710" s="1205"/>
      <c r="E1710" s="1205"/>
      <c r="F1710" s="1205"/>
      <c r="G1710" s="1206"/>
      <c r="H1710" s="1209"/>
      <c r="I1710" s="1209"/>
      <c r="J1710" s="1212"/>
      <c r="K1710" s="1219"/>
      <c r="L1710" s="1220"/>
      <c r="M1710" s="1221"/>
    </row>
    <row r="1711" spans="1:13" ht="20.25" customHeight="1">
      <c r="A1711" s="1187"/>
      <c r="B1711" s="40" t="s">
        <v>81</v>
      </c>
      <c r="C1711" s="1222" t="s">
        <v>22</v>
      </c>
      <c r="D1711" s="1223"/>
      <c r="E1711" s="1223"/>
      <c r="F1711" s="1224"/>
      <c r="G1711" s="17" t="s">
        <v>167</v>
      </c>
      <c r="H1711" s="1225">
        <f>VLOOKUP($A1705,'Class-6'!$B$9:$EI$108,4,0)</f>
        <v>0</v>
      </c>
      <c r="I1711" s="1225"/>
      <c r="J1711" s="1225"/>
      <c r="K1711" s="1225"/>
      <c r="L1711" s="1225"/>
      <c r="M1711" s="1226"/>
    </row>
    <row r="1712" spans="1:13" ht="20.25" customHeight="1">
      <c r="A1712" s="1187"/>
      <c r="B1712" s="40" t="s">
        <v>81</v>
      </c>
      <c r="C1712" s="1181" t="s">
        <v>24</v>
      </c>
      <c r="D1712" s="1182"/>
      <c r="E1712" s="1182"/>
      <c r="F1712" s="1183"/>
      <c r="G1712" s="33" t="s">
        <v>167</v>
      </c>
      <c r="H1712" s="1179">
        <f>VLOOKUP($A1705,'Class-6'!$B$9:$EI$108,7,0)</f>
        <v>0</v>
      </c>
      <c r="I1712" s="1179"/>
      <c r="J1712" s="1179"/>
      <c r="K1712" s="1179"/>
      <c r="L1712" s="1179"/>
      <c r="M1712" s="1180"/>
    </row>
    <row r="1713" spans="1:13" ht="20.25" customHeight="1">
      <c r="A1713" s="1187"/>
      <c r="B1713" s="40" t="s">
        <v>81</v>
      </c>
      <c r="C1713" s="1181" t="s">
        <v>25</v>
      </c>
      <c r="D1713" s="1182"/>
      <c r="E1713" s="1182"/>
      <c r="F1713" s="1183"/>
      <c r="G1713" s="33" t="s">
        <v>167</v>
      </c>
      <c r="H1713" s="1179">
        <f>VLOOKUP($A1705,'Class-6'!$B$9:$EI$108,8,0)</f>
        <v>0</v>
      </c>
      <c r="I1713" s="1179"/>
      <c r="J1713" s="1179"/>
      <c r="K1713" s="1179"/>
      <c r="L1713" s="1179"/>
      <c r="M1713" s="1180"/>
    </row>
    <row r="1714" spans="1:13" ht="20.25" customHeight="1">
      <c r="A1714" s="1187"/>
      <c r="B1714" s="40" t="s">
        <v>81</v>
      </c>
      <c r="C1714" s="1181" t="s">
        <v>56</v>
      </c>
      <c r="D1714" s="1182"/>
      <c r="E1714" s="1182"/>
      <c r="F1714" s="1183"/>
      <c r="G1714" s="33" t="s">
        <v>167</v>
      </c>
      <c r="H1714" s="1179">
        <f>VLOOKUP($A1705,'Class-6'!$B$9:$EI$108,9,0)</f>
        <v>0</v>
      </c>
      <c r="I1714" s="1179"/>
      <c r="J1714" s="1179"/>
      <c r="K1714" s="1179"/>
      <c r="L1714" s="1179"/>
      <c r="M1714" s="1180"/>
    </row>
    <row r="1715" spans="1:13" ht="20.25" customHeight="1">
      <c r="A1715" s="1187"/>
      <c r="B1715" s="40" t="s">
        <v>81</v>
      </c>
      <c r="C1715" s="1181" t="s">
        <v>57</v>
      </c>
      <c r="D1715" s="1182"/>
      <c r="E1715" s="1182"/>
      <c r="F1715" s="1183"/>
      <c r="G1715" s="33" t="s">
        <v>167</v>
      </c>
      <c r="H1715" s="1184" t="str">
        <f>CONCATENATE('Class-6'!$G$4,'Class-6'!$J$4)</f>
        <v>6(A)</v>
      </c>
      <c r="I1715" s="1179"/>
      <c r="J1715" s="1179"/>
      <c r="K1715" s="1179"/>
      <c r="L1715" s="1179"/>
      <c r="M1715" s="1180"/>
    </row>
    <row r="1716" spans="1:13" ht="20.25" customHeight="1" thickBot="1">
      <c r="A1716" s="1187"/>
      <c r="B1716" s="40" t="s">
        <v>81</v>
      </c>
      <c r="C1716" s="1154" t="s">
        <v>27</v>
      </c>
      <c r="D1716" s="1155"/>
      <c r="E1716" s="1155"/>
      <c r="F1716" s="1156"/>
      <c r="G1716" s="98" t="s">
        <v>167</v>
      </c>
      <c r="H1716" s="1157">
        <f>VLOOKUP($A1705,'Class-6'!$B$9:$EI$108,10,0)</f>
        <v>0</v>
      </c>
      <c r="I1716" s="1157"/>
      <c r="J1716" s="1157"/>
      <c r="K1716" s="1157"/>
      <c r="L1716" s="1157"/>
      <c r="M1716" s="1158"/>
    </row>
    <row r="1717" spans="1:13" ht="20.25" customHeight="1">
      <c r="A1717" s="1187"/>
      <c r="B1717" s="49" t="s">
        <v>81</v>
      </c>
      <c r="C1717" s="1159" t="s">
        <v>58</v>
      </c>
      <c r="D1717" s="1160"/>
      <c r="E1717" s="413" t="s">
        <v>85</v>
      </c>
      <c r="F1717" s="413" t="s">
        <v>86</v>
      </c>
      <c r="G1717" s="410" t="s">
        <v>33</v>
      </c>
      <c r="H1717" s="1161" t="s">
        <v>59</v>
      </c>
      <c r="I1717" s="1161"/>
      <c r="J1717" s="1162" t="s">
        <v>97</v>
      </c>
      <c r="K1717" s="1163"/>
      <c r="L1717" s="414" t="s">
        <v>89</v>
      </c>
      <c r="M1717" s="1164" t="s">
        <v>104</v>
      </c>
    </row>
    <row r="1718" spans="1:13" ht="25.5" customHeight="1" thickBot="1">
      <c r="A1718" s="1187"/>
      <c r="B1718" s="49" t="s">
        <v>81</v>
      </c>
      <c r="C1718" s="1166" t="s">
        <v>60</v>
      </c>
      <c r="D1718" s="1167"/>
      <c r="E1718" s="267">
        <f>'Class-6'!$L$7</f>
        <v>20</v>
      </c>
      <c r="F1718" s="267">
        <f>'Class-6'!$M$7</f>
        <v>20</v>
      </c>
      <c r="G1718" s="268">
        <f>SUM(E1718:F1718)</f>
        <v>40</v>
      </c>
      <c r="H1718" s="1168">
        <f>'Class-6'!$R$7</f>
        <v>60</v>
      </c>
      <c r="I1718" s="1169"/>
      <c r="J1718" s="1170">
        <f>'Class-6'!$V$7</f>
        <v>100</v>
      </c>
      <c r="K1718" s="1171"/>
      <c r="L1718" s="150">
        <f>G1718+H1718+J1718</f>
        <v>200</v>
      </c>
      <c r="M1718" s="1165"/>
    </row>
    <row r="1719" spans="1:13" ht="22.5" customHeight="1">
      <c r="A1719" s="1187"/>
      <c r="B1719" s="49" t="s">
        <v>81</v>
      </c>
      <c r="C1719" s="1148" t="str">
        <f>'Class-6'!$L$3</f>
        <v>HINDI</v>
      </c>
      <c r="D1719" s="1149"/>
      <c r="E1719" s="99">
        <f>IF($J1708="TC",0,IF($J1708="Nso",0,VLOOKUP($A1705,'Class-6'!$B$9:$EI$108,11,0)))</f>
        <v>0</v>
      </c>
      <c r="F1719" s="99">
        <f>IF($J1708="TC",0,IF($J1708="Nso",0,VLOOKUP($A1705,'Class-6'!$B$9:$EI$108,12,0)))</f>
        <v>0</v>
      </c>
      <c r="G1719" s="269">
        <f>SUM(E1719,F1719)</f>
        <v>0</v>
      </c>
      <c r="H1719" s="1150">
        <f>IF($J1708="TC",0,IF($J1708="Nso",0,VLOOKUP($A1705,'Class-6'!$B$9:$EI$108,17,0)))</f>
        <v>0</v>
      </c>
      <c r="I1719" s="1151"/>
      <c r="J1719" s="1152">
        <f>IF($J1708="TC",0,IF($J1708="Nso",0,VLOOKUP($A1705,'Class-6'!$B$9:$EI$108,21,0)))</f>
        <v>0</v>
      </c>
      <c r="K1719" s="1153"/>
      <c r="L1719" s="99">
        <f>SUM(G1719,H1719,J1719)</f>
        <v>0</v>
      </c>
      <c r="M1719" s="100">
        <f>IF($J1708="TC",0,IF($J1708="Nso",0,VLOOKUP($A1705,'Class-6'!$B$9:$EI$108,25,0)))</f>
        <v>0</v>
      </c>
    </row>
    <row r="1720" spans="1:13" ht="22.5" customHeight="1">
      <c r="A1720" s="1187"/>
      <c r="B1720" s="49" t="s">
        <v>81</v>
      </c>
      <c r="C1720" s="1136" t="str">
        <f>'Class-6'!$AA$3</f>
        <v>ENGLISH</v>
      </c>
      <c r="D1720" s="1137"/>
      <c r="E1720" s="99">
        <f>IF($J1708="TC",0,IF($J1708="Nso",0,VLOOKUP($A1705,'Class-6'!$B$9:$EI$108,26,0)))</f>
        <v>0</v>
      </c>
      <c r="F1720" s="99">
        <f>IF($J1708="TC",0,IF($J1708="Nso",0,VLOOKUP($A1705,'Class-6'!$B$9:$EI$108,27,0)))</f>
        <v>0</v>
      </c>
      <c r="G1720" s="270">
        <f t="shared" ref="G1720:G1724" si="96">SUM(E1720,F1720)</f>
        <v>0</v>
      </c>
      <c r="H1720" s="1138">
        <f>IF($J1708="TC",0,IF($J1708="Nso",0,VLOOKUP($A1705,'Class-6'!$B$9:$EI$108,32,0)))</f>
        <v>0</v>
      </c>
      <c r="I1720" s="1139"/>
      <c r="J1720" s="1140">
        <f>IF($J1708="TC",0,IF($J1708="Nso",0,VLOOKUP($A1705,'Class-6'!$B$9:$EI$108,36,0)))</f>
        <v>0</v>
      </c>
      <c r="K1720" s="1141"/>
      <c r="L1720" s="99">
        <f t="shared" ref="L1720:L1724" si="97">SUM(G1720,H1720,J1720)</f>
        <v>0</v>
      </c>
      <c r="M1720" s="100">
        <f>IF($J1708="TC",0,IF($J1708="Nso",0,VLOOKUP($A1705,'Class-6'!$B$9:$EI$108,40,0)))</f>
        <v>0</v>
      </c>
    </row>
    <row r="1721" spans="1:13" ht="22.5" customHeight="1">
      <c r="A1721" s="1187"/>
      <c r="B1721" s="49" t="s">
        <v>81</v>
      </c>
      <c r="C1721" s="1136" t="str">
        <f>'Class-6'!$AP$3</f>
        <v>SANSKRIT</v>
      </c>
      <c r="D1721" s="1137"/>
      <c r="E1721" s="99">
        <f>IF($J1708="TC",0,IF($J1708="Nso",0,VLOOKUP($A1705,'Class-6'!$B$9:$EI$108,41,0)))</f>
        <v>0</v>
      </c>
      <c r="F1721" s="99">
        <f>IF($J1708="TC",0,IF($J1708="TC",0,IF($J1708="Nso",0,VLOOKUP($A1705,'Class-6'!$B$9:$EI$108,42,0))))</f>
        <v>0</v>
      </c>
      <c r="G1721" s="270">
        <f t="shared" si="96"/>
        <v>0</v>
      </c>
      <c r="H1721" s="1138">
        <f>IF($J1708="TC",0,IF($J1708="Nso",0,VLOOKUP($A1705,'Class-6'!$B$9:$EI$108,47,0)))</f>
        <v>0</v>
      </c>
      <c r="I1721" s="1139"/>
      <c r="J1721" s="1140">
        <f>IF($J1708="TC",0,IF($J1708="Nso",0,VLOOKUP($A1705,'Class-6'!$B$9:$EI$108,51,0)))</f>
        <v>0</v>
      </c>
      <c r="K1721" s="1141"/>
      <c r="L1721" s="99">
        <f t="shared" si="97"/>
        <v>0</v>
      </c>
      <c r="M1721" s="100">
        <f>IF($J1708="TC",0,IF($J1708="Nso",0,VLOOKUP($A1705,'Class-6'!$B$9:$EI$108,55,0)))</f>
        <v>0</v>
      </c>
    </row>
    <row r="1722" spans="1:13" ht="22.5" customHeight="1">
      <c r="A1722" s="1187"/>
      <c r="B1722" s="49" t="s">
        <v>81</v>
      </c>
      <c r="C1722" s="1136" t="str">
        <f>'Class-6'!$BE$3</f>
        <v>SCIENCE</v>
      </c>
      <c r="D1722" s="1137"/>
      <c r="E1722" s="99">
        <f>IF($J1708="TC",0,IF($J1708="Nso",0,VLOOKUP($A1705,'Class-6'!$B$9:$EI$108,56,0)))</f>
        <v>0</v>
      </c>
      <c r="F1722" s="99">
        <f>IF($J1708="TC",0,IF($J1708="Nso",0,VLOOKUP($A1705,'Class-6'!$B$9:$EI$108,57,0)))</f>
        <v>0</v>
      </c>
      <c r="G1722" s="270">
        <f t="shared" si="96"/>
        <v>0</v>
      </c>
      <c r="H1722" s="1138">
        <f>IF($J1708="TC",0,IF($J1708="Nso",0,VLOOKUP($A1705,'Class-6'!$B$9:$EI$108,62,0)))</f>
        <v>0</v>
      </c>
      <c r="I1722" s="1139"/>
      <c r="J1722" s="1140">
        <f>IF($J1708="TC",0,IF($J1708="Nso",0,VLOOKUP($A1705,'Class-6'!$B$9:$EI$108,66,0)))</f>
        <v>0</v>
      </c>
      <c r="K1722" s="1141"/>
      <c r="L1722" s="99">
        <f t="shared" si="97"/>
        <v>0</v>
      </c>
      <c r="M1722" s="100">
        <f>IF($J1708="TC",0,IF($J1708="Nso",0,VLOOKUP($A1705,'Class-6'!$B$9:$EI$108,70,0)))</f>
        <v>0</v>
      </c>
    </row>
    <row r="1723" spans="1:13" ht="22.5" customHeight="1">
      <c r="A1723" s="1187"/>
      <c r="B1723" s="49" t="s">
        <v>81</v>
      </c>
      <c r="C1723" s="1136" t="str">
        <f>'Class-6'!$BT$3</f>
        <v>MATHEMATICS</v>
      </c>
      <c r="D1723" s="1137"/>
      <c r="E1723" s="99">
        <f>IF($J1708="TC",0,IF($J1708="Nso",0,VLOOKUP($A1705,'Class-6'!$B$9:$EI$108,71,0)))</f>
        <v>0</v>
      </c>
      <c r="F1723" s="99">
        <f>IF($J1708="TC",0,IF($J1708="Nso",0,VLOOKUP($A1705,'Class-6'!$B$9:$EI$108,72,0)))</f>
        <v>0</v>
      </c>
      <c r="G1723" s="270">
        <f t="shared" si="96"/>
        <v>0</v>
      </c>
      <c r="H1723" s="1138">
        <f>IF($J1708="TC",0,IF($J1708="Nso",0,VLOOKUP($A1705,'Class-6'!$B$9:$EI$108,77,0)))</f>
        <v>0</v>
      </c>
      <c r="I1723" s="1139"/>
      <c r="J1723" s="1140">
        <f>IF($J1708="TC",0,IF($J1708="Nso",0,VLOOKUP($A1705,'Class-6'!$B$9:$EI$108,81,0)))</f>
        <v>0</v>
      </c>
      <c r="K1723" s="1141"/>
      <c r="L1723" s="99">
        <f t="shared" si="97"/>
        <v>0</v>
      </c>
      <c r="M1723" s="100">
        <f>IF($J1708="TC",0,IF($J1708="Nso",0,VLOOKUP($A1705,'Class-6'!$B$9:$EI$108,85,0)))</f>
        <v>0</v>
      </c>
    </row>
    <row r="1724" spans="1:13" ht="22.5" customHeight="1" thickBot="1">
      <c r="A1724" s="1187"/>
      <c r="B1724" s="49" t="s">
        <v>81</v>
      </c>
      <c r="C1724" s="1142" t="str">
        <f>'Class-6'!$CI$3</f>
        <v>SOCIAL SCIENCE</v>
      </c>
      <c r="D1724" s="1143"/>
      <c r="E1724" s="99">
        <f>IF($J1708="TC",0,IF($J1708="Nso",0,VLOOKUP($A1705,'Class-6'!$B$9:$EI$108,86,0)))</f>
        <v>0</v>
      </c>
      <c r="F1724" s="99">
        <f>IF($J1708="TC",0,IF($J1708="Nso",0,VLOOKUP($A1705,'Class-6'!$B$9:$EI$108,87,0)))</f>
        <v>0</v>
      </c>
      <c r="G1724" s="271">
        <f t="shared" si="96"/>
        <v>0</v>
      </c>
      <c r="H1724" s="1144">
        <f>IF($J1708="TC",0,IF($J1708="Nso",0,VLOOKUP($A1705,'Class-6'!$B$9:$EI$108,92,0)))</f>
        <v>0</v>
      </c>
      <c r="I1724" s="1145"/>
      <c r="J1724" s="1146">
        <f>IF($J1708="TC",0,IF($J1708="Nso",0,VLOOKUP($A1705,'Class-6'!$B$9:$EI$108,96,0)))</f>
        <v>0</v>
      </c>
      <c r="K1724" s="1147"/>
      <c r="L1724" s="99">
        <f t="shared" si="97"/>
        <v>0</v>
      </c>
      <c r="M1724" s="100">
        <f>IF($J1708="TC",0,IF($J1708="Nso",0,VLOOKUP($A1705,'Class-6'!$B$9:$EI$108,100,0)))</f>
        <v>0</v>
      </c>
    </row>
    <row r="1725" spans="1:13" ht="20.25" customHeight="1">
      <c r="A1725" s="1187"/>
      <c r="B1725" s="49" t="s">
        <v>81</v>
      </c>
      <c r="C1725" s="1124" t="s">
        <v>90</v>
      </c>
      <c r="D1725" s="1125"/>
      <c r="E1725" s="1126"/>
      <c r="F1725" s="1130" t="s">
        <v>91</v>
      </c>
      <c r="G1725" s="1131"/>
      <c r="H1725" s="1132" t="s">
        <v>92</v>
      </c>
      <c r="I1725" s="1133"/>
      <c r="J1725" s="481" t="s">
        <v>45</v>
      </c>
      <c r="K1725" s="481" t="s">
        <v>98</v>
      </c>
      <c r="L1725" s="411" t="s">
        <v>43</v>
      </c>
      <c r="M1725" s="50" t="s">
        <v>47</v>
      </c>
    </row>
    <row r="1726" spans="1:13" ht="20.25" customHeight="1" thickBot="1">
      <c r="A1726" s="1187"/>
      <c r="B1726" s="49" t="s">
        <v>81</v>
      </c>
      <c r="C1726" s="1127"/>
      <c r="D1726" s="1128"/>
      <c r="E1726" s="1129"/>
      <c r="F1726" s="1134">
        <f>IF($J1708="TC",0,IF($J1708="Nso",0,VLOOKUP($A1705,'Class-6'!$B$9:$EI$108,131,0)))</f>
        <v>0</v>
      </c>
      <c r="G1726" s="1135"/>
      <c r="H1726" s="1134">
        <f>IF($J1708="TC",0,IF($J1708="Nso",0,VLOOKUP($A1705,'Class-6'!$B$9:$EI$108,132,0)))</f>
        <v>0</v>
      </c>
      <c r="I1726" s="1135"/>
      <c r="J1726" s="483">
        <f>IF($J1708="TC",0,IF($J1708="Nso",0,VLOOKUP($A1705,'Class-6'!$B$9:$EI$108,133,0)))</f>
        <v>0</v>
      </c>
      <c r="K1726" s="482" t="str">
        <f>IF($J1708="TC",0,IF($J1708="Nso",0,VLOOKUP($A1705,'Class-6'!$B$9:$EI$108,134,0)))</f>
        <v/>
      </c>
      <c r="L1726" s="412" t="str">
        <f>IF($J1708="TC","TC",IF($J1708="Nso","NSO",VLOOKUP($A1705,'Class-6'!$B$9:$EI$108,135,0)))</f>
        <v/>
      </c>
      <c r="M1726" s="97" t="str">
        <f>IF($J1708="Nso",0,VLOOKUP($A1705,'Class-6'!$B$9:$EI$108,137,0))</f>
        <v/>
      </c>
    </row>
    <row r="1727" spans="1:13" ht="20.25" customHeight="1">
      <c r="A1727" s="1187"/>
      <c r="B1727" s="49" t="s">
        <v>81</v>
      </c>
      <c r="C1727" s="1172" t="s">
        <v>63</v>
      </c>
      <c r="D1727" s="1173"/>
      <c r="E1727" s="1173"/>
      <c r="F1727" s="1173"/>
      <c r="G1727" s="1173"/>
      <c r="H1727" s="1174"/>
      <c r="I1727" s="1175" t="s">
        <v>64</v>
      </c>
      <c r="J1727" s="1176"/>
      <c r="K1727" s="484">
        <f>IF($J1708="TC",0,IF($J1708="Nso",0,VLOOKUP($A1705,'Class-6'!$B$9:$EI$108,128,0)))</f>
        <v>0</v>
      </c>
      <c r="L1727" s="1177" t="s">
        <v>107</v>
      </c>
      <c r="M1727" s="1178"/>
    </row>
    <row r="1728" spans="1:13" ht="20.25" customHeight="1" thickBot="1">
      <c r="A1728" s="1187"/>
      <c r="B1728" s="49" t="s">
        <v>81</v>
      </c>
      <c r="C1728" s="1113" t="s">
        <v>58</v>
      </c>
      <c r="D1728" s="1114"/>
      <c r="E1728" s="1114"/>
      <c r="F1728" s="1115" t="s">
        <v>176</v>
      </c>
      <c r="G1728" s="1115"/>
      <c r="H1728" s="272" t="s">
        <v>51</v>
      </c>
      <c r="I1728" s="1116" t="s">
        <v>65</v>
      </c>
      <c r="J1728" s="1117"/>
      <c r="K1728" s="485">
        <f>IF($J1708="TC",0,IF($J1708="Nso",0,VLOOKUP($A1705,'Class-6'!$B$9:$EI$108,129,0)))</f>
        <v>0</v>
      </c>
      <c r="L1728" s="1118" t="str">
        <f>IF($J1708="TC",0,IF($J1708="Nso",0,VLOOKUP($A1705,'Class-6'!$B$9:$EI$108,130,0)))</f>
        <v/>
      </c>
      <c r="M1728" s="1119"/>
    </row>
    <row r="1729" spans="1:13" ht="20.25" customHeight="1">
      <c r="A1729" s="1187"/>
      <c r="B1729" s="49" t="s">
        <v>81</v>
      </c>
      <c r="C1729" s="1113"/>
      <c r="D1729" s="1114"/>
      <c r="E1729" s="1114"/>
      <c r="F1729" s="1115"/>
      <c r="G1729" s="1115"/>
      <c r="H1729" s="273" t="s">
        <v>105</v>
      </c>
      <c r="I1729" s="1120" t="s">
        <v>66</v>
      </c>
      <c r="J1729" s="1121"/>
      <c r="K1729" s="1122">
        <f>IF($J1708="TC",0,IF($J1708="Nso",0,VLOOKUP($A1705,'Class-6'!$B$9:$EI$108,138,0)))</f>
        <v>0</v>
      </c>
      <c r="L1729" s="1122"/>
      <c r="M1729" s="1123"/>
    </row>
    <row r="1730" spans="1:13" ht="20.25" customHeight="1">
      <c r="A1730" s="1187"/>
      <c r="B1730" s="49" t="s">
        <v>81</v>
      </c>
      <c r="C1730" s="1101" t="str">
        <f>'Class-6'!$CX$3</f>
        <v>WORK EXP.</v>
      </c>
      <c r="D1730" s="1102"/>
      <c r="E1730" s="1103"/>
      <c r="F1730" s="1104" t="str">
        <f>IF($J1708="TC",0,IF($J1708="Nso",0,VLOOKUP($A1705,'Class-6'!$B$9:$FH$108,155,0)))</f>
        <v>0/100</v>
      </c>
      <c r="G1730" s="1104"/>
      <c r="H1730" s="95">
        <f>IF($J1708="TC",0,IF($J1708="Nso",0,VLOOKUP($A1705,'Class-6'!$B$9:$FH$108,109,0)))</f>
        <v>0</v>
      </c>
      <c r="I1730" s="1105" t="s">
        <v>83</v>
      </c>
      <c r="J1730" s="1106"/>
      <c r="K1730" s="1107">
        <f>'Class-6'!$V$2</f>
        <v>44676</v>
      </c>
      <c r="L1730" s="1107"/>
      <c r="M1730" s="1108"/>
    </row>
    <row r="1731" spans="1:13" ht="20.25" customHeight="1">
      <c r="A1731" s="1187"/>
      <c r="B1731" s="49" t="s">
        <v>81</v>
      </c>
      <c r="C1731" s="1109" t="str">
        <f>'Class-6'!$DG$3</f>
        <v>ART EDU.</v>
      </c>
      <c r="D1731" s="1104"/>
      <c r="E1731" s="1104"/>
      <c r="F1731" s="1086" t="str">
        <f>IF($J1708="TC",0,IF($J1708="Nso",0,VLOOKUP($A1705,'Class-6'!$B$9:$FH$108,159,0)))</f>
        <v>0/100</v>
      </c>
      <c r="G1731" s="1087"/>
      <c r="H1731" s="95">
        <f>IF($J1708="TC",0,IF($J1708="Nso",0,VLOOKUP($A1705,'Class-6'!$B$9:$FH$108,118,0)))</f>
        <v>0</v>
      </c>
      <c r="I1731" s="1110"/>
      <c r="J1731" s="1111"/>
      <c r="K1731" s="1111"/>
      <c r="L1731" s="1111"/>
      <c r="M1731" s="1112"/>
    </row>
    <row r="1732" spans="1:13" ht="20.25" customHeight="1">
      <c r="A1732" s="1187"/>
      <c r="B1732" s="49" t="s">
        <v>81</v>
      </c>
      <c r="C1732" s="1084" t="str">
        <f>'Class-6'!$DP$3</f>
        <v>HEALTH &amp; PHY. EDU.</v>
      </c>
      <c r="D1732" s="1085"/>
      <c r="E1732" s="1085"/>
      <c r="F1732" s="1086" t="str">
        <f>IF($J1708="TC",0,IF($J1708="Nso",0,VLOOKUP($A1705,'Class-6'!$B$9:$FH$108,163,0)))</f>
        <v>0/100</v>
      </c>
      <c r="G1732" s="1087"/>
      <c r="H1732" s="95">
        <f>IF($J1708="TC",0,IF($J1708="Nso",0,VLOOKUP($A1705,'Class-6'!$B$9:$FH$108,127,0)))</f>
        <v>0</v>
      </c>
      <c r="I1732" s="1088" t="s">
        <v>78</v>
      </c>
      <c r="J1732" s="1089"/>
      <c r="K1732" s="1092"/>
      <c r="L1732" s="1093"/>
      <c r="M1732" s="1094"/>
    </row>
    <row r="1733" spans="1:13" ht="20.25" customHeight="1">
      <c r="A1733" s="1187"/>
      <c r="B1733" s="40" t="s">
        <v>81</v>
      </c>
      <c r="C1733" s="1098" t="s">
        <v>67</v>
      </c>
      <c r="D1733" s="1099"/>
      <c r="E1733" s="1099"/>
      <c r="F1733" s="1099"/>
      <c r="G1733" s="1099"/>
      <c r="H1733" s="1100"/>
      <c r="I1733" s="1090"/>
      <c r="J1733" s="1091"/>
      <c r="K1733" s="1095"/>
      <c r="L1733" s="1096"/>
      <c r="M1733" s="1097"/>
    </row>
    <row r="1734" spans="1:13" ht="20.25" customHeight="1" thickBot="1">
      <c r="A1734" s="1187"/>
      <c r="B1734" s="40" t="s">
        <v>81</v>
      </c>
      <c r="C1734" s="96" t="s">
        <v>68</v>
      </c>
      <c r="D1734" s="1060" t="s">
        <v>73</v>
      </c>
      <c r="E1734" s="1227"/>
      <c r="F1734" s="1060" t="s">
        <v>74</v>
      </c>
      <c r="G1734" s="1061"/>
      <c r="H1734" s="1062"/>
      <c r="I1734" s="1063" t="s">
        <v>79</v>
      </c>
      <c r="J1734" s="1064"/>
      <c r="K1734" s="1064"/>
      <c r="L1734" s="1064"/>
      <c r="M1734" s="1065"/>
    </row>
    <row r="1735" spans="1:13" ht="20.25" customHeight="1">
      <c r="A1735" s="1187"/>
      <c r="B1735" s="40" t="s">
        <v>81</v>
      </c>
      <c r="C1735" s="511" t="s">
        <v>207</v>
      </c>
      <c r="D1735" s="1228" t="s">
        <v>208</v>
      </c>
      <c r="E1735" s="1229"/>
      <c r="F1735" s="1069" t="s">
        <v>75</v>
      </c>
      <c r="G1735" s="1070"/>
      <c r="H1735" s="1071"/>
      <c r="I1735" s="1066"/>
      <c r="J1735" s="1067"/>
      <c r="K1735" s="1067"/>
      <c r="L1735" s="1067"/>
      <c r="M1735" s="1068"/>
    </row>
    <row r="1736" spans="1:13" ht="20.25" customHeight="1">
      <c r="A1736" s="1187"/>
      <c r="B1736" s="40" t="s">
        <v>81</v>
      </c>
      <c r="C1736" s="512" t="s">
        <v>69</v>
      </c>
      <c r="D1736" s="1230" t="s">
        <v>212</v>
      </c>
      <c r="E1736" s="1231"/>
      <c r="F1736" s="1072" t="s">
        <v>76</v>
      </c>
      <c r="G1736" s="1073"/>
      <c r="H1736" s="1074"/>
      <c r="I1736" s="1066"/>
      <c r="J1736" s="1067"/>
      <c r="K1736" s="1067"/>
      <c r="L1736" s="1067"/>
      <c r="M1736" s="1068"/>
    </row>
    <row r="1737" spans="1:13" ht="20.25" customHeight="1">
      <c r="A1737" s="1187"/>
      <c r="B1737" s="40" t="s">
        <v>81</v>
      </c>
      <c r="C1737" s="512" t="s">
        <v>70</v>
      </c>
      <c r="D1737" s="1230" t="s">
        <v>215</v>
      </c>
      <c r="E1737" s="1231"/>
      <c r="F1737" s="1072" t="s">
        <v>77</v>
      </c>
      <c r="G1737" s="1073"/>
      <c r="H1737" s="1074"/>
      <c r="I1737" s="1075" t="s">
        <v>93</v>
      </c>
      <c r="J1737" s="1076"/>
      <c r="K1737" s="1076"/>
      <c r="L1737" s="1076"/>
      <c r="M1737" s="1077"/>
    </row>
    <row r="1738" spans="1:13" ht="20.25" customHeight="1">
      <c r="A1738" s="1187"/>
      <c r="B1738" s="40"/>
      <c r="C1738" s="512" t="s">
        <v>72</v>
      </c>
      <c r="D1738" s="1230" t="s">
        <v>209</v>
      </c>
      <c r="E1738" s="1231"/>
      <c r="F1738" s="1072" t="s">
        <v>77</v>
      </c>
      <c r="G1738" s="1073"/>
      <c r="H1738" s="1074"/>
      <c r="I1738" s="1075"/>
      <c r="J1738" s="1076"/>
      <c r="K1738" s="1076"/>
      <c r="L1738" s="1076"/>
      <c r="M1738" s="1077"/>
    </row>
    <row r="1739" spans="1:13" ht="20.25" customHeight="1" thickBot="1">
      <c r="A1739" s="1187"/>
      <c r="B1739" s="51" t="s">
        <v>81</v>
      </c>
      <c r="C1739" s="131" t="s">
        <v>71</v>
      </c>
      <c r="D1739" s="1232" t="s">
        <v>210</v>
      </c>
      <c r="E1739" s="1233"/>
      <c r="F1739" s="1081" t="s">
        <v>106</v>
      </c>
      <c r="G1739" s="1082"/>
      <c r="H1739" s="1083"/>
      <c r="I1739" s="1078"/>
      <c r="J1739" s="1079"/>
      <c r="K1739" s="1079"/>
      <c r="L1739" s="1079"/>
      <c r="M1739" s="1080"/>
    </row>
    <row r="1740" spans="1:13" ht="12.75" customHeight="1" thickTop="1">
      <c r="A1740" s="1185"/>
      <c r="B1740" s="1185"/>
      <c r="C1740" s="1185"/>
      <c r="D1740" s="1185"/>
      <c r="E1740" s="1185"/>
      <c r="F1740" s="1185"/>
      <c r="G1740" s="1185"/>
      <c r="H1740" s="1185"/>
      <c r="I1740" s="1185"/>
      <c r="J1740" s="1185"/>
      <c r="K1740" s="1185"/>
      <c r="L1740" s="1185"/>
      <c r="M1740" s="1185"/>
    </row>
    <row r="1741" spans="1:13" ht="24.75" customHeight="1" thickBot="1">
      <c r="A1741" s="488">
        <f>A1705+1</f>
        <v>50</v>
      </c>
      <c r="B1741" s="1186" t="s">
        <v>54</v>
      </c>
      <c r="C1741" s="1186"/>
      <c r="D1741" s="1186"/>
      <c r="E1741" s="1186"/>
      <c r="F1741" s="1186"/>
      <c r="G1741" s="1186"/>
      <c r="H1741" s="1186"/>
      <c r="I1741" s="1186"/>
      <c r="J1741" s="1186"/>
      <c r="K1741" s="1186"/>
      <c r="L1741" s="1186"/>
      <c r="M1741" s="1186"/>
    </row>
    <row r="1742" spans="1:13" ht="42.75" customHeight="1" thickTop="1">
      <c r="A1742" s="1187"/>
      <c r="B1742" s="1188"/>
      <c r="C1742" s="1189"/>
      <c r="D1742" s="1192" t="str">
        <f>Master!$E$8</f>
        <v>Govt. Sr. Secondary School Raimalwada</v>
      </c>
      <c r="E1742" s="1193"/>
      <c r="F1742" s="1193"/>
      <c r="G1742" s="1193"/>
      <c r="H1742" s="1193"/>
      <c r="I1742" s="1193"/>
      <c r="J1742" s="1193"/>
      <c r="K1742" s="1193"/>
      <c r="L1742" s="1193"/>
      <c r="M1742" s="1194"/>
    </row>
    <row r="1743" spans="1:13" ht="26.25" customHeight="1" thickBot="1">
      <c r="A1743" s="1187"/>
      <c r="B1743" s="1190"/>
      <c r="C1743" s="1191"/>
      <c r="D1743" s="1195" t="str">
        <f>Master!$E$11</f>
        <v>P.S.-Bapini (Jodhpur)</v>
      </c>
      <c r="E1743" s="1196"/>
      <c r="F1743" s="1196"/>
      <c r="G1743" s="1196"/>
      <c r="H1743" s="1196"/>
      <c r="I1743" s="1196"/>
      <c r="J1743" s="1196"/>
      <c r="K1743" s="1196"/>
      <c r="L1743" s="1196"/>
      <c r="M1743" s="1197"/>
    </row>
    <row r="1744" spans="1:13" ht="17.25" customHeight="1">
      <c r="A1744" s="1187"/>
      <c r="B1744" s="274"/>
      <c r="C1744" s="1198" t="s">
        <v>169</v>
      </c>
      <c r="D1744" s="1199"/>
      <c r="E1744" s="1199"/>
      <c r="F1744" s="1199"/>
      <c r="G1744" s="1200"/>
      <c r="H1744" s="1207" t="s">
        <v>129</v>
      </c>
      <c r="I1744" s="1207"/>
      <c r="J1744" s="1210">
        <f>VLOOKUP(A1741,'Class-6'!$B$9:$G$108,6)</f>
        <v>0</v>
      </c>
      <c r="K1744" s="1213" t="str">
        <f>CONCATENATE('Class-6'!$C$3,'Class-6'!$G$3)</f>
        <v>School U-Dise Code :-08151106901</v>
      </c>
      <c r="L1744" s="1214"/>
      <c r="M1744" s="1215"/>
    </row>
    <row r="1745" spans="1:13" ht="17.25" customHeight="1">
      <c r="A1745" s="1187"/>
      <c r="B1745" s="38"/>
      <c r="C1745" s="1201"/>
      <c r="D1745" s="1202"/>
      <c r="E1745" s="1202"/>
      <c r="F1745" s="1202"/>
      <c r="G1745" s="1203"/>
      <c r="H1745" s="1208"/>
      <c r="I1745" s="1208"/>
      <c r="J1745" s="1211"/>
      <c r="K1745" s="1216" t="str">
        <f>CONCATENATE('Class-6'!$I$3,'Class-6'!$J$3)</f>
        <v>Session :-2021-22</v>
      </c>
      <c r="L1745" s="1217"/>
      <c r="M1745" s="1218"/>
    </row>
    <row r="1746" spans="1:13" ht="17.25" customHeight="1" thickBot="1">
      <c r="A1746" s="1187"/>
      <c r="B1746" s="38"/>
      <c r="C1746" s="1204"/>
      <c r="D1746" s="1205"/>
      <c r="E1746" s="1205"/>
      <c r="F1746" s="1205"/>
      <c r="G1746" s="1206"/>
      <c r="H1746" s="1209"/>
      <c r="I1746" s="1209"/>
      <c r="J1746" s="1212"/>
      <c r="K1746" s="1219"/>
      <c r="L1746" s="1220"/>
      <c r="M1746" s="1221"/>
    </row>
    <row r="1747" spans="1:13" ht="20.25" customHeight="1">
      <c r="A1747" s="1187"/>
      <c r="B1747" s="40" t="s">
        <v>81</v>
      </c>
      <c r="C1747" s="1222" t="s">
        <v>22</v>
      </c>
      <c r="D1747" s="1223"/>
      <c r="E1747" s="1223"/>
      <c r="F1747" s="1224"/>
      <c r="G1747" s="17" t="s">
        <v>167</v>
      </c>
      <c r="H1747" s="1225">
        <f>VLOOKUP($A1741,'Class-6'!$B$9:$EI$108,4,0)</f>
        <v>0</v>
      </c>
      <c r="I1747" s="1225"/>
      <c r="J1747" s="1225"/>
      <c r="K1747" s="1225"/>
      <c r="L1747" s="1225"/>
      <c r="M1747" s="1226"/>
    </row>
    <row r="1748" spans="1:13" ht="20.25" customHeight="1">
      <c r="A1748" s="1187"/>
      <c r="B1748" s="40" t="s">
        <v>81</v>
      </c>
      <c r="C1748" s="1181" t="s">
        <v>24</v>
      </c>
      <c r="D1748" s="1182"/>
      <c r="E1748" s="1182"/>
      <c r="F1748" s="1183"/>
      <c r="G1748" s="33" t="s">
        <v>167</v>
      </c>
      <c r="H1748" s="1179">
        <f>VLOOKUP($A1741,'Class-6'!$B$9:$EI$108,7,0)</f>
        <v>0</v>
      </c>
      <c r="I1748" s="1179"/>
      <c r="J1748" s="1179"/>
      <c r="K1748" s="1179"/>
      <c r="L1748" s="1179"/>
      <c r="M1748" s="1180"/>
    </row>
    <row r="1749" spans="1:13" ht="20.25" customHeight="1">
      <c r="A1749" s="1187"/>
      <c r="B1749" s="40" t="s">
        <v>81</v>
      </c>
      <c r="C1749" s="1181" t="s">
        <v>25</v>
      </c>
      <c r="D1749" s="1182"/>
      <c r="E1749" s="1182"/>
      <c r="F1749" s="1183"/>
      <c r="G1749" s="33" t="s">
        <v>167</v>
      </c>
      <c r="H1749" s="1179">
        <f>VLOOKUP($A1741,'Class-6'!$B$9:$EI$108,8,0)</f>
        <v>0</v>
      </c>
      <c r="I1749" s="1179"/>
      <c r="J1749" s="1179"/>
      <c r="K1749" s="1179"/>
      <c r="L1749" s="1179"/>
      <c r="M1749" s="1180"/>
    </row>
    <row r="1750" spans="1:13" ht="20.25" customHeight="1">
      <c r="A1750" s="1187"/>
      <c r="B1750" s="40" t="s">
        <v>81</v>
      </c>
      <c r="C1750" s="1181" t="s">
        <v>56</v>
      </c>
      <c r="D1750" s="1182"/>
      <c r="E1750" s="1182"/>
      <c r="F1750" s="1183"/>
      <c r="G1750" s="33" t="s">
        <v>167</v>
      </c>
      <c r="H1750" s="1179">
        <f>VLOOKUP($A1741,'Class-6'!$B$9:$EI$108,9,0)</f>
        <v>0</v>
      </c>
      <c r="I1750" s="1179"/>
      <c r="J1750" s="1179"/>
      <c r="K1750" s="1179"/>
      <c r="L1750" s="1179"/>
      <c r="M1750" s="1180"/>
    </row>
    <row r="1751" spans="1:13" ht="20.25" customHeight="1">
      <c r="A1751" s="1187"/>
      <c r="B1751" s="40" t="s">
        <v>81</v>
      </c>
      <c r="C1751" s="1181" t="s">
        <v>57</v>
      </c>
      <c r="D1751" s="1182"/>
      <c r="E1751" s="1182"/>
      <c r="F1751" s="1183"/>
      <c r="G1751" s="33" t="s">
        <v>167</v>
      </c>
      <c r="H1751" s="1184" t="str">
        <f>CONCATENATE('Class-6'!$G$4,'Class-6'!$J$4)</f>
        <v>6(A)</v>
      </c>
      <c r="I1751" s="1179"/>
      <c r="J1751" s="1179"/>
      <c r="K1751" s="1179"/>
      <c r="L1751" s="1179"/>
      <c r="M1751" s="1180"/>
    </row>
    <row r="1752" spans="1:13" ht="20.25" customHeight="1" thickBot="1">
      <c r="A1752" s="1187"/>
      <c r="B1752" s="40" t="s">
        <v>81</v>
      </c>
      <c r="C1752" s="1154" t="s">
        <v>27</v>
      </c>
      <c r="D1752" s="1155"/>
      <c r="E1752" s="1155"/>
      <c r="F1752" s="1156"/>
      <c r="G1752" s="98" t="s">
        <v>167</v>
      </c>
      <c r="H1752" s="1157">
        <f>VLOOKUP($A1741,'Class-6'!$B$9:$EI$108,10,0)</f>
        <v>0</v>
      </c>
      <c r="I1752" s="1157"/>
      <c r="J1752" s="1157"/>
      <c r="K1752" s="1157"/>
      <c r="L1752" s="1157"/>
      <c r="M1752" s="1158"/>
    </row>
    <row r="1753" spans="1:13" ht="20.25" customHeight="1">
      <c r="A1753" s="1187"/>
      <c r="B1753" s="49" t="s">
        <v>81</v>
      </c>
      <c r="C1753" s="1159" t="s">
        <v>58</v>
      </c>
      <c r="D1753" s="1160"/>
      <c r="E1753" s="413" t="s">
        <v>85</v>
      </c>
      <c r="F1753" s="413" t="s">
        <v>86</v>
      </c>
      <c r="G1753" s="410" t="s">
        <v>33</v>
      </c>
      <c r="H1753" s="1161" t="s">
        <v>59</v>
      </c>
      <c r="I1753" s="1161"/>
      <c r="J1753" s="1162" t="s">
        <v>97</v>
      </c>
      <c r="K1753" s="1163"/>
      <c r="L1753" s="414" t="s">
        <v>89</v>
      </c>
      <c r="M1753" s="1164" t="s">
        <v>104</v>
      </c>
    </row>
    <row r="1754" spans="1:13" ht="25.5" customHeight="1" thickBot="1">
      <c r="A1754" s="1187"/>
      <c r="B1754" s="49" t="s">
        <v>81</v>
      </c>
      <c r="C1754" s="1166" t="s">
        <v>60</v>
      </c>
      <c r="D1754" s="1167"/>
      <c r="E1754" s="267">
        <f>'Class-6'!$L$7</f>
        <v>20</v>
      </c>
      <c r="F1754" s="267">
        <f>'Class-6'!$M$7</f>
        <v>20</v>
      </c>
      <c r="G1754" s="268">
        <f>SUM(E1754:F1754)</f>
        <v>40</v>
      </c>
      <c r="H1754" s="1168">
        <f>'Class-6'!$R$7</f>
        <v>60</v>
      </c>
      <c r="I1754" s="1169"/>
      <c r="J1754" s="1170">
        <f>'Class-6'!$V$7</f>
        <v>100</v>
      </c>
      <c r="K1754" s="1171"/>
      <c r="L1754" s="150">
        <f>G1754+H1754+J1754</f>
        <v>200</v>
      </c>
      <c r="M1754" s="1165"/>
    </row>
    <row r="1755" spans="1:13" ht="22.5" customHeight="1">
      <c r="A1755" s="1187"/>
      <c r="B1755" s="49" t="s">
        <v>81</v>
      </c>
      <c r="C1755" s="1148" t="str">
        <f>'Class-6'!$L$3</f>
        <v>HINDI</v>
      </c>
      <c r="D1755" s="1149"/>
      <c r="E1755" s="99">
        <f>IF($J1744="TC",0,IF($J1744="Nso",0,VLOOKUP($A1741,'Class-6'!$B$9:$EI$108,11,0)))</f>
        <v>0</v>
      </c>
      <c r="F1755" s="99">
        <f>IF($J1744="TC",0,IF($J1744="Nso",0,VLOOKUP($A1741,'Class-6'!$B$9:$EI$108,12,0)))</f>
        <v>0</v>
      </c>
      <c r="G1755" s="269">
        <f>SUM(E1755,F1755)</f>
        <v>0</v>
      </c>
      <c r="H1755" s="1150">
        <f>IF($J1744="TC",0,IF($J1744="Nso",0,VLOOKUP($A1741,'Class-6'!$B$9:$EI$108,17,0)))</f>
        <v>0</v>
      </c>
      <c r="I1755" s="1151"/>
      <c r="J1755" s="1152">
        <f>IF($J1744="TC",0,IF($J1744="Nso",0,VLOOKUP($A1741,'Class-6'!$B$9:$EI$108,21,0)))</f>
        <v>0</v>
      </c>
      <c r="K1755" s="1153"/>
      <c r="L1755" s="99">
        <f>SUM(G1755,H1755,J1755)</f>
        <v>0</v>
      </c>
      <c r="M1755" s="100">
        <f>IF($J1744="TC",0,IF($J1744="Nso",0,VLOOKUP($A1741,'Class-6'!$B$9:$EI$108,25,0)))</f>
        <v>0</v>
      </c>
    </row>
    <row r="1756" spans="1:13" ht="22.5" customHeight="1">
      <c r="A1756" s="1187"/>
      <c r="B1756" s="49" t="s">
        <v>81</v>
      </c>
      <c r="C1756" s="1136" t="str">
        <f>'Class-6'!$AA$3</f>
        <v>ENGLISH</v>
      </c>
      <c r="D1756" s="1137"/>
      <c r="E1756" s="99">
        <f>IF($J1744="TC",0,IF($J1744="Nso",0,VLOOKUP($A1741,'Class-6'!$B$9:$EI$108,26,0)))</f>
        <v>0</v>
      </c>
      <c r="F1756" s="99">
        <f>IF($J1744="TC",0,IF($J1744="Nso",0,VLOOKUP($A1741,'Class-6'!$B$9:$EI$108,27,0)))</f>
        <v>0</v>
      </c>
      <c r="G1756" s="270">
        <f t="shared" ref="G1756:G1760" si="98">SUM(E1756,F1756)</f>
        <v>0</v>
      </c>
      <c r="H1756" s="1138">
        <f>IF($J1744="TC",0,IF($J1744="Nso",0,VLOOKUP($A1741,'Class-6'!$B$9:$EI$108,32,0)))</f>
        <v>0</v>
      </c>
      <c r="I1756" s="1139"/>
      <c r="J1756" s="1140">
        <f>IF($J1744="TC",0,IF($J1744="Nso",0,VLOOKUP($A1741,'Class-6'!$B$9:$EI$108,36,0)))</f>
        <v>0</v>
      </c>
      <c r="K1756" s="1141"/>
      <c r="L1756" s="99">
        <f t="shared" ref="L1756:L1760" si="99">SUM(G1756,H1756,J1756)</f>
        <v>0</v>
      </c>
      <c r="M1756" s="100">
        <f>IF($J1744="TC",0,IF($J1744="Nso",0,VLOOKUP($A1741,'Class-6'!$B$9:$EI$108,40,0)))</f>
        <v>0</v>
      </c>
    </row>
    <row r="1757" spans="1:13" ht="22.5" customHeight="1">
      <c r="A1757" s="1187"/>
      <c r="B1757" s="49" t="s">
        <v>81</v>
      </c>
      <c r="C1757" s="1136" t="str">
        <f>'Class-6'!$AP$3</f>
        <v>SANSKRIT</v>
      </c>
      <c r="D1757" s="1137"/>
      <c r="E1757" s="99">
        <f>IF($J1744="TC",0,IF($J1744="Nso",0,VLOOKUP($A1741,'Class-6'!$B$9:$EI$108,41,0)))</f>
        <v>0</v>
      </c>
      <c r="F1757" s="99">
        <f>IF($J1744="TC",0,IF($J1744="TC",0,IF($J1744="Nso",0,VLOOKUP($A1741,'Class-6'!$B$9:$EI$108,42,0))))</f>
        <v>0</v>
      </c>
      <c r="G1757" s="270">
        <f t="shared" si="98"/>
        <v>0</v>
      </c>
      <c r="H1757" s="1138">
        <f>IF($J1744="TC",0,IF($J1744="Nso",0,VLOOKUP($A1741,'Class-6'!$B$9:$EI$108,47,0)))</f>
        <v>0</v>
      </c>
      <c r="I1757" s="1139"/>
      <c r="J1757" s="1140">
        <f>IF($J1744="TC",0,IF($J1744="Nso",0,VLOOKUP($A1741,'Class-6'!$B$9:$EI$108,51,0)))</f>
        <v>0</v>
      </c>
      <c r="K1757" s="1141"/>
      <c r="L1757" s="99">
        <f t="shared" si="99"/>
        <v>0</v>
      </c>
      <c r="M1757" s="100">
        <f>IF($J1744="TC",0,IF($J1744="Nso",0,VLOOKUP($A1741,'Class-6'!$B$9:$EI$108,55,0)))</f>
        <v>0</v>
      </c>
    </row>
    <row r="1758" spans="1:13" ht="22.5" customHeight="1">
      <c r="A1758" s="1187"/>
      <c r="B1758" s="49" t="s">
        <v>81</v>
      </c>
      <c r="C1758" s="1136" t="str">
        <f>'Class-6'!$BE$3</f>
        <v>SCIENCE</v>
      </c>
      <c r="D1758" s="1137"/>
      <c r="E1758" s="99">
        <f>IF($J1744="TC",0,IF($J1744="Nso",0,VLOOKUP($A1741,'Class-6'!$B$9:$EI$108,56,0)))</f>
        <v>0</v>
      </c>
      <c r="F1758" s="99">
        <f>IF($J1744="TC",0,IF($J1744="Nso",0,VLOOKUP($A1741,'Class-6'!$B$9:$EI$108,57,0)))</f>
        <v>0</v>
      </c>
      <c r="G1758" s="270">
        <f t="shared" si="98"/>
        <v>0</v>
      </c>
      <c r="H1758" s="1138">
        <f>IF($J1744="TC",0,IF($J1744="Nso",0,VLOOKUP($A1741,'Class-6'!$B$9:$EI$108,62,0)))</f>
        <v>0</v>
      </c>
      <c r="I1758" s="1139"/>
      <c r="J1758" s="1140">
        <f>IF($J1744="TC",0,IF($J1744="Nso",0,VLOOKUP($A1741,'Class-6'!$B$9:$EI$108,66,0)))</f>
        <v>0</v>
      </c>
      <c r="K1758" s="1141"/>
      <c r="L1758" s="99">
        <f t="shared" si="99"/>
        <v>0</v>
      </c>
      <c r="M1758" s="100">
        <f>IF($J1744="TC",0,IF($J1744="Nso",0,VLOOKUP($A1741,'Class-6'!$B$9:$EI$108,70,0)))</f>
        <v>0</v>
      </c>
    </row>
    <row r="1759" spans="1:13" ht="22.5" customHeight="1">
      <c r="A1759" s="1187"/>
      <c r="B1759" s="49" t="s">
        <v>81</v>
      </c>
      <c r="C1759" s="1136" t="str">
        <f>'Class-6'!$BT$3</f>
        <v>MATHEMATICS</v>
      </c>
      <c r="D1759" s="1137"/>
      <c r="E1759" s="99">
        <f>IF($J1744="TC",0,IF($J1744="Nso",0,VLOOKUP($A1741,'Class-6'!$B$9:$EI$108,71,0)))</f>
        <v>0</v>
      </c>
      <c r="F1759" s="99">
        <f>IF($J1744="TC",0,IF($J1744="Nso",0,VLOOKUP($A1741,'Class-6'!$B$9:$EI$108,72,0)))</f>
        <v>0</v>
      </c>
      <c r="G1759" s="270">
        <f t="shared" si="98"/>
        <v>0</v>
      </c>
      <c r="H1759" s="1138">
        <f>IF($J1744="TC",0,IF($J1744="Nso",0,VLOOKUP($A1741,'Class-6'!$B$9:$EI$108,77,0)))</f>
        <v>0</v>
      </c>
      <c r="I1759" s="1139"/>
      <c r="J1759" s="1140">
        <f>IF($J1744="TC",0,IF($J1744="Nso",0,VLOOKUP($A1741,'Class-6'!$B$9:$EI$108,81,0)))</f>
        <v>0</v>
      </c>
      <c r="K1759" s="1141"/>
      <c r="L1759" s="99">
        <f t="shared" si="99"/>
        <v>0</v>
      </c>
      <c r="M1759" s="100">
        <f>IF($J1744="TC",0,IF($J1744="Nso",0,VLOOKUP($A1741,'Class-6'!$B$9:$EI$108,85,0)))</f>
        <v>0</v>
      </c>
    </row>
    <row r="1760" spans="1:13" ht="22.5" customHeight="1" thickBot="1">
      <c r="A1760" s="1187"/>
      <c r="B1760" s="49" t="s">
        <v>81</v>
      </c>
      <c r="C1760" s="1142" t="str">
        <f>'Class-6'!$CI$3</f>
        <v>SOCIAL SCIENCE</v>
      </c>
      <c r="D1760" s="1143"/>
      <c r="E1760" s="99">
        <f>IF($J1744="TC",0,IF($J1744="Nso",0,VLOOKUP($A1741,'Class-6'!$B$9:$EI$108,86,0)))</f>
        <v>0</v>
      </c>
      <c r="F1760" s="99">
        <f>IF($J1744="TC",0,IF($J1744="Nso",0,VLOOKUP($A1741,'Class-6'!$B$9:$EI$108,87,0)))</f>
        <v>0</v>
      </c>
      <c r="G1760" s="271">
        <f t="shared" si="98"/>
        <v>0</v>
      </c>
      <c r="H1760" s="1144">
        <f>IF($J1744="TC",0,IF($J1744="Nso",0,VLOOKUP($A1741,'Class-6'!$B$9:$EI$108,92,0)))</f>
        <v>0</v>
      </c>
      <c r="I1760" s="1145"/>
      <c r="J1760" s="1146">
        <f>IF($J1744="TC",0,IF($J1744="Nso",0,VLOOKUP($A1741,'Class-6'!$B$9:$EI$108,96,0)))</f>
        <v>0</v>
      </c>
      <c r="K1760" s="1147"/>
      <c r="L1760" s="99">
        <f t="shared" si="99"/>
        <v>0</v>
      </c>
      <c r="M1760" s="100">
        <f>IF($J1744="TC",0,IF($J1744="Nso",0,VLOOKUP($A1741,'Class-6'!$B$9:$EI$108,100,0)))</f>
        <v>0</v>
      </c>
    </row>
    <row r="1761" spans="1:13" ht="20.25" customHeight="1">
      <c r="A1761" s="1187"/>
      <c r="B1761" s="49" t="s">
        <v>81</v>
      </c>
      <c r="C1761" s="1124" t="s">
        <v>90</v>
      </c>
      <c r="D1761" s="1125"/>
      <c r="E1761" s="1126"/>
      <c r="F1761" s="1130" t="s">
        <v>91</v>
      </c>
      <c r="G1761" s="1131"/>
      <c r="H1761" s="1132" t="s">
        <v>92</v>
      </c>
      <c r="I1761" s="1133"/>
      <c r="J1761" s="481" t="s">
        <v>45</v>
      </c>
      <c r="K1761" s="481" t="s">
        <v>98</v>
      </c>
      <c r="L1761" s="411" t="s">
        <v>43</v>
      </c>
      <c r="M1761" s="513" t="s">
        <v>47</v>
      </c>
    </row>
    <row r="1762" spans="1:13" ht="20.25" customHeight="1" thickBot="1">
      <c r="A1762" s="1187"/>
      <c r="B1762" s="49" t="s">
        <v>81</v>
      </c>
      <c r="C1762" s="1127"/>
      <c r="D1762" s="1128"/>
      <c r="E1762" s="1129"/>
      <c r="F1762" s="1134">
        <f>IF($J1744="TC",0,IF($J1744="Nso",0,VLOOKUP($A1741,'Class-6'!$B$9:$EI$108,131,0)))</f>
        <v>0</v>
      </c>
      <c r="G1762" s="1135"/>
      <c r="H1762" s="1134">
        <f>IF($J1744="TC",0,IF($J1744="Nso",0,VLOOKUP($A1741,'Class-6'!$B$9:$EI$108,132,0)))</f>
        <v>0</v>
      </c>
      <c r="I1762" s="1135"/>
      <c r="J1762" s="483">
        <f>IF($J1744="TC",0,IF($J1744="Nso",0,VLOOKUP($A1741,'Class-6'!$B$9:$EI$108,133,0)))</f>
        <v>0</v>
      </c>
      <c r="K1762" s="482" t="str">
        <f>IF($J1744="TC",0,IF($J1744="Nso",0,VLOOKUP($A1741,'Class-6'!$B$9:$EI$108,134,0)))</f>
        <v/>
      </c>
      <c r="L1762" s="412" t="str">
        <f>IF($J1744="TC","TC",IF($J1744="Nso","NSO",VLOOKUP($A1741,'Class-6'!$B$9:$EI$108,135,0)))</f>
        <v/>
      </c>
      <c r="M1762" s="97" t="str">
        <f>IF($J1744="Nso",0,VLOOKUP($A1741,'Class-6'!$B$9:$EI$108,137,0))</f>
        <v/>
      </c>
    </row>
    <row r="1763" spans="1:13" ht="20.25" customHeight="1">
      <c r="A1763" s="1187"/>
      <c r="B1763" s="49" t="s">
        <v>81</v>
      </c>
      <c r="C1763" s="1172" t="s">
        <v>63</v>
      </c>
      <c r="D1763" s="1173"/>
      <c r="E1763" s="1173"/>
      <c r="F1763" s="1173"/>
      <c r="G1763" s="1173"/>
      <c r="H1763" s="1174"/>
      <c r="I1763" s="1175" t="s">
        <v>64</v>
      </c>
      <c r="J1763" s="1176"/>
      <c r="K1763" s="484">
        <f>IF($J1744="TC",0,IF($J1744="Nso",0,VLOOKUP($A1741,'Class-6'!$B$9:$EI$108,128,0)))</f>
        <v>0</v>
      </c>
      <c r="L1763" s="1177" t="s">
        <v>107</v>
      </c>
      <c r="M1763" s="1178"/>
    </row>
    <row r="1764" spans="1:13" ht="20.25" customHeight="1" thickBot="1">
      <c r="A1764" s="1187"/>
      <c r="B1764" s="49" t="s">
        <v>81</v>
      </c>
      <c r="C1764" s="1113" t="s">
        <v>58</v>
      </c>
      <c r="D1764" s="1114"/>
      <c r="E1764" s="1114"/>
      <c r="F1764" s="1115" t="s">
        <v>176</v>
      </c>
      <c r="G1764" s="1115"/>
      <c r="H1764" s="272" t="s">
        <v>51</v>
      </c>
      <c r="I1764" s="1116" t="s">
        <v>65</v>
      </c>
      <c r="J1764" s="1117"/>
      <c r="K1764" s="485">
        <f>IF($J1744="TC",0,IF($J1744="Nso",0,VLOOKUP($A1741,'Class-6'!$B$9:$EI$108,129,0)))</f>
        <v>0</v>
      </c>
      <c r="L1764" s="1118" t="str">
        <f>IF($J1744="TC",0,IF($J1744="Nso",0,VLOOKUP($A1741,'Class-6'!$B$9:$EI$108,130,0)))</f>
        <v/>
      </c>
      <c r="M1764" s="1119"/>
    </row>
    <row r="1765" spans="1:13" ht="20.25" customHeight="1">
      <c r="A1765" s="1187"/>
      <c r="B1765" s="49" t="s">
        <v>81</v>
      </c>
      <c r="C1765" s="1113"/>
      <c r="D1765" s="1114"/>
      <c r="E1765" s="1114"/>
      <c r="F1765" s="1115"/>
      <c r="G1765" s="1115"/>
      <c r="H1765" s="273" t="s">
        <v>105</v>
      </c>
      <c r="I1765" s="1120" t="s">
        <v>66</v>
      </c>
      <c r="J1765" s="1121"/>
      <c r="K1765" s="1122">
        <f>IF($J1744="TC",0,IF($J1744="Nso",0,VLOOKUP($A1741,'Class-6'!$B$9:$EI$108,138,0)))</f>
        <v>0</v>
      </c>
      <c r="L1765" s="1122"/>
      <c r="M1765" s="1123"/>
    </row>
    <row r="1766" spans="1:13" ht="20.25" customHeight="1">
      <c r="A1766" s="1187"/>
      <c r="B1766" s="49" t="s">
        <v>81</v>
      </c>
      <c r="C1766" s="1101" t="str">
        <f>'Class-6'!$CX$3</f>
        <v>WORK EXP.</v>
      </c>
      <c r="D1766" s="1102"/>
      <c r="E1766" s="1103"/>
      <c r="F1766" s="1104" t="str">
        <f>IF($J1744="TC",0,IF($J1744="Nso",0,VLOOKUP($A1741,'Class-6'!$B$9:$FH$108,155,0)))</f>
        <v>0/100</v>
      </c>
      <c r="G1766" s="1104"/>
      <c r="H1766" s="95">
        <f>IF($J1744="TC",0,IF($J1744="Nso",0,VLOOKUP($A1741,'Class-6'!$B$9:$FH$108,109,0)))</f>
        <v>0</v>
      </c>
      <c r="I1766" s="1105" t="s">
        <v>83</v>
      </c>
      <c r="J1766" s="1106"/>
      <c r="K1766" s="1107">
        <f>'Class-6'!$V$2</f>
        <v>44676</v>
      </c>
      <c r="L1766" s="1107"/>
      <c r="M1766" s="1108"/>
    </row>
    <row r="1767" spans="1:13" ht="20.25" customHeight="1">
      <c r="A1767" s="1187"/>
      <c r="B1767" s="49" t="s">
        <v>81</v>
      </c>
      <c r="C1767" s="1109" t="str">
        <f>'Class-6'!$DG$3</f>
        <v>ART EDU.</v>
      </c>
      <c r="D1767" s="1104"/>
      <c r="E1767" s="1104"/>
      <c r="F1767" s="1086" t="str">
        <f>IF($J1744="TC",0,IF($J1744="Nso",0,VLOOKUP($A1741,'Class-6'!$B$9:$FH$108,159,0)))</f>
        <v>0/100</v>
      </c>
      <c r="G1767" s="1087"/>
      <c r="H1767" s="95">
        <f>IF($J1744="TC",0,IF($J1744="Nso",0,VLOOKUP($A1741,'Class-6'!$B$9:$FH$108,118,0)))</f>
        <v>0</v>
      </c>
      <c r="I1767" s="1110"/>
      <c r="J1767" s="1111"/>
      <c r="K1767" s="1111"/>
      <c r="L1767" s="1111"/>
      <c r="M1767" s="1112"/>
    </row>
    <row r="1768" spans="1:13" ht="20.25" customHeight="1">
      <c r="A1768" s="1187"/>
      <c r="B1768" s="49" t="s">
        <v>81</v>
      </c>
      <c r="C1768" s="1084" t="str">
        <f>'Class-6'!$DP$3</f>
        <v>HEALTH &amp; PHY. EDU.</v>
      </c>
      <c r="D1768" s="1085"/>
      <c r="E1768" s="1085"/>
      <c r="F1768" s="1086" t="str">
        <f>IF($J1744="TC",0,IF($J1744="Nso",0,VLOOKUP($A1741,'Class-6'!$B$9:$FH$108,163,0)))</f>
        <v>0/100</v>
      </c>
      <c r="G1768" s="1087"/>
      <c r="H1768" s="95">
        <f>IF($J1744="TC",0,IF($J1744="Nso",0,VLOOKUP($A1741,'Class-6'!$B$9:$FH$108,127,0)))</f>
        <v>0</v>
      </c>
      <c r="I1768" s="1088" t="s">
        <v>78</v>
      </c>
      <c r="J1768" s="1089"/>
      <c r="K1768" s="1092"/>
      <c r="L1768" s="1093"/>
      <c r="M1768" s="1094"/>
    </row>
    <row r="1769" spans="1:13" ht="20.25" customHeight="1">
      <c r="A1769" s="1187"/>
      <c r="B1769" s="40" t="s">
        <v>81</v>
      </c>
      <c r="C1769" s="1098" t="s">
        <v>67</v>
      </c>
      <c r="D1769" s="1099"/>
      <c r="E1769" s="1099"/>
      <c r="F1769" s="1099"/>
      <c r="G1769" s="1099"/>
      <c r="H1769" s="1100"/>
      <c r="I1769" s="1090"/>
      <c r="J1769" s="1091"/>
      <c r="K1769" s="1095"/>
      <c r="L1769" s="1096"/>
      <c r="M1769" s="1097"/>
    </row>
    <row r="1770" spans="1:13" ht="20.25" customHeight="1" thickBot="1">
      <c r="A1770" s="1187"/>
      <c r="B1770" s="40" t="s">
        <v>81</v>
      </c>
      <c r="C1770" s="96" t="s">
        <v>68</v>
      </c>
      <c r="D1770" s="1060" t="s">
        <v>73</v>
      </c>
      <c r="E1770" s="1227"/>
      <c r="F1770" s="1060" t="s">
        <v>74</v>
      </c>
      <c r="G1770" s="1061"/>
      <c r="H1770" s="1062"/>
      <c r="I1770" s="1063" t="s">
        <v>79</v>
      </c>
      <c r="J1770" s="1064"/>
      <c r="K1770" s="1064"/>
      <c r="L1770" s="1064"/>
      <c r="M1770" s="1065"/>
    </row>
    <row r="1771" spans="1:13" ht="20.25" customHeight="1">
      <c r="A1771" s="1187"/>
      <c r="B1771" s="40" t="s">
        <v>81</v>
      </c>
      <c r="C1771" s="511" t="s">
        <v>207</v>
      </c>
      <c r="D1771" s="1228" t="s">
        <v>208</v>
      </c>
      <c r="E1771" s="1229"/>
      <c r="F1771" s="1069" t="s">
        <v>75</v>
      </c>
      <c r="G1771" s="1070"/>
      <c r="H1771" s="1071"/>
      <c r="I1771" s="1066"/>
      <c r="J1771" s="1067"/>
      <c r="K1771" s="1067"/>
      <c r="L1771" s="1067"/>
      <c r="M1771" s="1068"/>
    </row>
    <row r="1772" spans="1:13" ht="20.25" customHeight="1">
      <c r="A1772" s="1187"/>
      <c r="B1772" s="40" t="s">
        <v>81</v>
      </c>
      <c r="C1772" s="512" t="s">
        <v>69</v>
      </c>
      <c r="D1772" s="1230" t="s">
        <v>212</v>
      </c>
      <c r="E1772" s="1231"/>
      <c r="F1772" s="1072" t="s">
        <v>76</v>
      </c>
      <c r="G1772" s="1073"/>
      <c r="H1772" s="1074"/>
      <c r="I1772" s="1066"/>
      <c r="J1772" s="1067"/>
      <c r="K1772" s="1067"/>
      <c r="L1772" s="1067"/>
      <c r="M1772" s="1068"/>
    </row>
    <row r="1773" spans="1:13" ht="20.25" customHeight="1">
      <c r="A1773" s="1187"/>
      <c r="B1773" s="40" t="s">
        <v>81</v>
      </c>
      <c r="C1773" s="512" t="s">
        <v>70</v>
      </c>
      <c r="D1773" s="1230" t="s">
        <v>215</v>
      </c>
      <c r="E1773" s="1231"/>
      <c r="F1773" s="1072" t="s">
        <v>77</v>
      </c>
      <c r="G1773" s="1073"/>
      <c r="H1773" s="1074"/>
      <c r="I1773" s="1075" t="s">
        <v>93</v>
      </c>
      <c r="J1773" s="1076"/>
      <c r="K1773" s="1076"/>
      <c r="L1773" s="1076"/>
      <c r="M1773" s="1077"/>
    </row>
    <row r="1774" spans="1:13" ht="20.25" customHeight="1">
      <c r="A1774" s="1187"/>
      <c r="B1774" s="40"/>
      <c r="C1774" s="512" t="s">
        <v>72</v>
      </c>
      <c r="D1774" s="1230" t="s">
        <v>209</v>
      </c>
      <c r="E1774" s="1231"/>
      <c r="F1774" s="1072" t="s">
        <v>77</v>
      </c>
      <c r="G1774" s="1073"/>
      <c r="H1774" s="1074"/>
      <c r="I1774" s="1075"/>
      <c r="J1774" s="1076"/>
      <c r="K1774" s="1076"/>
      <c r="L1774" s="1076"/>
      <c r="M1774" s="1077"/>
    </row>
    <row r="1775" spans="1:13" ht="20.25" customHeight="1" thickBot="1">
      <c r="A1775" s="1187"/>
      <c r="B1775" s="51" t="s">
        <v>81</v>
      </c>
      <c r="C1775" s="131" t="s">
        <v>71</v>
      </c>
      <c r="D1775" s="1232" t="s">
        <v>210</v>
      </c>
      <c r="E1775" s="1233"/>
      <c r="F1775" s="1081" t="s">
        <v>106</v>
      </c>
      <c r="G1775" s="1082"/>
      <c r="H1775" s="1083"/>
      <c r="I1775" s="1078"/>
      <c r="J1775" s="1079"/>
      <c r="K1775" s="1079"/>
      <c r="L1775" s="1079"/>
      <c r="M1775" s="1080"/>
    </row>
    <row r="1776" spans="1:13" ht="24.75" customHeight="1" thickTop="1" thickBot="1">
      <c r="A1776" s="488">
        <f>A1741+1</f>
        <v>51</v>
      </c>
      <c r="B1776" s="1186" t="s">
        <v>54</v>
      </c>
      <c r="C1776" s="1186"/>
      <c r="D1776" s="1186"/>
      <c r="E1776" s="1186"/>
      <c r="F1776" s="1186"/>
      <c r="G1776" s="1186"/>
      <c r="H1776" s="1186"/>
      <c r="I1776" s="1186"/>
      <c r="J1776" s="1186"/>
      <c r="K1776" s="1186"/>
      <c r="L1776" s="1186"/>
      <c r="M1776" s="1186"/>
    </row>
    <row r="1777" spans="1:13" ht="37.5" customHeight="1" thickTop="1">
      <c r="A1777" s="1187"/>
      <c r="B1777" s="1188"/>
      <c r="C1777" s="1189"/>
      <c r="D1777" s="1192" t="str">
        <f>Master!$E$8</f>
        <v>Govt. Sr. Secondary School Raimalwada</v>
      </c>
      <c r="E1777" s="1193"/>
      <c r="F1777" s="1193"/>
      <c r="G1777" s="1193"/>
      <c r="H1777" s="1193"/>
      <c r="I1777" s="1193"/>
      <c r="J1777" s="1193"/>
      <c r="K1777" s="1193"/>
      <c r="L1777" s="1193"/>
      <c r="M1777" s="1194"/>
    </row>
    <row r="1778" spans="1:13" ht="26.25" customHeight="1" thickBot="1">
      <c r="A1778" s="1187"/>
      <c r="B1778" s="1190"/>
      <c r="C1778" s="1191"/>
      <c r="D1778" s="1195" t="str">
        <f>Master!$E$11</f>
        <v>P.S.-Bapini (Jodhpur)</v>
      </c>
      <c r="E1778" s="1196"/>
      <c r="F1778" s="1196"/>
      <c r="G1778" s="1196"/>
      <c r="H1778" s="1196"/>
      <c r="I1778" s="1196"/>
      <c r="J1778" s="1196"/>
      <c r="K1778" s="1196"/>
      <c r="L1778" s="1196"/>
      <c r="M1778" s="1197"/>
    </row>
    <row r="1779" spans="1:13" ht="15" customHeight="1">
      <c r="A1779" s="1187"/>
      <c r="B1779" s="274"/>
      <c r="C1779" s="1198" t="s">
        <v>169</v>
      </c>
      <c r="D1779" s="1199"/>
      <c r="E1779" s="1199"/>
      <c r="F1779" s="1199"/>
      <c r="G1779" s="1200"/>
      <c r="H1779" s="1207" t="s">
        <v>129</v>
      </c>
      <c r="I1779" s="1207"/>
      <c r="J1779" s="1210">
        <f>VLOOKUP(A1776,'Class-6'!$B$9:$G$108,6)</f>
        <v>0</v>
      </c>
      <c r="K1779" s="1213" t="str">
        <f>CONCATENATE('Class-6'!$C$3,'Class-6'!$G$3)</f>
        <v>School U-Dise Code :-08151106901</v>
      </c>
      <c r="L1779" s="1214"/>
      <c r="M1779" s="1215"/>
    </row>
    <row r="1780" spans="1:13" ht="15" customHeight="1">
      <c r="A1780" s="1187"/>
      <c r="B1780" s="38"/>
      <c r="C1780" s="1201"/>
      <c r="D1780" s="1202"/>
      <c r="E1780" s="1202"/>
      <c r="F1780" s="1202"/>
      <c r="G1780" s="1203"/>
      <c r="H1780" s="1208"/>
      <c r="I1780" s="1208"/>
      <c r="J1780" s="1211"/>
      <c r="K1780" s="1216" t="str">
        <f>CONCATENATE('Class-6'!$I$3,'Class-6'!$J$3)</f>
        <v>Session :-2021-22</v>
      </c>
      <c r="L1780" s="1217"/>
      <c r="M1780" s="1218"/>
    </row>
    <row r="1781" spans="1:13" ht="15" customHeight="1" thickBot="1">
      <c r="A1781" s="1187"/>
      <c r="B1781" s="38"/>
      <c r="C1781" s="1204"/>
      <c r="D1781" s="1205"/>
      <c r="E1781" s="1205"/>
      <c r="F1781" s="1205"/>
      <c r="G1781" s="1206"/>
      <c r="H1781" s="1209"/>
      <c r="I1781" s="1209"/>
      <c r="J1781" s="1212"/>
      <c r="K1781" s="1219"/>
      <c r="L1781" s="1220"/>
      <c r="M1781" s="1221"/>
    </row>
    <row r="1782" spans="1:13" ht="20.25" customHeight="1">
      <c r="A1782" s="1187"/>
      <c r="B1782" s="40" t="s">
        <v>81</v>
      </c>
      <c r="C1782" s="1222" t="s">
        <v>22</v>
      </c>
      <c r="D1782" s="1223"/>
      <c r="E1782" s="1223"/>
      <c r="F1782" s="1224"/>
      <c r="G1782" s="17" t="s">
        <v>167</v>
      </c>
      <c r="H1782" s="1225">
        <f>VLOOKUP($A1776,'Class-6'!$B$9:$EI$108,4,0)</f>
        <v>0</v>
      </c>
      <c r="I1782" s="1225"/>
      <c r="J1782" s="1225"/>
      <c r="K1782" s="1225"/>
      <c r="L1782" s="1225"/>
      <c r="M1782" s="1226"/>
    </row>
    <row r="1783" spans="1:13" ht="20.25" customHeight="1">
      <c r="A1783" s="1187"/>
      <c r="B1783" s="40" t="s">
        <v>81</v>
      </c>
      <c r="C1783" s="1181" t="s">
        <v>24</v>
      </c>
      <c r="D1783" s="1182"/>
      <c r="E1783" s="1182"/>
      <c r="F1783" s="1183"/>
      <c r="G1783" s="33" t="s">
        <v>167</v>
      </c>
      <c r="H1783" s="1179">
        <f>VLOOKUP($A1776,'Class-6'!$B$9:$EI$108,7,0)</f>
        <v>0</v>
      </c>
      <c r="I1783" s="1179"/>
      <c r="J1783" s="1179"/>
      <c r="K1783" s="1179"/>
      <c r="L1783" s="1179"/>
      <c r="M1783" s="1180"/>
    </row>
    <row r="1784" spans="1:13" ht="20.25" customHeight="1">
      <c r="A1784" s="1187"/>
      <c r="B1784" s="40" t="s">
        <v>81</v>
      </c>
      <c r="C1784" s="1181" t="s">
        <v>25</v>
      </c>
      <c r="D1784" s="1182"/>
      <c r="E1784" s="1182"/>
      <c r="F1784" s="1183"/>
      <c r="G1784" s="33" t="s">
        <v>167</v>
      </c>
      <c r="H1784" s="1179">
        <f>VLOOKUP($A1776,'Class-6'!$B$9:$EI$108,8,0)</f>
        <v>0</v>
      </c>
      <c r="I1784" s="1179"/>
      <c r="J1784" s="1179"/>
      <c r="K1784" s="1179"/>
      <c r="L1784" s="1179"/>
      <c r="M1784" s="1180"/>
    </row>
    <row r="1785" spans="1:13" ht="20.25" customHeight="1">
      <c r="A1785" s="1187"/>
      <c r="B1785" s="40" t="s">
        <v>81</v>
      </c>
      <c r="C1785" s="1181" t="s">
        <v>56</v>
      </c>
      <c r="D1785" s="1182"/>
      <c r="E1785" s="1182"/>
      <c r="F1785" s="1183"/>
      <c r="G1785" s="33" t="s">
        <v>167</v>
      </c>
      <c r="H1785" s="1179">
        <f>VLOOKUP($A1776,'Class-6'!$B$9:$EI$108,9,0)</f>
        <v>0</v>
      </c>
      <c r="I1785" s="1179"/>
      <c r="J1785" s="1179"/>
      <c r="K1785" s="1179"/>
      <c r="L1785" s="1179"/>
      <c r="M1785" s="1180"/>
    </row>
    <row r="1786" spans="1:13" ht="20.25" customHeight="1">
      <c r="A1786" s="1187"/>
      <c r="B1786" s="40" t="s">
        <v>81</v>
      </c>
      <c r="C1786" s="1181" t="s">
        <v>57</v>
      </c>
      <c r="D1786" s="1182"/>
      <c r="E1786" s="1182"/>
      <c r="F1786" s="1183"/>
      <c r="G1786" s="33" t="s">
        <v>167</v>
      </c>
      <c r="H1786" s="1184" t="str">
        <f>CONCATENATE('Class-6'!$G$4,'Class-6'!$J$4)</f>
        <v>6(A)</v>
      </c>
      <c r="I1786" s="1179"/>
      <c r="J1786" s="1179"/>
      <c r="K1786" s="1179"/>
      <c r="L1786" s="1179"/>
      <c r="M1786" s="1180"/>
    </row>
    <row r="1787" spans="1:13" ht="20.25" customHeight="1" thickBot="1">
      <c r="A1787" s="1187"/>
      <c r="B1787" s="40" t="s">
        <v>81</v>
      </c>
      <c r="C1787" s="1154" t="s">
        <v>27</v>
      </c>
      <c r="D1787" s="1155"/>
      <c r="E1787" s="1155"/>
      <c r="F1787" s="1156"/>
      <c r="G1787" s="98" t="s">
        <v>167</v>
      </c>
      <c r="H1787" s="1157">
        <f>VLOOKUP($A1776,'Class-6'!$B$9:$EI$108,10,0)</f>
        <v>0</v>
      </c>
      <c r="I1787" s="1157"/>
      <c r="J1787" s="1157"/>
      <c r="K1787" s="1157"/>
      <c r="L1787" s="1157"/>
      <c r="M1787" s="1158"/>
    </row>
    <row r="1788" spans="1:13" ht="20.25" customHeight="1">
      <c r="A1788" s="1187"/>
      <c r="B1788" s="49" t="s">
        <v>81</v>
      </c>
      <c r="C1788" s="1159" t="s">
        <v>58</v>
      </c>
      <c r="D1788" s="1160"/>
      <c r="E1788" s="413" t="s">
        <v>85</v>
      </c>
      <c r="F1788" s="413" t="s">
        <v>86</v>
      </c>
      <c r="G1788" s="410" t="s">
        <v>33</v>
      </c>
      <c r="H1788" s="1161" t="s">
        <v>59</v>
      </c>
      <c r="I1788" s="1161"/>
      <c r="J1788" s="1162" t="s">
        <v>97</v>
      </c>
      <c r="K1788" s="1163"/>
      <c r="L1788" s="414" t="s">
        <v>89</v>
      </c>
      <c r="M1788" s="1164" t="s">
        <v>104</v>
      </c>
    </row>
    <row r="1789" spans="1:13" ht="25.5" customHeight="1" thickBot="1">
      <c r="A1789" s="1187"/>
      <c r="B1789" s="49" t="s">
        <v>81</v>
      </c>
      <c r="C1789" s="1166" t="s">
        <v>60</v>
      </c>
      <c r="D1789" s="1167"/>
      <c r="E1789" s="267">
        <f>'Class-6'!$L$7</f>
        <v>20</v>
      </c>
      <c r="F1789" s="267">
        <f>'Class-6'!$M$7</f>
        <v>20</v>
      </c>
      <c r="G1789" s="268">
        <f>SUM(E1789:F1789)</f>
        <v>40</v>
      </c>
      <c r="H1789" s="1168">
        <f>'Class-6'!$R$7</f>
        <v>60</v>
      </c>
      <c r="I1789" s="1169"/>
      <c r="J1789" s="1170">
        <f>'Class-6'!$V$7</f>
        <v>100</v>
      </c>
      <c r="K1789" s="1171"/>
      <c r="L1789" s="150">
        <f>G1789+H1789+J1789</f>
        <v>200</v>
      </c>
      <c r="M1789" s="1165"/>
    </row>
    <row r="1790" spans="1:13" ht="22.5" customHeight="1">
      <c r="A1790" s="1187"/>
      <c r="B1790" s="49" t="s">
        <v>81</v>
      </c>
      <c r="C1790" s="1148" t="str">
        <f>'Class-6'!$L$3</f>
        <v>HINDI</v>
      </c>
      <c r="D1790" s="1149"/>
      <c r="E1790" s="99">
        <f>IF($J1779="TC",0,IF($J1779="Nso",0,VLOOKUP($A1776,'Class-6'!$B$9:$EI$108,11,0)))</f>
        <v>0</v>
      </c>
      <c r="F1790" s="99">
        <f>IF($J1779="TC",0,IF($J1779="Nso",0,VLOOKUP($A1776,'Class-6'!$B$9:$EI$108,12,0)))</f>
        <v>0</v>
      </c>
      <c r="G1790" s="269">
        <f>SUM(E1790,F1790)</f>
        <v>0</v>
      </c>
      <c r="H1790" s="1150">
        <f>IF($J1779="TC",0,IF($J1779="Nso",0,VLOOKUP($A1776,'Class-6'!$B$9:$EI$108,17,0)))</f>
        <v>0</v>
      </c>
      <c r="I1790" s="1151"/>
      <c r="J1790" s="1152">
        <f>IF($J1779="TC",0,IF($J1779="Nso",0,VLOOKUP($A1776,'Class-6'!$B$9:$EI$108,21,0)))</f>
        <v>0</v>
      </c>
      <c r="K1790" s="1153"/>
      <c r="L1790" s="99">
        <f>SUM(G1790,H1790,J1790)</f>
        <v>0</v>
      </c>
      <c r="M1790" s="100">
        <f>IF($J1779="TC",0,IF($J1779="Nso",0,VLOOKUP($A1776,'Class-6'!$B$9:$EI$108,25,0)))</f>
        <v>0</v>
      </c>
    </row>
    <row r="1791" spans="1:13" ht="22.5" customHeight="1">
      <c r="A1791" s="1187"/>
      <c r="B1791" s="49" t="s">
        <v>81</v>
      </c>
      <c r="C1791" s="1136" t="str">
        <f>'Class-6'!$AA$3</f>
        <v>ENGLISH</v>
      </c>
      <c r="D1791" s="1137"/>
      <c r="E1791" s="99">
        <f>IF($J1779="TC",0,IF($J1779="Nso",0,VLOOKUP($A1776,'Class-6'!$B$9:$EI$108,26,0)))</f>
        <v>0</v>
      </c>
      <c r="F1791" s="99">
        <f>IF($J1779="TC",0,IF($J1779="Nso",0,VLOOKUP($A1776,'Class-6'!$B$9:$EI$108,27,0)))</f>
        <v>0</v>
      </c>
      <c r="G1791" s="270">
        <f t="shared" ref="G1791:G1795" si="100">SUM(E1791,F1791)</f>
        <v>0</v>
      </c>
      <c r="H1791" s="1138">
        <f>IF($J1779="TC",0,IF($J1779="Nso",0,VLOOKUP($A1776,'Class-6'!$B$9:$EI$108,32,0)))</f>
        <v>0</v>
      </c>
      <c r="I1791" s="1139"/>
      <c r="J1791" s="1140">
        <f>IF($J1779="TC",0,IF($J1779="Nso",0,VLOOKUP($A1776,'Class-6'!$B$9:$EI$108,36,0)))</f>
        <v>0</v>
      </c>
      <c r="K1791" s="1141"/>
      <c r="L1791" s="99">
        <f t="shared" ref="L1791:L1795" si="101">SUM(G1791,H1791,J1791)</f>
        <v>0</v>
      </c>
      <c r="M1791" s="100">
        <f>IF($J1779="TC",0,IF($J1779="Nso",0,VLOOKUP($A1776,'Class-6'!$B$9:$EI$108,40,0)))</f>
        <v>0</v>
      </c>
    </row>
    <row r="1792" spans="1:13" ht="22.5" customHeight="1">
      <c r="A1792" s="1187"/>
      <c r="B1792" s="49" t="s">
        <v>81</v>
      </c>
      <c r="C1792" s="1136" t="str">
        <f>'Class-6'!$AP$3</f>
        <v>SANSKRIT</v>
      </c>
      <c r="D1792" s="1137"/>
      <c r="E1792" s="99">
        <f>IF($J1779="TC",0,IF($J1779="Nso",0,VLOOKUP($A1776,'Class-6'!$B$9:$EI$108,41,0)))</f>
        <v>0</v>
      </c>
      <c r="F1792" s="99">
        <f>IF($J1779="TC",0,IF($J1779="TC",0,IF($J1779="Nso",0,VLOOKUP($A1776,'Class-6'!$B$9:$EI$108,42,0))))</f>
        <v>0</v>
      </c>
      <c r="G1792" s="270">
        <f t="shared" si="100"/>
        <v>0</v>
      </c>
      <c r="H1792" s="1138">
        <f>IF($J1779="TC",0,IF($J1779="Nso",0,VLOOKUP($A1776,'Class-6'!$B$9:$EI$108,47,0)))</f>
        <v>0</v>
      </c>
      <c r="I1792" s="1139"/>
      <c r="J1792" s="1140">
        <f>IF($J1779="TC",0,IF($J1779="Nso",0,VLOOKUP($A1776,'Class-6'!$B$9:$EI$108,51,0)))</f>
        <v>0</v>
      </c>
      <c r="K1792" s="1141"/>
      <c r="L1792" s="99">
        <f t="shared" si="101"/>
        <v>0</v>
      </c>
      <c r="M1792" s="100">
        <f>IF($J1779="TC",0,IF($J1779="Nso",0,VLOOKUP($A1776,'Class-6'!$B$9:$EI$108,55,0)))</f>
        <v>0</v>
      </c>
    </row>
    <row r="1793" spans="1:13" ht="22.5" customHeight="1">
      <c r="A1793" s="1187"/>
      <c r="B1793" s="49" t="s">
        <v>81</v>
      </c>
      <c r="C1793" s="1136" t="str">
        <f>'Class-6'!$BE$3</f>
        <v>SCIENCE</v>
      </c>
      <c r="D1793" s="1137"/>
      <c r="E1793" s="99">
        <f>IF($J1779="TC",0,IF($J1779="Nso",0,VLOOKUP($A1776,'Class-6'!$B$9:$EI$108,56,0)))</f>
        <v>0</v>
      </c>
      <c r="F1793" s="99">
        <f>IF($J1779="TC",0,IF($J1779="Nso",0,VLOOKUP($A1776,'Class-6'!$B$9:$EI$108,57,0)))</f>
        <v>0</v>
      </c>
      <c r="G1793" s="270">
        <f t="shared" si="100"/>
        <v>0</v>
      </c>
      <c r="H1793" s="1138">
        <f>IF($J1779="TC",0,IF($J1779="Nso",0,VLOOKUP($A1776,'Class-6'!$B$9:$EI$108,62,0)))</f>
        <v>0</v>
      </c>
      <c r="I1793" s="1139"/>
      <c r="J1793" s="1140">
        <f>IF($J1779="TC",0,IF($J1779="Nso",0,VLOOKUP($A1776,'Class-6'!$B$9:$EI$108,66,0)))</f>
        <v>0</v>
      </c>
      <c r="K1793" s="1141"/>
      <c r="L1793" s="99">
        <f t="shared" si="101"/>
        <v>0</v>
      </c>
      <c r="M1793" s="100">
        <f>IF($J1779="TC",0,IF($J1779="Nso",0,VLOOKUP($A1776,'Class-6'!$B$9:$EI$108,70,0)))</f>
        <v>0</v>
      </c>
    </row>
    <row r="1794" spans="1:13" ht="22.5" customHeight="1">
      <c r="A1794" s="1187"/>
      <c r="B1794" s="49" t="s">
        <v>81</v>
      </c>
      <c r="C1794" s="1136" t="str">
        <f>'Class-6'!$BT$3</f>
        <v>MATHEMATICS</v>
      </c>
      <c r="D1794" s="1137"/>
      <c r="E1794" s="99">
        <f>IF($J1779="TC",0,IF($J1779="Nso",0,VLOOKUP($A1776,'Class-6'!$B$9:$EI$108,71,0)))</f>
        <v>0</v>
      </c>
      <c r="F1794" s="99">
        <f>IF($J1779="TC",0,IF($J1779="Nso",0,VLOOKUP($A1776,'Class-6'!$B$9:$EI$108,72,0)))</f>
        <v>0</v>
      </c>
      <c r="G1794" s="270">
        <f t="shared" si="100"/>
        <v>0</v>
      </c>
      <c r="H1794" s="1138">
        <f>IF($J1779="TC",0,IF($J1779="Nso",0,VLOOKUP($A1776,'Class-6'!$B$9:$EI$108,77,0)))</f>
        <v>0</v>
      </c>
      <c r="I1794" s="1139"/>
      <c r="J1794" s="1140">
        <f>IF($J1779="TC",0,IF($J1779="Nso",0,VLOOKUP($A1776,'Class-6'!$B$9:$EI$108,81,0)))</f>
        <v>0</v>
      </c>
      <c r="K1794" s="1141"/>
      <c r="L1794" s="99">
        <f t="shared" si="101"/>
        <v>0</v>
      </c>
      <c r="M1794" s="100">
        <f>IF($J1779="TC",0,IF($J1779="Nso",0,VLOOKUP($A1776,'Class-6'!$B$9:$EI$108,85,0)))</f>
        <v>0</v>
      </c>
    </row>
    <row r="1795" spans="1:13" ht="22.5" customHeight="1" thickBot="1">
      <c r="A1795" s="1187"/>
      <c r="B1795" s="49" t="s">
        <v>81</v>
      </c>
      <c r="C1795" s="1142" t="str">
        <f>'Class-6'!$CI$3</f>
        <v>SOCIAL SCIENCE</v>
      </c>
      <c r="D1795" s="1143"/>
      <c r="E1795" s="99">
        <f>IF($J1779="TC",0,IF($J1779="Nso",0,VLOOKUP($A1776,'Class-6'!$B$9:$EI$108,86,0)))</f>
        <v>0</v>
      </c>
      <c r="F1795" s="99">
        <f>IF($J1779="TC",0,IF($J1779="Nso",0,VLOOKUP($A1776,'Class-6'!$B$9:$EI$108,87,0)))</f>
        <v>0</v>
      </c>
      <c r="G1795" s="271">
        <f t="shared" si="100"/>
        <v>0</v>
      </c>
      <c r="H1795" s="1144">
        <f>IF($J1779="TC",0,IF($J1779="Nso",0,VLOOKUP($A1776,'Class-6'!$B$9:$EI$108,92,0)))</f>
        <v>0</v>
      </c>
      <c r="I1795" s="1145"/>
      <c r="J1795" s="1146">
        <f>IF($J1779="TC",0,IF($J1779="Nso",0,VLOOKUP($A1776,'Class-6'!$B$9:$EI$108,96,0)))</f>
        <v>0</v>
      </c>
      <c r="K1795" s="1147"/>
      <c r="L1795" s="99">
        <f t="shared" si="101"/>
        <v>0</v>
      </c>
      <c r="M1795" s="100">
        <f>IF($J1779="TC",0,IF($J1779="Nso",0,VLOOKUP($A1776,'Class-6'!$B$9:$EI$108,100,0)))</f>
        <v>0</v>
      </c>
    </row>
    <row r="1796" spans="1:13" ht="20.25" customHeight="1">
      <c r="A1796" s="1187"/>
      <c r="B1796" s="49" t="s">
        <v>81</v>
      </c>
      <c r="C1796" s="1124" t="s">
        <v>90</v>
      </c>
      <c r="D1796" s="1125"/>
      <c r="E1796" s="1126"/>
      <c r="F1796" s="1130" t="s">
        <v>91</v>
      </c>
      <c r="G1796" s="1131"/>
      <c r="H1796" s="1132" t="s">
        <v>92</v>
      </c>
      <c r="I1796" s="1133"/>
      <c r="J1796" s="481" t="s">
        <v>45</v>
      </c>
      <c r="K1796" s="481" t="s">
        <v>98</v>
      </c>
      <c r="L1796" s="411" t="s">
        <v>43</v>
      </c>
      <c r="M1796" s="50" t="s">
        <v>47</v>
      </c>
    </row>
    <row r="1797" spans="1:13" ht="20.25" customHeight="1" thickBot="1">
      <c r="A1797" s="1187"/>
      <c r="B1797" s="49" t="s">
        <v>81</v>
      </c>
      <c r="C1797" s="1127"/>
      <c r="D1797" s="1128"/>
      <c r="E1797" s="1129"/>
      <c r="F1797" s="1134">
        <f>IF($J1779="TC",0,IF($J1779="Nso",0,VLOOKUP($A1776,'Class-6'!$B$9:$EI$108,131,0)))</f>
        <v>0</v>
      </c>
      <c r="G1797" s="1135"/>
      <c r="H1797" s="1134">
        <f>IF($J1779="TC",0,IF($J1779="Nso",0,VLOOKUP($A1776,'Class-6'!$B$9:$EI$108,132,0)))</f>
        <v>0</v>
      </c>
      <c r="I1797" s="1135"/>
      <c r="J1797" s="483">
        <f>IF($J1779="TC",0,IF($J1779="Nso",0,VLOOKUP($A1776,'Class-6'!$B$9:$EI$108,133,0)))</f>
        <v>0</v>
      </c>
      <c r="K1797" s="482" t="str">
        <f>IF($J1779="TC",0,IF($J1779="Nso",0,VLOOKUP($A1776,'Class-6'!$B$9:$EI$108,134,0)))</f>
        <v/>
      </c>
      <c r="L1797" s="412" t="str">
        <f>IF($J1779="TC","TC",IF($J1779="Nso","NSO",VLOOKUP($A1776,'Class-6'!$B$9:$EI$108,135,0)))</f>
        <v/>
      </c>
      <c r="M1797" s="97" t="str">
        <f>IF($J1779="Nso",0,VLOOKUP($A1776,'Class-6'!$B$9:$EI$108,137,0))</f>
        <v/>
      </c>
    </row>
    <row r="1798" spans="1:13" ht="20.25" customHeight="1">
      <c r="A1798" s="1187"/>
      <c r="B1798" s="49" t="s">
        <v>81</v>
      </c>
      <c r="C1798" s="1172" t="s">
        <v>63</v>
      </c>
      <c r="D1798" s="1173"/>
      <c r="E1798" s="1173"/>
      <c r="F1798" s="1173"/>
      <c r="G1798" s="1173"/>
      <c r="H1798" s="1174"/>
      <c r="I1798" s="1175" t="s">
        <v>64</v>
      </c>
      <c r="J1798" s="1176"/>
      <c r="K1798" s="484">
        <f>IF($J1779="TC",0,IF($J1779="Nso",0,VLOOKUP($A1776,'Class-6'!$B$9:$EI$108,128,0)))</f>
        <v>0</v>
      </c>
      <c r="L1798" s="1177" t="s">
        <v>107</v>
      </c>
      <c r="M1798" s="1178"/>
    </row>
    <row r="1799" spans="1:13" ht="20.25" customHeight="1" thickBot="1">
      <c r="A1799" s="1187"/>
      <c r="B1799" s="49" t="s">
        <v>81</v>
      </c>
      <c r="C1799" s="1113" t="s">
        <v>58</v>
      </c>
      <c r="D1799" s="1114"/>
      <c r="E1799" s="1114"/>
      <c r="F1799" s="1115" t="s">
        <v>176</v>
      </c>
      <c r="G1799" s="1115"/>
      <c r="H1799" s="272" t="s">
        <v>51</v>
      </c>
      <c r="I1799" s="1116" t="s">
        <v>65</v>
      </c>
      <c r="J1799" s="1117"/>
      <c r="K1799" s="485">
        <f>IF($J1779="TC",0,IF($J1779="Nso",0,VLOOKUP($A1776,'Class-6'!$B$9:$EI$108,129,0)))</f>
        <v>0</v>
      </c>
      <c r="L1799" s="1118" t="str">
        <f>IF($J1779="TC",0,IF($J1779="Nso",0,VLOOKUP($A1776,'Class-6'!$B$9:$EI$108,130,0)))</f>
        <v/>
      </c>
      <c r="M1799" s="1119"/>
    </row>
    <row r="1800" spans="1:13" ht="20.25" customHeight="1">
      <c r="A1800" s="1187"/>
      <c r="B1800" s="49" t="s">
        <v>81</v>
      </c>
      <c r="C1800" s="1113"/>
      <c r="D1800" s="1114"/>
      <c r="E1800" s="1114"/>
      <c r="F1800" s="1115"/>
      <c r="G1800" s="1115"/>
      <c r="H1800" s="273" t="s">
        <v>105</v>
      </c>
      <c r="I1800" s="1120" t="s">
        <v>66</v>
      </c>
      <c r="J1800" s="1121"/>
      <c r="K1800" s="1122">
        <f>IF($J1779="TC",0,IF($J1779="Nso",0,VLOOKUP($A1776,'Class-6'!$B$9:$EI$108,138,0)))</f>
        <v>0</v>
      </c>
      <c r="L1800" s="1122"/>
      <c r="M1800" s="1123"/>
    </row>
    <row r="1801" spans="1:13" ht="20.25" customHeight="1">
      <c r="A1801" s="1187"/>
      <c r="B1801" s="49" t="s">
        <v>81</v>
      </c>
      <c r="C1801" s="1101" t="str">
        <f>'Class-6'!$CX$3</f>
        <v>WORK EXP.</v>
      </c>
      <c r="D1801" s="1102"/>
      <c r="E1801" s="1103"/>
      <c r="F1801" s="1104" t="str">
        <f>IF($J1779="TC",0,IF($J1779="Nso",0,VLOOKUP($A1776,'Class-6'!$B$9:$FH$108,155,0)))</f>
        <v>0/100</v>
      </c>
      <c r="G1801" s="1104"/>
      <c r="H1801" s="95">
        <f>IF($J1779="TC",0,IF($J1779="Nso",0,VLOOKUP($A1776,'Class-6'!$B$9:$FH$108,109,0)))</f>
        <v>0</v>
      </c>
      <c r="I1801" s="1105" t="s">
        <v>83</v>
      </c>
      <c r="J1801" s="1106"/>
      <c r="K1801" s="1107">
        <f>'Class-6'!$V$2</f>
        <v>44676</v>
      </c>
      <c r="L1801" s="1107"/>
      <c r="M1801" s="1108"/>
    </row>
    <row r="1802" spans="1:13" ht="20.25" customHeight="1">
      <c r="A1802" s="1187"/>
      <c r="B1802" s="49" t="s">
        <v>81</v>
      </c>
      <c r="C1802" s="1109" t="str">
        <f>'Class-6'!$DG$3</f>
        <v>ART EDU.</v>
      </c>
      <c r="D1802" s="1104"/>
      <c r="E1802" s="1104"/>
      <c r="F1802" s="1086" t="str">
        <f>IF($J1779="TC",0,IF($J1779="Nso",0,VLOOKUP($A1776,'Class-6'!$B$9:$FH$108,159,0)))</f>
        <v>0/100</v>
      </c>
      <c r="G1802" s="1087"/>
      <c r="H1802" s="95">
        <f>IF($J1779="TC",0,IF($J1779="Nso",0,VLOOKUP($A1776,'Class-6'!$B$9:$FH$108,118,0)))</f>
        <v>0</v>
      </c>
      <c r="I1802" s="1110"/>
      <c r="J1802" s="1111"/>
      <c r="K1802" s="1111"/>
      <c r="L1802" s="1111"/>
      <c r="M1802" s="1112"/>
    </row>
    <row r="1803" spans="1:13" ht="20.25" customHeight="1">
      <c r="A1803" s="1187"/>
      <c r="B1803" s="49" t="s">
        <v>81</v>
      </c>
      <c r="C1803" s="1084" t="str">
        <f>'Class-6'!$DP$3</f>
        <v>HEALTH &amp; PHY. EDU.</v>
      </c>
      <c r="D1803" s="1085"/>
      <c r="E1803" s="1085"/>
      <c r="F1803" s="1086" t="str">
        <f>IF($J1779="TC",0,IF($J1779="Nso",0,VLOOKUP($A1776,'Class-6'!$B$9:$FH$108,163,0)))</f>
        <v>0/100</v>
      </c>
      <c r="G1803" s="1087"/>
      <c r="H1803" s="95">
        <f>IF($J1779="TC",0,IF($J1779="Nso",0,VLOOKUP($A1776,'Class-6'!$B$9:$FH$108,127,0)))</f>
        <v>0</v>
      </c>
      <c r="I1803" s="1088" t="s">
        <v>78</v>
      </c>
      <c r="J1803" s="1089"/>
      <c r="K1803" s="1092"/>
      <c r="L1803" s="1093"/>
      <c r="M1803" s="1094"/>
    </row>
    <row r="1804" spans="1:13" ht="20.25" customHeight="1">
      <c r="A1804" s="1187"/>
      <c r="B1804" s="40" t="s">
        <v>81</v>
      </c>
      <c r="C1804" s="1098" t="s">
        <v>67</v>
      </c>
      <c r="D1804" s="1099"/>
      <c r="E1804" s="1099"/>
      <c r="F1804" s="1099"/>
      <c r="G1804" s="1099"/>
      <c r="H1804" s="1100"/>
      <c r="I1804" s="1090"/>
      <c r="J1804" s="1091"/>
      <c r="K1804" s="1095"/>
      <c r="L1804" s="1096"/>
      <c r="M1804" s="1097"/>
    </row>
    <row r="1805" spans="1:13" ht="20.25" customHeight="1" thickBot="1">
      <c r="A1805" s="1187"/>
      <c r="B1805" s="40" t="s">
        <v>81</v>
      </c>
      <c r="C1805" s="96" t="s">
        <v>68</v>
      </c>
      <c r="D1805" s="1060" t="s">
        <v>73</v>
      </c>
      <c r="E1805" s="1227"/>
      <c r="F1805" s="1060" t="s">
        <v>74</v>
      </c>
      <c r="G1805" s="1061"/>
      <c r="H1805" s="1062"/>
      <c r="I1805" s="1063" t="s">
        <v>79</v>
      </c>
      <c r="J1805" s="1064"/>
      <c r="K1805" s="1064"/>
      <c r="L1805" s="1064"/>
      <c r="M1805" s="1065"/>
    </row>
    <row r="1806" spans="1:13" ht="20.25" customHeight="1">
      <c r="A1806" s="1187"/>
      <c r="B1806" s="40" t="s">
        <v>81</v>
      </c>
      <c r="C1806" s="511" t="s">
        <v>207</v>
      </c>
      <c r="D1806" s="1228" t="s">
        <v>208</v>
      </c>
      <c r="E1806" s="1229"/>
      <c r="F1806" s="1069" t="s">
        <v>75</v>
      </c>
      <c r="G1806" s="1070"/>
      <c r="H1806" s="1071"/>
      <c r="I1806" s="1066"/>
      <c r="J1806" s="1067"/>
      <c r="K1806" s="1067"/>
      <c r="L1806" s="1067"/>
      <c r="M1806" s="1068"/>
    </row>
    <row r="1807" spans="1:13" ht="20.25" customHeight="1">
      <c r="A1807" s="1187"/>
      <c r="B1807" s="40" t="s">
        <v>81</v>
      </c>
      <c r="C1807" s="512" t="s">
        <v>69</v>
      </c>
      <c r="D1807" s="1230" t="s">
        <v>212</v>
      </c>
      <c r="E1807" s="1231"/>
      <c r="F1807" s="1072" t="s">
        <v>76</v>
      </c>
      <c r="G1807" s="1073"/>
      <c r="H1807" s="1074"/>
      <c r="I1807" s="1066"/>
      <c r="J1807" s="1067"/>
      <c r="K1807" s="1067"/>
      <c r="L1807" s="1067"/>
      <c r="M1807" s="1068"/>
    </row>
    <row r="1808" spans="1:13" ht="20.25" customHeight="1">
      <c r="A1808" s="1187"/>
      <c r="B1808" s="40" t="s">
        <v>81</v>
      </c>
      <c r="C1808" s="512" t="s">
        <v>70</v>
      </c>
      <c r="D1808" s="1230" t="s">
        <v>215</v>
      </c>
      <c r="E1808" s="1231"/>
      <c r="F1808" s="1072" t="s">
        <v>77</v>
      </c>
      <c r="G1808" s="1073"/>
      <c r="H1808" s="1074"/>
      <c r="I1808" s="1075" t="s">
        <v>93</v>
      </c>
      <c r="J1808" s="1076"/>
      <c r="K1808" s="1076"/>
      <c r="L1808" s="1076"/>
      <c r="M1808" s="1077"/>
    </row>
    <row r="1809" spans="1:13" ht="20.25" customHeight="1">
      <c r="A1809" s="1187"/>
      <c r="B1809" s="40"/>
      <c r="C1809" s="512" t="s">
        <v>72</v>
      </c>
      <c r="D1809" s="1230" t="s">
        <v>209</v>
      </c>
      <c r="E1809" s="1231"/>
      <c r="F1809" s="1072" t="s">
        <v>77</v>
      </c>
      <c r="G1809" s="1073"/>
      <c r="H1809" s="1074"/>
      <c r="I1809" s="1075"/>
      <c r="J1809" s="1076"/>
      <c r="K1809" s="1076"/>
      <c r="L1809" s="1076"/>
      <c r="M1809" s="1077"/>
    </row>
    <row r="1810" spans="1:13" ht="20.25" customHeight="1" thickBot="1">
      <c r="A1810" s="1187"/>
      <c r="B1810" s="51" t="s">
        <v>81</v>
      </c>
      <c r="C1810" s="131" t="s">
        <v>71</v>
      </c>
      <c r="D1810" s="1232" t="s">
        <v>210</v>
      </c>
      <c r="E1810" s="1233"/>
      <c r="F1810" s="1081" t="s">
        <v>106</v>
      </c>
      <c r="G1810" s="1082"/>
      <c r="H1810" s="1083"/>
      <c r="I1810" s="1078"/>
      <c r="J1810" s="1079"/>
      <c r="K1810" s="1079"/>
      <c r="L1810" s="1079"/>
      <c r="M1810" s="1080"/>
    </row>
    <row r="1811" spans="1:13" ht="12.75" customHeight="1" thickTop="1">
      <c r="A1811" s="1185"/>
      <c r="B1811" s="1185"/>
      <c r="C1811" s="1185"/>
      <c r="D1811" s="1185"/>
      <c r="E1811" s="1185"/>
      <c r="F1811" s="1185"/>
      <c r="G1811" s="1185"/>
      <c r="H1811" s="1185"/>
      <c r="I1811" s="1185"/>
      <c r="J1811" s="1185"/>
      <c r="K1811" s="1185"/>
      <c r="L1811" s="1185"/>
      <c r="M1811" s="1185"/>
    </row>
    <row r="1812" spans="1:13" ht="24.75" customHeight="1" thickBot="1">
      <c r="A1812" s="488">
        <f>A1776+1</f>
        <v>52</v>
      </c>
      <c r="B1812" s="1186" t="s">
        <v>54</v>
      </c>
      <c r="C1812" s="1186"/>
      <c r="D1812" s="1186"/>
      <c r="E1812" s="1186"/>
      <c r="F1812" s="1186"/>
      <c r="G1812" s="1186"/>
      <c r="H1812" s="1186"/>
      <c r="I1812" s="1186"/>
      <c r="J1812" s="1186"/>
      <c r="K1812" s="1186"/>
      <c r="L1812" s="1186"/>
      <c r="M1812" s="1186"/>
    </row>
    <row r="1813" spans="1:13" ht="42.75" customHeight="1" thickTop="1">
      <c r="A1813" s="1187"/>
      <c r="B1813" s="1188"/>
      <c r="C1813" s="1189"/>
      <c r="D1813" s="1192" t="str">
        <f>Master!$E$8</f>
        <v>Govt. Sr. Secondary School Raimalwada</v>
      </c>
      <c r="E1813" s="1193"/>
      <c r="F1813" s="1193"/>
      <c r="G1813" s="1193"/>
      <c r="H1813" s="1193"/>
      <c r="I1813" s="1193"/>
      <c r="J1813" s="1193"/>
      <c r="K1813" s="1193"/>
      <c r="L1813" s="1193"/>
      <c r="M1813" s="1194"/>
    </row>
    <row r="1814" spans="1:13" ht="26.25" customHeight="1" thickBot="1">
      <c r="A1814" s="1187"/>
      <c r="B1814" s="1190"/>
      <c r="C1814" s="1191"/>
      <c r="D1814" s="1195" t="str">
        <f>Master!$E$11</f>
        <v>P.S.-Bapini (Jodhpur)</v>
      </c>
      <c r="E1814" s="1196"/>
      <c r="F1814" s="1196"/>
      <c r="G1814" s="1196"/>
      <c r="H1814" s="1196"/>
      <c r="I1814" s="1196"/>
      <c r="J1814" s="1196"/>
      <c r="K1814" s="1196"/>
      <c r="L1814" s="1196"/>
      <c r="M1814" s="1197"/>
    </row>
    <row r="1815" spans="1:13" ht="17.25" customHeight="1">
      <c r="A1815" s="1187"/>
      <c r="B1815" s="274"/>
      <c r="C1815" s="1198" t="s">
        <v>169</v>
      </c>
      <c r="D1815" s="1199"/>
      <c r="E1815" s="1199"/>
      <c r="F1815" s="1199"/>
      <c r="G1815" s="1200"/>
      <c r="H1815" s="1207" t="s">
        <v>129</v>
      </c>
      <c r="I1815" s="1207"/>
      <c r="J1815" s="1210">
        <f>VLOOKUP(A1812,'Class-6'!$B$9:$G$108,6)</f>
        <v>0</v>
      </c>
      <c r="K1815" s="1213" t="str">
        <f>CONCATENATE('Class-6'!$C$3,'Class-6'!$G$3)</f>
        <v>School U-Dise Code :-08151106901</v>
      </c>
      <c r="L1815" s="1214"/>
      <c r="M1815" s="1215"/>
    </row>
    <row r="1816" spans="1:13" ht="17.25" customHeight="1">
      <c r="A1816" s="1187"/>
      <c r="B1816" s="38"/>
      <c r="C1816" s="1201"/>
      <c r="D1816" s="1202"/>
      <c r="E1816" s="1202"/>
      <c r="F1816" s="1202"/>
      <c r="G1816" s="1203"/>
      <c r="H1816" s="1208"/>
      <c r="I1816" s="1208"/>
      <c r="J1816" s="1211"/>
      <c r="K1816" s="1216" t="str">
        <f>CONCATENATE('Class-6'!$I$3,'Class-6'!$J$3)</f>
        <v>Session :-2021-22</v>
      </c>
      <c r="L1816" s="1217"/>
      <c r="M1816" s="1218"/>
    </row>
    <row r="1817" spans="1:13" ht="17.25" customHeight="1" thickBot="1">
      <c r="A1817" s="1187"/>
      <c r="B1817" s="38"/>
      <c r="C1817" s="1204"/>
      <c r="D1817" s="1205"/>
      <c r="E1817" s="1205"/>
      <c r="F1817" s="1205"/>
      <c r="G1817" s="1206"/>
      <c r="H1817" s="1209"/>
      <c r="I1817" s="1209"/>
      <c r="J1817" s="1212"/>
      <c r="K1817" s="1219"/>
      <c r="L1817" s="1220"/>
      <c r="M1817" s="1221"/>
    </row>
    <row r="1818" spans="1:13" ht="20.25" customHeight="1">
      <c r="A1818" s="1187"/>
      <c r="B1818" s="40" t="s">
        <v>81</v>
      </c>
      <c r="C1818" s="1222" t="s">
        <v>22</v>
      </c>
      <c r="D1818" s="1223"/>
      <c r="E1818" s="1223"/>
      <c r="F1818" s="1224"/>
      <c r="G1818" s="17" t="s">
        <v>167</v>
      </c>
      <c r="H1818" s="1225">
        <f>VLOOKUP($A1812,'Class-6'!$B$9:$EI$108,4,0)</f>
        <v>0</v>
      </c>
      <c r="I1818" s="1225"/>
      <c r="J1818" s="1225"/>
      <c r="K1818" s="1225"/>
      <c r="L1818" s="1225"/>
      <c r="M1818" s="1226"/>
    </row>
    <row r="1819" spans="1:13" ht="20.25" customHeight="1">
      <c r="A1819" s="1187"/>
      <c r="B1819" s="40" t="s">
        <v>81</v>
      </c>
      <c r="C1819" s="1181" t="s">
        <v>24</v>
      </c>
      <c r="D1819" s="1182"/>
      <c r="E1819" s="1182"/>
      <c r="F1819" s="1183"/>
      <c r="G1819" s="33" t="s">
        <v>167</v>
      </c>
      <c r="H1819" s="1179">
        <f>VLOOKUP($A1812,'Class-6'!$B$9:$EI$108,7,0)</f>
        <v>0</v>
      </c>
      <c r="I1819" s="1179"/>
      <c r="J1819" s="1179"/>
      <c r="K1819" s="1179"/>
      <c r="L1819" s="1179"/>
      <c r="M1819" s="1180"/>
    </row>
    <row r="1820" spans="1:13" ht="20.25" customHeight="1">
      <c r="A1820" s="1187"/>
      <c r="B1820" s="40" t="s">
        <v>81</v>
      </c>
      <c r="C1820" s="1181" t="s">
        <v>25</v>
      </c>
      <c r="D1820" s="1182"/>
      <c r="E1820" s="1182"/>
      <c r="F1820" s="1183"/>
      <c r="G1820" s="33" t="s">
        <v>167</v>
      </c>
      <c r="H1820" s="1179">
        <f>VLOOKUP($A1812,'Class-6'!$B$9:$EI$108,8,0)</f>
        <v>0</v>
      </c>
      <c r="I1820" s="1179"/>
      <c r="J1820" s="1179"/>
      <c r="K1820" s="1179"/>
      <c r="L1820" s="1179"/>
      <c r="M1820" s="1180"/>
    </row>
    <row r="1821" spans="1:13" ht="20.25" customHeight="1">
      <c r="A1821" s="1187"/>
      <c r="B1821" s="40" t="s">
        <v>81</v>
      </c>
      <c r="C1821" s="1181" t="s">
        <v>56</v>
      </c>
      <c r="D1821" s="1182"/>
      <c r="E1821" s="1182"/>
      <c r="F1821" s="1183"/>
      <c r="G1821" s="33" t="s">
        <v>167</v>
      </c>
      <c r="H1821" s="1179">
        <f>VLOOKUP($A1812,'Class-6'!$B$9:$EI$108,9,0)</f>
        <v>0</v>
      </c>
      <c r="I1821" s="1179"/>
      <c r="J1821" s="1179"/>
      <c r="K1821" s="1179"/>
      <c r="L1821" s="1179"/>
      <c r="M1821" s="1180"/>
    </row>
    <row r="1822" spans="1:13" ht="20.25" customHeight="1">
      <c r="A1822" s="1187"/>
      <c r="B1822" s="40" t="s">
        <v>81</v>
      </c>
      <c r="C1822" s="1181" t="s">
        <v>57</v>
      </c>
      <c r="D1822" s="1182"/>
      <c r="E1822" s="1182"/>
      <c r="F1822" s="1183"/>
      <c r="G1822" s="33" t="s">
        <v>167</v>
      </c>
      <c r="H1822" s="1184" t="str">
        <f>CONCATENATE('Class-6'!$G$4,'Class-6'!$J$4)</f>
        <v>6(A)</v>
      </c>
      <c r="I1822" s="1179"/>
      <c r="J1822" s="1179"/>
      <c r="K1822" s="1179"/>
      <c r="L1822" s="1179"/>
      <c r="M1822" s="1180"/>
    </row>
    <row r="1823" spans="1:13" ht="20.25" customHeight="1" thickBot="1">
      <c r="A1823" s="1187"/>
      <c r="B1823" s="40" t="s">
        <v>81</v>
      </c>
      <c r="C1823" s="1154" t="s">
        <v>27</v>
      </c>
      <c r="D1823" s="1155"/>
      <c r="E1823" s="1155"/>
      <c r="F1823" s="1156"/>
      <c r="G1823" s="98" t="s">
        <v>167</v>
      </c>
      <c r="H1823" s="1157">
        <f>VLOOKUP($A1812,'Class-6'!$B$9:$EI$108,10,0)</f>
        <v>0</v>
      </c>
      <c r="I1823" s="1157"/>
      <c r="J1823" s="1157"/>
      <c r="K1823" s="1157"/>
      <c r="L1823" s="1157"/>
      <c r="M1823" s="1158"/>
    </row>
    <row r="1824" spans="1:13" ht="20.25" customHeight="1">
      <c r="A1824" s="1187"/>
      <c r="B1824" s="49" t="s">
        <v>81</v>
      </c>
      <c r="C1824" s="1159" t="s">
        <v>58</v>
      </c>
      <c r="D1824" s="1160"/>
      <c r="E1824" s="413" t="s">
        <v>85</v>
      </c>
      <c r="F1824" s="413" t="s">
        <v>86</v>
      </c>
      <c r="G1824" s="410" t="s">
        <v>33</v>
      </c>
      <c r="H1824" s="1161" t="s">
        <v>59</v>
      </c>
      <c r="I1824" s="1161"/>
      <c r="J1824" s="1162" t="s">
        <v>97</v>
      </c>
      <c r="K1824" s="1163"/>
      <c r="L1824" s="414" t="s">
        <v>89</v>
      </c>
      <c r="M1824" s="1164" t="s">
        <v>104</v>
      </c>
    </row>
    <row r="1825" spans="1:13" ht="25.5" customHeight="1" thickBot="1">
      <c r="A1825" s="1187"/>
      <c r="B1825" s="49" t="s">
        <v>81</v>
      </c>
      <c r="C1825" s="1166" t="s">
        <v>60</v>
      </c>
      <c r="D1825" s="1167"/>
      <c r="E1825" s="267">
        <f>'Class-6'!$L$7</f>
        <v>20</v>
      </c>
      <c r="F1825" s="267">
        <f>'Class-6'!$M$7</f>
        <v>20</v>
      </c>
      <c r="G1825" s="268">
        <f>SUM(E1825:F1825)</f>
        <v>40</v>
      </c>
      <c r="H1825" s="1168">
        <f>'Class-6'!$R$7</f>
        <v>60</v>
      </c>
      <c r="I1825" s="1169"/>
      <c r="J1825" s="1170">
        <f>'Class-6'!$V$7</f>
        <v>100</v>
      </c>
      <c r="K1825" s="1171"/>
      <c r="L1825" s="150">
        <f>G1825+H1825+J1825</f>
        <v>200</v>
      </c>
      <c r="M1825" s="1165"/>
    </row>
    <row r="1826" spans="1:13" ht="22.5" customHeight="1">
      <c r="A1826" s="1187"/>
      <c r="B1826" s="49" t="s">
        <v>81</v>
      </c>
      <c r="C1826" s="1148" t="str">
        <f>'Class-6'!$L$3</f>
        <v>HINDI</v>
      </c>
      <c r="D1826" s="1149"/>
      <c r="E1826" s="99">
        <f>IF($J1815="TC",0,IF($J1815="Nso",0,VLOOKUP($A1812,'Class-6'!$B$9:$EI$108,11,0)))</f>
        <v>0</v>
      </c>
      <c r="F1826" s="99">
        <f>IF($J1815="TC",0,IF($J1815="Nso",0,VLOOKUP($A1812,'Class-6'!$B$9:$EI$108,12,0)))</f>
        <v>0</v>
      </c>
      <c r="G1826" s="269">
        <f>SUM(E1826,F1826)</f>
        <v>0</v>
      </c>
      <c r="H1826" s="1150">
        <f>IF($J1815="TC",0,IF($J1815="Nso",0,VLOOKUP($A1812,'Class-6'!$B$9:$EI$108,17,0)))</f>
        <v>0</v>
      </c>
      <c r="I1826" s="1151"/>
      <c r="J1826" s="1152">
        <f>IF($J1815="TC",0,IF($J1815="Nso",0,VLOOKUP($A1812,'Class-6'!$B$9:$EI$108,21,0)))</f>
        <v>0</v>
      </c>
      <c r="K1826" s="1153"/>
      <c r="L1826" s="99">
        <f>SUM(G1826,H1826,J1826)</f>
        <v>0</v>
      </c>
      <c r="M1826" s="100">
        <f>IF($J1815="TC",0,IF($J1815="Nso",0,VLOOKUP($A1812,'Class-6'!$B$9:$EI$108,25,0)))</f>
        <v>0</v>
      </c>
    </row>
    <row r="1827" spans="1:13" ht="22.5" customHeight="1">
      <c r="A1827" s="1187"/>
      <c r="B1827" s="49" t="s">
        <v>81</v>
      </c>
      <c r="C1827" s="1136" t="str">
        <f>'Class-6'!$AA$3</f>
        <v>ENGLISH</v>
      </c>
      <c r="D1827" s="1137"/>
      <c r="E1827" s="99">
        <f>IF($J1815="TC",0,IF($J1815="Nso",0,VLOOKUP($A1812,'Class-6'!$B$9:$EI$108,26,0)))</f>
        <v>0</v>
      </c>
      <c r="F1827" s="99">
        <f>IF($J1815="TC",0,IF($J1815="Nso",0,VLOOKUP($A1812,'Class-6'!$B$9:$EI$108,27,0)))</f>
        <v>0</v>
      </c>
      <c r="G1827" s="270">
        <f t="shared" ref="G1827:G1831" si="102">SUM(E1827,F1827)</f>
        <v>0</v>
      </c>
      <c r="H1827" s="1138">
        <f>IF($J1815="TC",0,IF($J1815="Nso",0,VLOOKUP($A1812,'Class-6'!$B$9:$EI$108,32,0)))</f>
        <v>0</v>
      </c>
      <c r="I1827" s="1139"/>
      <c r="J1827" s="1140">
        <f>IF($J1815="TC",0,IF($J1815="Nso",0,VLOOKUP($A1812,'Class-6'!$B$9:$EI$108,36,0)))</f>
        <v>0</v>
      </c>
      <c r="K1827" s="1141"/>
      <c r="L1827" s="99">
        <f t="shared" ref="L1827:L1831" si="103">SUM(G1827,H1827,J1827)</f>
        <v>0</v>
      </c>
      <c r="M1827" s="100">
        <f>IF($J1815="TC",0,IF($J1815="Nso",0,VLOOKUP($A1812,'Class-6'!$B$9:$EI$108,40,0)))</f>
        <v>0</v>
      </c>
    </row>
    <row r="1828" spans="1:13" ht="22.5" customHeight="1">
      <c r="A1828" s="1187"/>
      <c r="B1828" s="49" t="s">
        <v>81</v>
      </c>
      <c r="C1828" s="1136" t="str">
        <f>'Class-6'!$AP$3</f>
        <v>SANSKRIT</v>
      </c>
      <c r="D1828" s="1137"/>
      <c r="E1828" s="99">
        <f>IF($J1815="TC",0,IF($J1815="Nso",0,VLOOKUP($A1812,'Class-6'!$B$9:$EI$108,41,0)))</f>
        <v>0</v>
      </c>
      <c r="F1828" s="99">
        <f>IF($J1815="TC",0,IF($J1815="TC",0,IF($J1815="Nso",0,VLOOKUP($A1812,'Class-6'!$B$9:$EI$108,42,0))))</f>
        <v>0</v>
      </c>
      <c r="G1828" s="270">
        <f t="shared" si="102"/>
        <v>0</v>
      </c>
      <c r="H1828" s="1138">
        <f>IF($J1815="TC",0,IF($J1815="Nso",0,VLOOKUP($A1812,'Class-6'!$B$9:$EI$108,47,0)))</f>
        <v>0</v>
      </c>
      <c r="I1828" s="1139"/>
      <c r="J1828" s="1140">
        <f>IF($J1815="TC",0,IF($J1815="Nso",0,VLOOKUP($A1812,'Class-6'!$B$9:$EI$108,51,0)))</f>
        <v>0</v>
      </c>
      <c r="K1828" s="1141"/>
      <c r="L1828" s="99">
        <f t="shared" si="103"/>
        <v>0</v>
      </c>
      <c r="M1828" s="100">
        <f>IF($J1815="TC",0,IF($J1815="Nso",0,VLOOKUP($A1812,'Class-6'!$B$9:$EI$108,55,0)))</f>
        <v>0</v>
      </c>
    </row>
    <row r="1829" spans="1:13" ht="22.5" customHeight="1">
      <c r="A1829" s="1187"/>
      <c r="B1829" s="49" t="s">
        <v>81</v>
      </c>
      <c r="C1829" s="1136" t="str">
        <f>'Class-6'!$BE$3</f>
        <v>SCIENCE</v>
      </c>
      <c r="D1829" s="1137"/>
      <c r="E1829" s="99">
        <f>IF($J1815="TC",0,IF($J1815="Nso",0,VLOOKUP($A1812,'Class-6'!$B$9:$EI$108,56,0)))</f>
        <v>0</v>
      </c>
      <c r="F1829" s="99">
        <f>IF($J1815="TC",0,IF($J1815="Nso",0,VLOOKUP($A1812,'Class-6'!$B$9:$EI$108,57,0)))</f>
        <v>0</v>
      </c>
      <c r="G1829" s="270">
        <f t="shared" si="102"/>
        <v>0</v>
      </c>
      <c r="H1829" s="1138">
        <f>IF($J1815="TC",0,IF($J1815="Nso",0,VLOOKUP($A1812,'Class-6'!$B$9:$EI$108,62,0)))</f>
        <v>0</v>
      </c>
      <c r="I1829" s="1139"/>
      <c r="J1829" s="1140">
        <f>IF($J1815="TC",0,IF($J1815="Nso",0,VLOOKUP($A1812,'Class-6'!$B$9:$EI$108,66,0)))</f>
        <v>0</v>
      </c>
      <c r="K1829" s="1141"/>
      <c r="L1829" s="99">
        <f t="shared" si="103"/>
        <v>0</v>
      </c>
      <c r="M1829" s="100">
        <f>IF($J1815="TC",0,IF($J1815="Nso",0,VLOOKUP($A1812,'Class-6'!$B$9:$EI$108,70,0)))</f>
        <v>0</v>
      </c>
    </row>
    <row r="1830" spans="1:13" ht="22.5" customHeight="1">
      <c r="A1830" s="1187"/>
      <c r="B1830" s="49" t="s">
        <v>81</v>
      </c>
      <c r="C1830" s="1136" t="str">
        <f>'Class-6'!$BT$3</f>
        <v>MATHEMATICS</v>
      </c>
      <c r="D1830" s="1137"/>
      <c r="E1830" s="99">
        <f>IF($J1815="TC",0,IF($J1815="Nso",0,VLOOKUP($A1812,'Class-6'!$B$9:$EI$108,71,0)))</f>
        <v>0</v>
      </c>
      <c r="F1830" s="99">
        <f>IF($J1815="TC",0,IF($J1815="Nso",0,VLOOKUP($A1812,'Class-6'!$B$9:$EI$108,72,0)))</f>
        <v>0</v>
      </c>
      <c r="G1830" s="270">
        <f t="shared" si="102"/>
        <v>0</v>
      </c>
      <c r="H1830" s="1138">
        <f>IF($J1815="TC",0,IF($J1815="Nso",0,VLOOKUP($A1812,'Class-6'!$B$9:$EI$108,77,0)))</f>
        <v>0</v>
      </c>
      <c r="I1830" s="1139"/>
      <c r="J1830" s="1140">
        <f>IF($J1815="TC",0,IF($J1815="Nso",0,VLOOKUP($A1812,'Class-6'!$B$9:$EI$108,81,0)))</f>
        <v>0</v>
      </c>
      <c r="K1830" s="1141"/>
      <c r="L1830" s="99">
        <f t="shared" si="103"/>
        <v>0</v>
      </c>
      <c r="M1830" s="100">
        <f>IF($J1815="TC",0,IF($J1815="Nso",0,VLOOKUP($A1812,'Class-6'!$B$9:$EI$108,85,0)))</f>
        <v>0</v>
      </c>
    </row>
    <row r="1831" spans="1:13" ht="22.5" customHeight="1" thickBot="1">
      <c r="A1831" s="1187"/>
      <c r="B1831" s="49" t="s">
        <v>81</v>
      </c>
      <c r="C1831" s="1142" t="str">
        <f>'Class-6'!$CI$3</f>
        <v>SOCIAL SCIENCE</v>
      </c>
      <c r="D1831" s="1143"/>
      <c r="E1831" s="99">
        <f>IF($J1815="TC",0,IF($J1815="Nso",0,VLOOKUP($A1812,'Class-6'!$B$9:$EI$108,86,0)))</f>
        <v>0</v>
      </c>
      <c r="F1831" s="99">
        <f>IF($J1815="TC",0,IF($J1815="Nso",0,VLOOKUP($A1812,'Class-6'!$B$9:$EI$108,87,0)))</f>
        <v>0</v>
      </c>
      <c r="G1831" s="271">
        <f t="shared" si="102"/>
        <v>0</v>
      </c>
      <c r="H1831" s="1144">
        <f>IF($J1815="TC",0,IF($J1815="Nso",0,VLOOKUP($A1812,'Class-6'!$B$9:$EI$108,92,0)))</f>
        <v>0</v>
      </c>
      <c r="I1831" s="1145"/>
      <c r="J1831" s="1146">
        <f>IF($J1815="TC",0,IF($J1815="Nso",0,VLOOKUP($A1812,'Class-6'!$B$9:$EI$108,96,0)))</f>
        <v>0</v>
      </c>
      <c r="K1831" s="1147"/>
      <c r="L1831" s="99">
        <f t="shared" si="103"/>
        <v>0</v>
      </c>
      <c r="M1831" s="100">
        <f>IF($J1815="TC",0,IF($J1815="Nso",0,VLOOKUP($A1812,'Class-6'!$B$9:$EI$108,100,0)))</f>
        <v>0</v>
      </c>
    </row>
    <row r="1832" spans="1:13" ht="20.25" customHeight="1">
      <c r="A1832" s="1187"/>
      <c r="B1832" s="49" t="s">
        <v>81</v>
      </c>
      <c r="C1832" s="1124" t="s">
        <v>90</v>
      </c>
      <c r="D1832" s="1125"/>
      <c r="E1832" s="1126"/>
      <c r="F1832" s="1130" t="s">
        <v>91</v>
      </c>
      <c r="G1832" s="1131"/>
      <c r="H1832" s="1132" t="s">
        <v>92</v>
      </c>
      <c r="I1832" s="1133"/>
      <c r="J1832" s="481" t="s">
        <v>45</v>
      </c>
      <c r="K1832" s="481" t="s">
        <v>98</v>
      </c>
      <c r="L1832" s="411" t="s">
        <v>43</v>
      </c>
      <c r="M1832" s="513" t="s">
        <v>47</v>
      </c>
    </row>
    <row r="1833" spans="1:13" ht="20.25" customHeight="1" thickBot="1">
      <c r="A1833" s="1187"/>
      <c r="B1833" s="49" t="s">
        <v>81</v>
      </c>
      <c r="C1833" s="1127"/>
      <c r="D1833" s="1128"/>
      <c r="E1833" s="1129"/>
      <c r="F1833" s="1134">
        <f>IF($J1815="TC",0,IF($J1815="Nso",0,VLOOKUP($A1812,'Class-6'!$B$9:$EI$108,131,0)))</f>
        <v>0</v>
      </c>
      <c r="G1833" s="1135"/>
      <c r="H1833" s="1134">
        <f>IF($J1815="TC",0,IF($J1815="Nso",0,VLOOKUP($A1812,'Class-6'!$B$9:$EI$108,132,0)))</f>
        <v>0</v>
      </c>
      <c r="I1833" s="1135"/>
      <c r="J1833" s="483">
        <f>IF($J1815="TC",0,IF($J1815="Nso",0,VLOOKUP($A1812,'Class-6'!$B$9:$EI$108,133,0)))</f>
        <v>0</v>
      </c>
      <c r="K1833" s="482" t="str">
        <f>IF($J1815="TC",0,IF($J1815="Nso",0,VLOOKUP($A1812,'Class-6'!$B$9:$EI$108,134,0)))</f>
        <v/>
      </c>
      <c r="L1833" s="412" t="str">
        <f>IF($J1815="TC","TC",IF($J1815="Nso","NSO",VLOOKUP($A1812,'Class-6'!$B$9:$EI$108,135,0)))</f>
        <v/>
      </c>
      <c r="M1833" s="97" t="str">
        <f>IF($J1815="Nso",0,VLOOKUP($A1812,'Class-6'!$B$9:$EI$108,137,0))</f>
        <v/>
      </c>
    </row>
    <row r="1834" spans="1:13" ht="20.25" customHeight="1">
      <c r="A1834" s="1187"/>
      <c r="B1834" s="49" t="s">
        <v>81</v>
      </c>
      <c r="C1834" s="1172" t="s">
        <v>63</v>
      </c>
      <c r="D1834" s="1173"/>
      <c r="E1834" s="1173"/>
      <c r="F1834" s="1173"/>
      <c r="G1834" s="1173"/>
      <c r="H1834" s="1174"/>
      <c r="I1834" s="1175" t="s">
        <v>64</v>
      </c>
      <c r="J1834" s="1176"/>
      <c r="K1834" s="484">
        <f>IF($J1815="TC",0,IF($J1815="Nso",0,VLOOKUP($A1812,'Class-6'!$B$9:$EI$108,128,0)))</f>
        <v>0</v>
      </c>
      <c r="L1834" s="1177" t="s">
        <v>107</v>
      </c>
      <c r="M1834" s="1178"/>
    </row>
    <row r="1835" spans="1:13" ht="20.25" customHeight="1" thickBot="1">
      <c r="A1835" s="1187"/>
      <c r="B1835" s="49" t="s">
        <v>81</v>
      </c>
      <c r="C1835" s="1113" t="s">
        <v>58</v>
      </c>
      <c r="D1835" s="1114"/>
      <c r="E1835" s="1114"/>
      <c r="F1835" s="1115" t="s">
        <v>176</v>
      </c>
      <c r="G1835" s="1115"/>
      <c r="H1835" s="272" t="s">
        <v>51</v>
      </c>
      <c r="I1835" s="1116" t="s">
        <v>65</v>
      </c>
      <c r="J1835" s="1117"/>
      <c r="K1835" s="485">
        <f>IF($J1815="TC",0,IF($J1815="Nso",0,VLOOKUP($A1812,'Class-6'!$B$9:$EI$108,129,0)))</f>
        <v>0</v>
      </c>
      <c r="L1835" s="1118" t="str">
        <f>IF($J1815="TC",0,IF($J1815="Nso",0,VLOOKUP($A1812,'Class-6'!$B$9:$EI$108,130,0)))</f>
        <v/>
      </c>
      <c r="M1835" s="1119"/>
    </row>
    <row r="1836" spans="1:13" ht="20.25" customHeight="1">
      <c r="A1836" s="1187"/>
      <c r="B1836" s="49" t="s">
        <v>81</v>
      </c>
      <c r="C1836" s="1113"/>
      <c r="D1836" s="1114"/>
      <c r="E1836" s="1114"/>
      <c r="F1836" s="1115"/>
      <c r="G1836" s="1115"/>
      <c r="H1836" s="273" t="s">
        <v>105</v>
      </c>
      <c r="I1836" s="1120" t="s">
        <v>66</v>
      </c>
      <c r="J1836" s="1121"/>
      <c r="K1836" s="1122">
        <f>IF($J1815="TC",0,IF($J1815="Nso",0,VLOOKUP($A1812,'Class-6'!$B$9:$EI$108,138,0)))</f>
        <v>0</v>
      </c>
      <c r="L1836" s="1122"/>
      <c r="M1836" s="1123"/>
    </row>
    <row r="1837" spans="1:13" ht="20.25" customHeight="1">
      <c r="A1837" s="1187"/>
      <c r="B1837" s="49" t="s">
        <v>81</v>
      </c>
      <c r="C1837" s="1101" t="str">
        <f>'Class-6'!$CX$3</f>
        <v>WORK EXP.</v>
      </c>
      <c r="D1837" s="1102"/>
      <c r="E1837" s="1103"/>
      <c r="F1837" s="1104" t="str">
        <f>IF($J1815="TC",0,IF($J1815="Nso",0,VLOOKUP($A1812,'Class-6'!$B$9:$FH$108,155,0)))</f>
        <v>0/100</v>
      </c>
      <c r="G1837" s="1104"/>
      <c r="H1837" s="95">
        <f>IF($J1815="TC",0,IF($J1815="Nso",0,VLOOKUP($A1812,'Class-6'!$B$9:$FH$108,109,0)))</f>
        <v>0</v>
      </c>
      <c r="I1837" s="1105" t="s">
        <v>83</v>
      </c>
      <c r="J1837" s="1106"/>
      <c r="K1837" s="1107">
        <f>'Class-6'!$V$2</f>
        <v>44676</v>
      </c>
      <c r="L1837" s="1107"/>
      <c r="M1837" s="1108"/>
    </row>
    <row r="1838" spans="1:13" ht="20.25" customHeight="1">
      <c r="A1838" s="1187"/>
      <c r="B1838" s="49" t="s">
        <v>81</v>
      </c>
      <c r="C1838" s="1109" t="str">
        <f>'Class-6'!$DG$3</f>
        <v>ART EDU.</v>
      </c>
      <c r="D1838" s="1104"/>
      <c r="E1838" s="1104"/>
      <c r="F1838" s="1086" t="str">
        <f>IF($J1815="TC",0,IF($J1815="Nso",0,VLOOKUP($A1812,'Class-6'!$B$9:$FH$108,159,0)))</f>
        <v>0/100</v>
      </c>
      <c r="G1838" s="1087"/>
      <c r="H1838" s="95">
        <f>IF($J1815="TC",0,IF($J1815="Nso",0,VLOOKUP($A1812,'Class-6'!$B$9:$FH$108,118,0)))</f>
        <v>0</v>
      </c>
      <c r="I1838" s="1110"/>
      <c r="J1838" s="1111"/>
      <c r="K1838" s="1111"/>
      <c r="L1838" s="1111"/>
      <c r="M1838" s="1112"/>
    </row>
    <row r="1839" spans="1:13" ht="20.25" customHeight="1">
      <c r="A1839" s="1187"/>
      <c r="B1839" s="49" t="s">
        <v>81</v>
      </c>
      <c r="C1839" s="1084" t="str">
        <f>'Class-6'!$DP$3</f>
        <v>HEALTH &amp; PHY. EDU.</v>
      </c>
      <c r="D1839" s="1085"/>
      <c r="E1839" s="1085"/>
      <c r="F1839" s="1086" t="str">
        <f>IF($J1815="TC",0,IF($J1815="Nso",0,VLOOKUP($A1812,'Class-6'!$B$9:$FH$108,163,0)))</f>
        <v>0/100</v>
      </c>
      <c r="G1839" s="1087"/>
      <c r="H1839" s="95">
        <f>IF($J1815="TC",0,IF($J1815="Nso",0,VLOOKUP($A1812,'Class-6'!$B$9:$FH$108,127,0)))</f>
        <v>0</v>
      </c>
      <c r="I1839" s="1088" t="s">
        <v>78</v>
      </c>
      <c r="J1839" s="1089"/>
      <c r="K1839" s="1092"/>
      <c r="L1839" s="1093"/>
      <c r="M1839" s="1094"/>
    </row>
    <row r="1840" spans="1:13" ht="20.25" customHeight="1">
      <c r="A1840" s="1187"/>
      <c r="B1840" s="40" t="s">
        <v>81</v>
      </c>
      <c r="C1840" s="1098" t="s">
        <v>67</v>
      </c>
      <c r="D1840" s="1099"/>
      <c r="E1840" s="1099"/>
      <c r="F1840" s="1099"/>
      <c r="G1840" s="1099"/>
      <c r="H1840" s="1100"/>
      <c r="I1840" s="1090"/>
      <c r="J1840" s="1091"/>
      <c r="K1840" s="1095"/>
      <c r="L1840" s="1096"/>
      <c r="M1840" s="1097"/>
    </row>
    <row r="1841" spans="1:13" ht="20.25" customHeight="1" thickBot="1">
      <c r="A1841" s="1187"/>
      <c r="B1841" s="40" t="s">
        <v>81</v>
      </c>
      <c r="C1841" s="96" t="s">
        <v>68</v>
      </c>
      <c r="D1841" s="1060" t="s">
        <v>73</v>
      </c>
      <c r="E1841" s="1227"/>
      <c r="F1841" s="1060" t="s">
        <v>74</v>
      </c>
      <c r="G1841" s="1061"/>
      <c r="H1841" s="1062"/>
      <c r="I1841" s="1063" t="s">
        <v>79</v>
      </c>
      <c r="J1841" s="1064"/>
      <c r="K1841" s="1064"/>
      <c r="L1841" s="1064"/>
      <c r="M1841" s="1065"/>
    </row>
    <row r="1842" spans="1:13" ht="20.25" customHeight="1">
      <c r="A1842" s="1187"/>
      <c r="B1842" s="40" t="s">
        <v>81</v>
      </c>
      <c r="C1842" s="511" t="s">
        <v>207</v>
      </c>
      <c r="D1842" s="1228" t="s">
        <v>208</v>
      </c>
      <c r="E1842" s="1229"/>
      <c r="F1842" s="1069" t="s">
        <v>75</v>
      </c>
      <c r="G1842" s="1070"/>
      <c r="H1842" s="1071"/>
      <c r="I1842" s="1066"/>
      <c r="J1842" s="1067"/>
      <c r="K1842" s="1067"/>
      <c r="L1842" s="1067"/>
      <c r="M1842" s="1068"/>
    </row>
    <row r="1843" spans="1:13" ht="20.25" customHeight="1">
      <c r="A1843" s="1187"/>
      <c r="B1843" s="40" t="s">
        <v>81</v>
      </c>
      <c r="C1843" s="512" t="s">
        <v>69</v>
      </c>
      <c r="D1843" s="1230" t="s">
        <v>212</v>
      </c>
      <c r="E1843" s="1231"/>
      <c r="F1843" s="1072" t="s">
        <v>76</v>
      </c>
      <c r="G1843" s="1073"/>
      <c r="H1843" s="1074"/>
      <c r="I1843" s="1066"/>
      <c r="J1843" s="1067"/>
      <c r="K1843" s="1067"/>
      <c r="L1843" s="1067"/>
      <c r="M1843" s="1068"/>
    </row>
    <row r="1844" spans="1:13" ht="20.25" customHeight="1">
      <c r="A1844" s="1187"/>
      <c r="B1844" s="40" t="s">
        <v>81</v>
      </c>
      <c r="C1844" s="512" t="s">
        <v>70</v>
      </c>
      <c r="D1844" s="1230" t="s">
        <v>215</v>
      </c>
      <c r="E1844" s="1231"/>
      <c r="F1844" s="1072" t="s">
        <v>77</v>
      </c>
      <c r="G1844" s="1073"/>
      <c r="H1844" s="1074"/>
      <c r="I1844" s="1075" t="s">
        <v>93</v>
      </c>
      <c r="J1844" s="1076"/>
      <c r="K1844" s="1076"/>
      <c r="L1844" s="1076"/>
      <c r="M1844" s="1077"/>
    </row>
    <row r="1845" spans="1:13" ht="20.25" customHeight="1">
      <c r="A1845" s="1187"/>
      <c r="B1845" s="40"/>
      <c r="C1845" s="512" t="s">
        <v>72</v>
      </c>
      <c r="D1845" s="1230" t="s">
        <v>209</v>
      </c>
      <c r="E1845" s="1231"/>
      <c r="F1845" s="1072" t="s">
        <v>77</v>
      </c>
      <c r="G1845" s="1073"/>
      <c r="H1845" s="1074"/>
      <c r="I1845" s="1075"/>
      <c r="J1845" s="1076"/>
      <c r="K1845" s="1076"/>
      <c r="L1845" s="1076"/>
      <c r="M1845" s="1077"/>
    </row>
    <row r="1846" spans="1:13" ht="20.25" customHeight="1" thickBot="1">
      <c r="A1846" s="1187"/>
      <c r="B1846" s="51" t="s">
        <v>81</v>
      </c>
      <c r="C1846" s="131" t="s">
        <v>71</v>
      </c>
      <c r="D1846" s="1232" t="s">
        <v>210</v>
      </c>
      <c r="E1846" s="1233"/>
      <c r="F1846" s="1081" t="s">
        <v>106</v>
      </c>
      <c r="G1846" s="1082"/>
      <c r="H1846" s="1083"/>
      <c r="I1846" s="1078"/>
      <c r="J1846" s="1079"/>
      <c r="K1846" s="1079"/>
      <c r="L1846" s="1079"/>
      <c r="M1846" s="1080"/>
    </row>
    <row r="1847" spans="1:13" ht="24.75" customHeight="1" thickTop="1" thickBot="1">
      <c r="A1847" s="488">
        <f>A1812+1</f>
        <v>53</v>
      </c>
      <c r="B1847" s="1186" t="s">
        <v>54</v>
      </c>
      <c r="C1847" s="1186"/>
      <c r="D1847" s="1186"/>
      <c r="E1847" s="1186"/>
      <c r="F1847" s="1186"/>
      <c r="G1847" s="1186"/>
      <c r="H1847" s="1186"/>
      <c r="I1847" s="1186"/>
      <c r="J1847" s="1186"/>
      <c r="K1847" s="1186"/>
      <c r="L1847" s="1186"/>
      <c r="M1847" s="1186"/>
    </row>
    <row r="1848" spans="1:13" ht="37.5" customHeight="1" thickTop="1">
      <c r="A1848" s="1187"/>
      <c r="B1848" s="1188"/>
      <c r="C1848" s="1189"/>
      <c r="D1848" s="1192" t="str">
        <f>Master!$E$8</f>
        <v>Govt. Sr. Secondary School Raimalwada</v>
      </c>
      <c r="E1848" s="1193"/>
      <c r="F1848" s="1193"/>
      <c r="G1848" s="1193"/>
      <c r="H1848" s="1193"/>
      <c r="I1848" s="1193"/>
      <c r="J1848" s="1193"/>
      <c r="K1848" s="1193"/>
      <c r="L1848" s="1193"/>
      <c r="M1848" s="1194"/>
    </row>
    <row r="1849" spans="1:13" ht="26.25" customHeight="1" thickBot="1">
      <c r="A1849" s="1187"/>
      <c r="B1849" s="1190"/>
      <c r="C1849" s="1191"/>
      <c r="D1849" s="1195" t="str">
        <f>Master!$E$11</f>
        <v>P.S.-Bapini (Jodhpur)</v>
      </c>
      <c r="E1849" s="1196"/>
      <c r="F1849" s="1196"/>
      <c r="G1849" s="1196"/>
      <c r="H1849" s="1196"/>
      <c r="I1849" s="1196"/>
      <c r="J1849" s="1196"/>
      <c r="K1849" s="1196"/>
      <c r="L1849" s="1196"/>
      <c r="M1849" s="1197"/>
    </row>
    <row r="1850" spans="1:13" ht="15" customHeight="1">
      <c r="A1850" s="1187"/>
      <c r="B1850" s="274"/>
      <c r="C1850" s="1198" t="s">
        <v>169</v>
      </c>
      <c r="D1850" s="1199"/>
      <c r="E1850" s="1199"/>
      <c r="F1850" s="1199"/>
      <c r="G1850" s="1200"/>
      <c r="H1850" s="1207" t="s">
        <v>129</v>
      </c>
      <c r="I1850" s="1207"/>
      <c r="J1850" s="1210">
        <f>VLOOKUP(A1847,'Class-6'!$B$9:$G$108,6)</f>
        <v>0</v>
      </c>
      <c r="K1850" s="1213" t="str">
        <f>CONCATENATE('Class-6'!$C$3,'Class-6'!$G$3)</f>
        <v>School U-Dise Code :-08151106901</v>
      </c>
      <c r="L1850" s="1214"/>
      <c r="M1850" s="1215"/>
    </row>
    <row r="1851" spans="1:13" ht="15" customHeight="1">
      <c r="A1851" s="1187"/>
      <c r="B1851" s="38"/>
      <c r="C1851" s="1201"/>
      <c r="D1851" s="1202"/>
      <c r="E1851" s="1202"/>
      <c r="F1851" s="1202"/>
      <c r="G1851" s="1203"/>
      <c r="H1851" s="1208"/>
      <c r="I1851" s="1208"/>
      <c r="J1851" s="1211"/>
      <c r="K1851" s="1216" t="str">
        <f>CONCATENATE('Class-6'!$I$3,'Class-6'!$J$3)</f>
        <v>Session :-2021-22</v>
      </c>
      <c r="L1851" s="1217"/>
      <c r="M1851" s="1218"/>
    </row>
    <row r="1852" spans="1:13" ht="15" customHeight="1" thickBot="1">
      <c r="A1852" s="1187"/>
      <c r="B1852" s="38"/>
      <c r="C1852" s="1204"/>
      <c r="D1852" s="1205"/>
      <c r="E1852" s="1205"/>
      <c r="F1852" s="1205"/>
      <c r="G1852" s="1206"/>
      <c r="H1852" s="1209"/>
      <c r="I1852" s="1209"/>
      <c r="J1852" s="1212"/>
      <c r="K1852" s="1219"/>
      <c r="L1852" s="1220"/>
      <c r="M1852" s="1221"/>
    </row>
    <row r="1853" spans="1:13" ht="20.25" customHeight="1">
      <c r="A1853" s="1187"/>
      <c r="B1853" s="40" t="s">
        <v>81</v>
      </c>
      <c r="C1853" s="1222" t="s">
        <v>22</v>
      </c>
      <c r="D1853" s="1223"/>
      <c r="E1853" s="1223"/>
      <c r="F1853" s="1224"/>
      <c r="G1853" s="17" t="s">
        <v>167</v>
      </c>
      <c r="H1853" s="1225">
        <f>VLOOKUP($A1847,'Class-6'!$B$9:$EI$108,4,0)</f>
        <v>0</v>
      </c>
      <c r="I1853" s="1225"/>
      <c r="J1853" s="1225"/>
      <c r="K1853" s="1225"/>
      <c r="L1853" s="1225"/>
      <c r="M1853" s="1226"/>
    </row>
    <row r="1854" spans="1:13" ht="20.25" customHeight="1">
      <c r="A1854" s="1187"/>
      <c r="B1854" s="40" t="s">
        <v>81</v>
      </c>
      <c r="C1854" s="1181" t="s">
        <v>24</v>
      </c>
      <c r="D1854" s="1182"/>
      <c r="E1854" s="1182"/>
      <c r="F1854" s="1183"/>
      <c r="G1854" s="33" t="s">
        <v>167</v>
      </c>
      <c r="H1854" s="1179">
        <f>VLOOKUP($A1847,'Class-6'!$B$9:$EI$108,7,0)</f>
        <v>0</v>
      </c>
      <c r="I1854" s="1179"/>
      <c r="J1854" s="1179"/>
      <c r="K1854" s="1179"/>
      <c r="L1854" s="1179"/>
      <c r="M1854" s="1180"/>
    </row>
    <row r="1855" spans="1:13" ht="20.25" customHeight="1">
      <c r="A1855" s="1187"/>
      <c r="B1855" s="40" t="s">
        <v>81</v>
      </c>
      <c r="C1855" s="1181" t="s">
        <v>25</v>
      </c>
      <c r="D1855" s="1182"/>
      <c r="E1855" s="1182"/>
      <c r="F1855" s="1183"/>
      <c r="G1855" s="33" t="s">
        <v>167</v>
      </c>
      <c r="H1855" s="1179">
        <f>VLOOKUP($A1847,'Class-6'!$B$9:$EI$108,8,0)</f>
        <v>0</v>
      </c>
      <c r="I1855" s="1179"/>
      <c r="J1855" s="1179"/>
      <c r="K1855" s="1179"/>
      <c r="L1855" s="1179"/>
      <c r="M1855" s="1180"/>
    </row>
    <row r="1856" spans="1:13" ht="20.25" customHeight="1">
      <c r="A1856" s="1187"/>
      <c r="B1856" s="40" t="s">
        <v>81</v>
      </c>
      <c r="C1856" s="1181" t="s">
        <v>56</v>
      </c>
      <c r="D1856" s="1182"/>
      <c r="E1856" s="1182"/>
      <c r="F1856" s="1183"/>
      <c r="G1856" s="33" t="s">
        <v>167</v>
      </c>
      <c r="H1856" s="1179">
        <f>VLOOKUP($A1847,'Class-6'!$B$9:$EI$108,9,0)</f>
        <v>0</v>
      </c>
      <c r="I1856" s="1179"/>
      <c r="J1856" s="1179"/>
      <c r="K1856" s="1179"/>
      <c r="L1856" s="1179"/>
      <c r="M1856" s="1180"/>
    </row>
    <row r="1857" spans="1:13" ht="20.25" customHeight="1">
      <c r="A1857" s="1187"/>
      <c r="B1857" s="40" t="s">
        <v>81</v>
      </c>
      <c r="C1857" s="1181" t="s">
        <v>57</v>
      </c>
      <c r="D1857" s="1182"/>
      <c r="E1857" s="1182"/>
      <c r="F1857" s="1183"/>
      <c r="G1857" s="33" t="s">
        <v>167</v>
      </c>
      <c r="H1857" s="1184" t="str">
        <f>CONCATENATE('Class-6'!$G$4,'Class-6'!$J$4)</f>
        <v>6(A)</v>
      </c>
      <c r="I1857" s="1179"/>
      <c r="J1857" s="1179"/>
      <c r="K1857" s="1179"/>
      <c r="L1857" s="1179"/>
      <c r="M1857" s="1180"/>
    </row>
    <row r="1858" spans="1:13" ht="20.25" customHeight="1" thickBot="1">
      <c r="A1858" s="1187"/>
      <c r="B1858" s="40" t="s">
        <v>81</v>
      </c>
      <c r="C1858" s="1154" t="s">
        <v>27</v>
      </c>
      <c r="D1858" s="1155"/>
      <c r="E1858" s="1155"/>
      <c r="F1858" s="1156"/>
      <c r="G1858" s="98" t="s">
        <v>167</v>
      </c>
      <c r="H1858" s="1157">
        <f>VLOOKUP($A1847,'Class-6'!$B$9:$EI$108,10,0)</f>
        <v>0</v>
      </c>
      <c r="I1858" s="1157"/>
      <c r="J1858" s="1157"/>
      <c r="K1858" s="1157"/>
      <c r="L1858" s="1157"/>
      <c r="M1858" s="1158"/>
    </row>
    <row r="1859" spans="1:13" ht="20.25" customHeight="1">
      <c r="A1859" s="1187"/>
      <c r="B1859" s="49" t="s">
        <v>81</v>
      </c>
      <c r="C1859" s="1159" t="s">
        <v>58</v>
      </c>
      <c r="D1859" s="1160"/>
      <c r="E1859" s="413" t="s">
        <v>85</v>
      </c>
      <c r="F1859" s="413" t="s">
        <v>86</v>
      </c>
      <c r="G1859" s="410" t="s">
        <v>33</v>
      </c>
      <c r="H1859" s="1161" t="s">
        <v>59</v>
      </c>
      <c r="I1859" s="1161"/>
      <c r="J1859" s="1162" t="s">
        <v>97</v>
      </c>
      <c r="K1859" s="1163"/>
      <c r="L1859" s="414" t="s">
        <v>89</v>
      </c>
      <c r="M1859" s="1164" t="s">
        <v>104</v>
      </c>
    </row>
    <row r="1860" spans="1:13" ht="25.5" customHeight="1" thickBot="1">
      <c r="A1860" s="1187"/>
      <c r="B1860" s="49" t="s">
        <v>81</v>
      </c>
      <c r="C1860" s="1166" t="s">
        <v>60</v>
      </c>
      <c r="D1860" s="1167"/>
      <c r="E1860" s="267">
        <f>'Class-6'!$L$7</f>
        <v>20</v>
      </c>
      <c r="F1860" s="267">
        <f>'Class-6'!$M$7</f>
        <v>20</v>
      </c>
      <c r="G1860" s="268">
        <f>SUM(E1860:F1860)</f>
        <v>40</v>
      </c>
      <c r="H1860" s="1168">
        <f>'Class-6'!$R$7</f>
        <v>60</v>
      </c>
      <c r="I1860" s="1169"/>
      <c r="J1860" s="1170">
        <f>'Class-6'!$V$7</f>
        <v>100</v>
      </c>
      <c r="K1860" s="1171"/>
      <c r="L1860" s="150">
        <f>G1860+H1860+J1860</f>
        <v>200</v>
      </c>
      <c r="M1860" s="1165"/>
    </row>
    <row r="1861" spans="1:13" ht="22.5" customHeight="1">
      <c r="A1861" s="1187"/>
      <c r="B1861" s="49" t="s">
        <v>81</v>
      </c>
      <c r="C1861" s="1148" t="str">
        <f>'Class-6'!$L$3</f>
        <v>HINDI</v>
      </c>
      <c r="D1861" s="1149"/>
      <c r="E1861" s="99">
        <f>IF($J1850="TC",0,IF($J1850="Nso",0,VLOOKUP($A1847,'Class-6'!$B$9:$EI$108,11,0)))</f>
        <v>0</v>
      </c>
      <c r="F1861" s="99">
        <f>IF($J1850="TC",0,IF($J1850="Nso",0,VLOOKUP($A1847,'Class-6'!$B$9:$EI$108,12,0)))</f>
        <v>0</v>
      </c>
      <c r="G1861" s="269">
        <f>SUM(E1861,F1861)</f>
        <v>0</v>
      </c>
      <c r="H1861" s="1150">
        <f>IF($J1850="TC",0,IF($J1850="Nso",0,VLOOKUP($A1847,'Class-6'!$B$9:$EI$108,17,0)))</f>
        <v>0</v>
      </c>
      <c r="I1861" s="1151"/>
      <c r="J1861" s="1152">
        <f>IF($J1850="TC",0,IF($J1850="Nso",0,VLOOKUP($A1847,'Class-6'!$B$9:$EI$108,21,0)))</f>
        <v>0</v>
      </c>
      <c r="K1861" s="1153"/>
      <c r="L1861" s="99">
        <f>SUM(G1861,H1861,J1861)</f>
        <v>0</v>
      </c>
      <c r="M1861" s="100">
        <f>IF($J1850="TC",0,IF($J1850="Nso",0,VLOOKUP($A1847,'Class-6'!$B$9:$EI$108,25,0)))</f>
        <v>0</v>
      </c>
    </row>
    <row r="1862" spans="1:13" ht="22.5" customHeight="1">
      <c r="A1862" s="1187"/>
      <c r="B1862" s="49" t="s">
        <v>81</v>
      </c>
      <c r="C1862" s="1136" t="str">
        <f>'Class-6'!$AA$3</f>
        <v>ENGLISH</v>
      </c>
      <c r="D1862" s="1137"/>
      <c r="E1862" s="99">
        <f>IF($J1850="TC",0,IF($J1850="Nso",0,VLOOKUP($A1847,'Class-6'!$B$9:$EI$108,26,0)))</f>
        <v>0</v>
      </c>
      <c r="F1862" s="99">
        <f>IF($J1850="TC",0,IF($J1850="Nso",0,VLOOKUP($A1847,'Class-6'!$B$9:$EI$108,27,0)))</f>
        <v>0</v>
      </c>
      <c r="G1862" s="270">
        <f t="shared" ref="G1862:G1866" si="104">SUM(E1862,F1862)</f>
        <v>0</v>
      </c>
      <c r="H1862" s="1138">
        <f>IF($J1850="TC",0,IF($J1850="Nso",0,VLOOKUP($A1847,'Class-6'!$B$9:$EI$108,32,0)))</f>
        <v>0</v>
      </c>
      <c r="I1862" s="1139"/>
      <c r="J1862" s="1140">
        <f>IF($J1850="TC",0,IF($J1850="Nso",0,VLOOKUP($A1847,'Class-6'!$B$9:$EI$108,36,0)))</f>
        <v>0</v>
      </c>
      <c r="K1862" s="1141"/>
      <c r="L1862" s="99">
        <f t="shared" ref="L1862:L1866" si="105">SUM(G1862,H1862,J1862)</f>
        <v>0</v>
      </c>
      <c r="M1862" s="100">
        <f>IF($J1850="TC",0,IF($J1850="Nso",0,VLOOKUP($A1847,'Class-6'!$B$9:$EI$108,40,0)))</f>
        <v>0</v>
      </c>
    </row>
    <row r="1863" spans="1:13" ht="22.5" customHeight="1">
      <c r="A1863" s="1187"/>
      <c r="B1863" s="49" t="s">
        <v>81</v>
      </c>
      <c r="C1863" s="1136" t="str">
        <f>'Class-6'!$AP$3</f>
        <v>SANSKRIT</v>
      </c>
      <c r="D1863" s="1137"/>
      <c r="E1863" s="99">
        <f>IF($J1850="TC",0,IF($J1850="Nso",0,VLOOKUP($A1847,'Class-6'!$B$9:$EI$108,41,0)))</f>
        <v>0</v>
      </c>
      <c r="F1863" s="99">
        <f>IF($J1850="TC",0,IF($J1850="TC",0,IF($J1850="Nso",0,VLOOKUP($A1847,'Class-6'!$B$9:$EI$108,42,0))))</f>
        <v>0</v>
      </c>
      <c r="G1863" s="270">
        <f t="shared" si="104"/>
        <v>0</v>
      </c>
      <c r="H1863" s="1138">
        <f>IF($J1850="TC",0,IF($J1850="Nso",0,VLOOKUP($A1847,'Class-6'!$B$9:$EI$108,47,0)))</f>
        <v>0</v>
      </c>
      <c r="I1863" s="1139"/>
      <c r="J1863" s="1140">
        <f>IF($J1850="TC",0,IF($J1850="Nso",0,VLOOKUP($A1847,'Class-6'!$B$9:$EI$108,51,0)))</f>
        <v>0</v>
      </c>
      <c r="K1863" s="1141"/>
      <c r="L1863" s="99">
        <f t="shared" si="105"/>
        <v>0</v>
      </c>
      <c r="M1863" s="100">
        <f>IF($J1850="TC",0,IF($J1850="Nso",0,VLOOKUP($A1847,'Class-6'!$B$9:$EI$108,55,0)))</f>
        <v>0</v>
      </c>
    </row>
    <row r="1864" spans="1:13" ht="22.5" customHeight="1">
      <c r="A1864" s="1187"/>
      <c r="B1864" s="49" t="s">
        <v>81</v>
      </c>
      <c r="C1864" s="1136" t="str">
        <f>'Class-6'!$BE$3</f>
        <v>SCIENCE</v>
      </c>
      <c r="D1864" s="1137"/>
      <c r="E1864" s="99">
        <f>IF($J1850="TC",0,IF($J1850="Nso",0,VLOOKUP($A1847,'Class-6'!$B$9:$EI$108,56,0)))</f>
        <v>0</v>
      </c>
      <c r="F1864" s="99">
        <f>IF($J1850="TC",0,IF($J1850="Nso",0,VLOOKUP($A1847,'Class-6'!$B$9:$EI$108,57,0)))</f>
        <v>0</v>
      </c>
      <c r="G1864" s="270">
        <f t="shared" si="104"/>
        <v>0</v>
      </c>
      <c r="H1864" s="1138">
        <f>IF($J1850="TC",0,IF($J1850="Nso",0,VLOOKUP($A1847,'Class-6'!$B$9:$EI$108,62,0)))</f>
        <v>0</v>
      </c>
      <c r="I1864" s="1139"/>
      <c r="J1864" s="1140">
        <f>IF($J1850="TC",0,IF($J1850="Nso",0,VLOOKUP($A1847,'Class-6'!$B$9:$EI$108,66,0)))</f>
        <v>0</v>
      </c>
      <c r="K1864" s="1141"/>
      <c r="L1864" s="99">
        <f t="shared" si="105"/>
        <v>0</v>
      </c>
      <c r="M1864" s="100">
        <f>IF($J1850="TC",0,IF($J1850="Nso",0,VLOOKUP($A1847,'Class-6'!$B$9:$EI$108,70,0)))</f>
        <v>0</v>
      </c>
    </row>
    <row r="1865" spans="1:13" ht="22.5" customHeight="1">
      <c r="A1865" s="1187"/>
      <c r="B1865" s="49" t="s">
        <v>81</v>
      </c>
      <c r="C1865" s="1136" t="str">
        <f>'Class-6'!$BT$3</f>
        <v>MATHEMATICS</v>
      </c>
      <c r="D1865" s="1137"/>
      <c r="E1865" s="99">
        <f>IF($J1850="TC",0,IF($J1850="Nso",0,VLOOKUP($A1847,'Class-6'!$B$9:$EI$108,71,0)))</f>
        <v>0</v>
      </c>
      <c r="F1865" s="99">
        <f>IF($J1850="TC",0,IF($J1850="Nso",0,VLOOKUP($A1847,'Class-6'!$B$9:$EI$108,72,0)))</f>
        <v>0</v>
      </c>
      <c r="G1865" s="270">
        <f t="shared" si="104"/>
        <v>0</v>
      </c>
      <c r="H1865" s="1138">
        <f>IF($J1850="TC",0,IF($J1850="Nso",0,VLOOKUP($A1847,'Class-6'!$B$9:$EI$108,77,0)))</f>
        <v>0</v>
      </c>
      <c r="I1865" s="1139"/>
      <c r="J1865" s="1140">
        <f>IF($J1850="TC",0,IF($J1850="Nso",0,VLOOKUP($A1847,'Class-6'!$B$9:$EI$108,81,0)))</f>
        <v>0</v>
      </c>
      <c r="K1865" s="1141"/>
      <c r="L1865" s="99">
        <f t="shared" si="105"/>
        <v>0</v>
      </c>
      <c r="M1865" s="100">
        <f>IF($J1850="TC",0,IF($J1850="Nso",0,VLOOKUP($A1847,'Class-6'!$B$9:$EI$108,85,0)))</f>
        <v>0</v>
      </c>
    </row>
    <row r="1866" spans="1:13" ht="22.5" customHeight="1" thickBot="1">
      <c r="A1866" s="1187"/>
      <c r="B1866" s="49" t="s">
        <v>81</v>
      </c>
      <c r="C1866" s="1142" t="str">
        <f>'Class-6'!$CI$3</f>
        <v>SOCIAL SCIENCE</v>
      </c>
      <c r="D1866" s="1143"/>
      <c r="E1866" s="99">
        <f>IF($J1850="TC",0,IF($J1850="Nso",0,VLOOKUP($A1847,'Class-6'!$B$9:$EI$108,86,0)))</f>
        <v>0</v>
      </c>
      <c r="F1866" s="99">
        <f>IF($J1850="TC",0,IF($J1850="Nso",0,VLOOKUP($A1847,'Class-6'!$B$9:$EI$108,87,0)))</f>
        <v>0</v>
      </c>
      <c r="G1866" s="271">
        <f t="shared" si="104"/>
        <v>0</v>
      </c>
      <c r="H1866" s="1144">
        <f>IF($J1850="TC",0,IF($J1850="Nso",0,VLOOKUP($A1847,'Class-6'!$B$9:$EI$108,92,0)))</f>
        <v>0</v>
      </c>
      <c r="I1866" s="1145"/>
      <c r="J1866" s="1146">
        <f>IF($J1850="TC",0,IF($J1850="Nso",0,VLOOKUP($A1847,'Class-6'!$B$9:$EI$108,96,0)))</f>
        <v>0</v>
      </c>
      <c r="K1866" s="1147"/>
      <c r="L1866" s="99">
        <f t="shared" si="105"/>
        <v>0</v>
      </c>
      <c r="M1866" s="100">
        <f>IF($J1850="TC",0,IF($J1850="Nso",0,VLOOKUP($A1847,'Class-6'!$B$9:$EI$108,100,0)))</f>
        <v>0</v>
      </c>
    </row>
    <row r="1867" spans="1:13" ht="20.25" customHeight="1">
      <c r="A1867" s="1187"/>
      <c r="B1867" s="49" t="s">
        <v>81</v>
      </c>
      <c r="C1867" s="1124" t="s">
        <v>90</v>
      </c>
      <c r="D1867" s="1125"/>
      <c r="E1867" s="1126"/>
      <c r="F1867" s="1130" t="s">
        <v>91</v>
      </c>
      <c r="G1867" s="1131"/>
      <c r="H1867" s="1132" t="s">
        <v>92</v>
      </c>
      <c r="I1867" s="1133"/>
      <c r="J1867" s="481" t="s">
        <v>45</v>
      </c>
      <c r="K1867" s="481" t="s">
        <v>98</v>
      </c>
      <c r="L1867" s="411" t="s">
        <v>43</v>
      </c>
      <c r="M1867" s="50" t="s">
        <v>47</v>
      </c>
    </row>
    <row r="1868" spans="1:13" ht="20.25" customHeight="1" thickBot="1">
      <c r="A1868" s="1187"/>
      <c r="B1868" s="49" t="s">
        <v>81</v>
      </c>
      <c r="C1868" s="1127"/>
      <c r="D1868" s="1128"/>
      <c r="E1868" s="1129"/>
      <c r="F1868" s="1134">
        <f>IF($J1850="TC",0,IF($J1850="Nso",0,VLOOKUP($A1847,'Class-6'!$B$9:$EI$108,131,0)))</f>
        <v>0</v>
      </c>
      <c r="G1868" s="1135"/>
      <c r="H1868" s="1134">
        <f>IF($J1850="TC",0,IF($J1850="Nso",0,VLOOKUP($A1847,'Class-6'!$B$9:$EI$108,132,0)))</f>
        <v>0</v>
      </c>
      <c r="I1868" s="1135"/>
      <c r="J1868" s="483">
        <f>IF($J1850="TC",0,IF($J1850="Nso",0,VLOOKUP($A1847,'Class-6'!$B$9:$EI$108,133,0)))</f>
        <v>0</v>
      </c>
      <c r="K1868" s="482" t="str">
        <f>IF($J1850="TC",0,IF($J1850="Nso",0,VLOOKUP($A1847,'Class-6'!$B$9:$EI$108,134,0)))</f>
        <v/>
      </c>
      <c r="L1868" s="412" t="str">
        <f>IF($J1850="TC","TC",IF($J1850="Nso","NSO",VLOOKUP($A1847,'Class-6'!$B$9:$EI$108,135,0)))</f>
        <v/>
      </c>
      <c r="M1868" s="97" t="str">
        <f>IF($J1850="Nso",0,VLOOKUP($A1847,'Class-6'!$B$9:$EI$108,137,0))</f>
        <v/>
      </c>
    </row>
    <row r="1869" spans="1:13" ht="20.25" customHeight="1">
      <c r="A1869" s="1187"/>
      <c r="B1869" s="49" t="s">
        <v>81</v>
      </c>
      <c r="C1869" s="1172" t="s">
        <v>63</v>
      </c>
      <c r="D1869" s="1173"/>
      <c r="E1869" s="1173"/>
      <c r="F1869" s="1173"/>
      <c r="G1869" s="1173"/>
      <c r="H1869" s="1174"/>
      <c r="I1869" s="1175" t="s">
        <v>64</v>
      </c>
      <c r="J1869" s="1176"/>
      <c r="K1869" s="484">
        <f>IF($J1850="TC",0,IF($J1850="Nso",0,VLOOKUP($A1847,'Class-6'!$B$9:$EI$108,128,0)))</f>
        <v>0</v>
      </c>
      <c r="L1869" s="1177" t="s">
        <v>107</v>
      </c>
      <c r="M1869" s="1178"/>
    </row>
    <row r="1870" spans="1:13" ht="20.25" customHeight="1" thickBot="1">
      <c r="A1870" s="1187"/>
      <c r="B1870" s="49" t="s">
        <v>81</v>
      </c>
      <c r="C1870" s="1113" t="s">
        <v>58</v>
      </c>
      <c r="D1870" s="1114"/>
      <c r="E1870" s="1114"/>
      <c r="F1870" s="1115" t="s">
        <v>176</v>
      </c>
      <c r="G1870" s="1115"/>
      <c r="H1870" s="272" t="s">
        <v>51</v>
      </c>
      <c r="I1870" s="1116" t="s">
        <v>65</v>
      </c>
      <c r="J1870" s="1117"/>
      <c r="K1870" s="485">
        <f>IF($J1850="TC",0,IF($J1850="Nso",0,VLOOKUP($A1847,'Class-6'!$B$9:$EI$108,129,0)))</f>
        <v>0</v>
      </c>
      <c r="L1870" s="1118" t="str">
        <f>IF($J1850="TC",0,IF($J1850="Nso",0,VLOOKUP($A1847,'Class-6'!$B$9:$EI$108,130,0)))</f>
        <v/>
      </c>
      <c r="M1870" s="1119"/>
    </row>
    <row r="1871" spans="1:13" ht="20.25" customHeight="1">
      <c r="A1871" s="1187"/>
      <c r="B1871" s="49" t="s">
        <v>81</v>
      </c>
      <c r="C1871" s="1113"/>
      <c r="D1871" s="1114"/>
      <c r="E1871" s="1114"/>
      <c r="F1871" s="1115"/>
      <c r="G1871" s="1115"/>
      <c r="H1871" s="273" t="s">
        <v>105</v>
      </c>
      <c r="I1871" s="1120" t="s">
        <v>66</v>
      </c>
      <c r="J1871" s="1121"/>
      <c r="K1871" s="1122">
        <f>IF($J1850="TC",0,IF($J1850="Nso",0,VLOOKUP($A1847,'Class-6'!$B$9:$EI$108,138,0)))</f>
        <v>0</v>
      </c>
      <c r="L1871" s="1122"/>
      <c r="M1871" s="1123"/>
    </row>
    <row r="1872" spans="1:13" ht="20.25" customHeight="1">
      <c r="A1872" s="1187"/>
      <c r="B1872" s="49" t="s">
        <v>81</v>
      </c>
      <c r="C1872" s="1101" t="str">
        <f>'Class-6'!$CX$3</f>
        <v>WORK EXP.</v>
      </c>
      <c r="D1872" s="1102"/>
      <c r="E1872" s="1103"/>
      <c r="F1872" s="1104" t="str">
        <f>IF($J1850="TC",0,IF($J1850="Nso",0,VLOOKUP($A1847,'Class-6'!$B$9:$FH$108,155,0)))</f>
        <v>0/100</v>
      </c>
      <c r="G1872" s="1104"/>
      <c r="H1872" s="95">
        <f>IF($J1850="TC",0,IF($J1850="Nso",0,VLOOKUP($A1847,'Class-6'!$B$9:$FH$108,109,0)))</f>
        <v>0</v>
      </c>
      <c r="I1872" s="1105" t="s">
        <v>83</v>
      </c>
      <c r="J1872" s="1106"/>
      <c r="K1872" s="1107">
        <f>'Class-6'!$V$2</f>
        <v>44676</v>
      </c>
      <c r="L1872" s="1107"/>
      <c r="M1872" s="1108"/>
    </row>
    <row r="1873" spans="1:13" ht="20.25" customHeight="1">
      <c r="A1873" s="1187"/>
      <c r="B1873" s="49" t="s">
        <v>81</v>
      </c>
      <c r="C1873" s="1109" t="str">
        <f>'Class-6'!$DG$3</f>
        <v>ART EDU.</v>
      </c>
      <c r="D1873" s="1104"/>
      <c r="E1873" s="1104"/>
      <c r="F1873" s="1086" t="str">
        <f>IF($J1850="TC",0,IF($J1850="Nso",0,VLOOKUP($A1847,'Class-6'!$B$9:$FH$108,159,0)))</f>
        <v>0/100</v>
      </c>
      <c r="G1873" s="1087"/>
      <c r="H1873" s="95">
        <f>IF($J1850="TC",0,IF($J1850="Nso",0,VLOOKUP($A1847,'Class-6'!$B$9:$FH$108,118,0)))</f>
        <v>0</v>
      </c>
      <c r="I1873" s="1110"/>
      <c r="J1873" s="1111"/>
      <c r="K1873" s="1111"/>
      <c r="L1873" s="1111"/>
      <c r="M1873" s="1112"/>
    </row>
    <row r="1874" spans="1:13" ht="20.25" customHeight="1">
      <c r="A1874" s="1187"/>
      <c r="B1874" s="49" t="s">
        <v>81</v>
      </c>
      <c r="C1874" s="1084" t="str">
        <f>'Class-6'!$DP$3</f>
        <v>HEALTH &amp; PHY. EDU.</v>
      </c>
      <c r="D1874" s="1085"/>
      <c r="E1874" s="1085"/>
      <c r="F1874" s="1086" t="str">
        <f>IF($J1850="TC",0,IF($J1850="Nso",0,VLOOKUP($A1847,'Class-6'!$B$9:$FH$108,163,0)))</f>
        <v>0/100</v>
      </c>
      <c r="G1874" s="1087"/>
      <c r="H1874" s="95">
        <f>IF($J1850="TC",0,IF($J1850="Nso",0,VLOOKUP($A1847,'Class-6'!$B$9:$FH$108,127,0)))</f>
        <v>0</v>
      </c>
      <c r="I1874" s="1088" t="s">
        <v>78</v>
      </c>
      <c r="J1874" s="1089"/>
      <c r="K1874" s="1092"/>
      <c r="L1874" s="1093"/>
      <c r="M1874" s="1094"/>
    </row>
    <row r="1875" spans="1:13" ht="20.25" customHeight="1">
      <c r="A1875" s="1187"/>
      <c r="B1875" s="40" t="s">
        <v>81</v>
      </c>
      <c r="C1875" s="1098" t="s">
        <v>67</v>
      </c>
      <c r="D1875" s="1099"/>
      <c r="E1875" s="1099"/>
      <c r="F1875" s="1099"/>
      <c r="G1875" s="1099"/>
      <c r="H1875" s="1100"/>
      <c r="I1875" s="1090"/>
      <c r="J1875" s="1091"/>
      <c r="K1875" s="1095"/>
      <c r="L1875" s="1096"/>
      <c r="M1875" s="1097"/>
    </row>
    <row r="1876" spans="1:13" ht="20.25" customHeight="1" thickBot="1">
      <c r="A1876" s="1187"/>
      <c r="B1876" s="40" t="s">
        <v>81</v>
      </c>
      <c r="C1876" s="96" t="s">
        <v>68</v>
      </c>
      <c r="D1876" s="1060" t="s">
        <v>73</v>
      </c>
      <c r="E1876" s="1227"/>
      <c r="F1876" s="1060" t="s">
        <v>74</v>
      </c>
      <c r="G1876" s="1061"/>
      <c r="H1876" s="1062"/>
      <c r="I1876" s="1063" t="s">
        <v>79</v>
      </c>
      <c r="J1876" s="1064"/>
      <c r="K1876" s="1064"/>
      <c r="L1876" s="1064"/>
      <c r="M1876" s="1065"/>
    </row>
    <row r="1877" spans="1:13" ht="20.25" customHeight="1">
      <c r="A1877" s="1187"/>
      <c r="B1877" s="40" t="s">
        <v>81</v>
      </c>
      <c r="C1877" s="511" t="s">
        <v>207</v>
      </c>
      <c r="D1877" s="1228" t="s">
        <v>208</v>
      </c>
      <c r="E1877" s="1229"/>
      <c r="F1877" s="1069" t="s">
        <v>75</v>
      </c>
      <c r="G1877" s="1070"/>
      <c r="H1877" s="1071"/>
      <c r="I1877" s="1066"/>
      <c r="J1877" s="1067"/>
      <c r="K1877" s="1067"/>
      <c r="L1877" s="1067"/>
      <c r="M1877" s="1068"/>
    </row>
    <row r="1878" spans="1:13" ht="20.25" customHeight="1">
      <c r="A1878" s="1187"/>
      <c r="B1878" s="40" t="s">
        <v>81</v>
      </c>
      <c r="C1878" s="512" t="s">
        <v>69</v>
      </c>
      <c r="D1878" s="1230" t="s">
        <v>212</v>
      </c>
      <c r="E1878" s="1231"/>
      <c r="F1878" s="1072" t="s">
        <v>76</v>
      </c>
      <c r="G1878" s="1073"/>
      <c r="H1878" s="1074"/>
      <c r="I1878" s="1066"/>
      <c r="J1878" s="1067"/>
      <c r="K1878" s="1067"/>
      <c r="L1878" s="1067"/>
      <c r="M1878" s="1068"/>
    </row>
    <row r="1879" spans="1:13" ht="20.25" customHeight="1">
      <c r="A1879" s="1187"/>
      <c r="B1879" s="40" t="s">
        <v>81</v>
      </c>
      <c r="C1879" s="512" t="s">
        <v>70</v>
      </c>
      <c r="D1879" s="1230" t="s">
        <v>215</v>
      </c>
      <c r="E1879" s="1231"/>
      <c r="F1879" s="1072" t="s">
        <v>77</v>
      </c>
      <c r="G1879" s="1073"/>
      <c r="H1879" s="1074"/>
      <c r="I1879" s="1075" t="s">
        <v>93</v>
      </c>
      <c r="J1879" s="1076"/>
      <c r="K1879" s="1076"/>
      <c r="L1879" s="1076"/>
      <c r="M1879" s="1077"/>
    </row>
    <row r="1880" spans="1:13" ht="20.25" customHeight="1">
      <c r="A1880" s="1187"/>
      <c r="B1880" s="40"/>
      <c r="C1880" s="512" t="s">
        <v>72</v>
      </c>
      <c r="D1880" s="1230" t="s">
        <v>209</v>
      </c>
      <c r="E1880" s="1231"/>
      <c r="F1880" s="1072" t="s">
        <v>77</v>
      </c>
      <c r="G1880" s="1073"/>
      <c r="H1880" s="1074"/>
      <c r="I1880" s="1075"/>
      <c r="J1880" s="1076"/>
      <c r="K1880" s="1076"/>
      <c r="L1880" s="1076"/>
      <c r="M1880" s="1077"/>
    </row>
    <row r="1881" spans="1:13" ht="20.25" customHeight="1" thickBot="1">
      <c r="A1881" s="1187"/>
      <c r="B1881" s="51" t="s">
        <v>81</v>
      </c>
      <c r="C1881" s="131" t="s">
        <v>71</v>
      </c>
      <c r="D1881" s="1232" t="s">
        <v>210</v>
      </c>
      <c r="E1881" s="1233"/>
      <c r="F1881" s="1081" t="s">
        <v>106</v>
      </c>
      <c r="G1881" s="1082"/>
      <c r="H1881" s="1083"/>
      <c r="I1881" s="1078"/>
      <c r="J1881" s="1079"/>
      <c r="K1881" s="1079"/>
      <c r="L1881" s="1079"/>
      <c r="M1881" s="1080"/>
    </row>
    <row r="1882" spans="1:13" ht="12.75" customHeight="1" thickTop="1">
      <c r="A1882" s="1185"/>
      <c r="B1882" s="1185"/>
      <c r="C1882" s="1185"/>
      <c r="D1882" s="1185"/>
      <c r="E1882" s="1185"/>
      <c r="F1882" s="1185"/>
      <c r="G1882" s="1185"/>
      <c r="H1882" s="1185"/>
      <c r="I1882" s="1185"/>
      <c r="J1882" s="1185"/>
      <c r="K1882" s="1185"/>
      <c r="L1882" s="1185"/>
      <c r="M1882" s="1185"/>
    </row>
    <row r="1883" spans="1:13" ht="24.75" customHeight="1" thickBot="1">
      <c r="A1883" s="488">
        <f>A1847+1</f>
        <v>54</v>
      </c>
      <c r="B1883" s="1186" t="s">
        <v>54</v>
      </c>
      <c r="C1883" s="1186"/>
      <c r="D1883" s="1186"/>
      <c r="E1883" s="1186"/>
      <c r="F1883" s="1186"/>
      <c r="G1883" s="1186"/>
      <c r="H1883" s="1186"/>
      <c r="I1883" s="1186"/>
      <c r="J1883" s="1186"/>
      <c r="K1883" s="1186"/>
      <c r="L1883" s="1186"/>
      <c r="M1883" s="1186"/>
    </row>
    <row r="1884" spans="1:13" ht="42.75" customHeight="1" thickTop="1">
      <c r="A1884" s="1187"/>
      <c r="B1884" s="1188"/>
      <c r="C1884" s="1189"/>
      <c r="D1884" s="1192" t="str">
        <f>Master!$E$8</f>
        <v>Govt. Sr. Secondary School Raimalwada</v>
      </c>
      <c r="E1884" s="1193"/>
      <c r="F1884" s="1193"/>
      <c r="G1884" s="1193"/>
      <c r="H1884" s="1193"/>
      <c r="I1884" s="1193"/>
      <c r="J1884" s="1193"/>
      <c r="K1884" s="1193"/>
      <c r="L1884" s="1193"/>
      <c r="M1884" s="1194"/>
    </row>
    <row r="1885" spans="1:13" ht="26.25" customHeight="1" thickBot="1">
      <c r="A1885" s="1187"/>
      <c r="B1885" s="1190"/>
      <c r="C1885" s="1191"/>
      <c r="D1885" s="1195" t="str">
        <f>Master!$E$11</f>
        <v>P.S.-Bapini (Jodhpur)</v>
      </c>
      <c r="E1885" s="1196"/>
      <c r="F1885" s="1196"/>
      <c r="G1885" s="1196"/>
      <c r="H1885" s="1196"/>
      <c r="I1885" s="1196"/>
      <c r="J1885" s="1196"/>
      <c r="K1885" s="1196"/>
      <c r="L1885" s="1196"/>
      <c r="M1885" s="1197"/>
    </row>
    <row r="1886" spans="1:13" ht="17.25" customHeight="1">
      <c r="A1886" s="1187"/>
      <c r="B1886" s="274"/>
      <c r="C1886" s="1198" t="s">
        <v>169</v>
      </c>
      <c r="D1886" s="1199"/>
      <c r="E1886" s="1199"/>
      <c r="F1886" s="1199"/>
      <c r="G1886" s="1200"/>
      <c r="H1886" s="1207" t="s">
        <v>129</v>
      </c>
      <c r="I1886" s="1207"/>
      <c r="J1886" s="1210">
        <f>VLOOKUP(A1883,'Class-6'!$B$9:$G$108,6)</f>
        <v>0</v>
      </c>
      <c r="K1886" s="1213" t="str">
        <f>CONCATENATE('Class-6'!$C$3,'Class-6'!$G$3)</f>
        <v>School U-Dise Code :-08151106901</v>
      </c>
      <c r="L1886" s="1214"/>
      <c r="M1886" s="1215"/>
    </row>
    <row r="1887" spans="1:13" ht="17.25" customHeight="1">
      <c r="A1887" s="1187"/>
      <c r="B1887" s="38"/>
      <c r="C1887" s="1201"/>
      <c r="D1887" s="1202"/>
      <c r="E1887" s="1202"/>
      <c r="F1887" s="1202"/>
      <c r="G1887" s="1203"/>
      <c r="H1887" s="1208"/>
      <c r="I1887" s="1208"/>
      <c r="J1887" s="1211"/>
      <c r="K1887" s="1216" t="str">
        <f>CONCATENATE('Class-6'!$I$3,'Class-6'!$J$3)</f>
        <v>Session :-2021-22</v>
      </c>
      <c r="L1887" s="1217"/>
      <c r="M1887" s="1218"/>
    </row>
    <row r="1888" spans="1:13" ht="17.25" customHeight="1" thickBot="1">
      <c r="A1888" s="1187"/>
      <c r="B1888" s="38"/>
      <c r="C1888" s="1204"/>
      <c r="D1888" s="1205"/>
      <c r="E1888" s="1205"/>
      <c r="F1888" s="1205"/>
      <c r="G1888" s="1206"/>
      <c r="H1888" s="1209"/>
      <c r="I1888" s="1209"/>
      <c r="J1888" s="1212"/>
      <c r="K1888" s="1219"/>
      <c r="L1888" s="1220"/>
      <c r="M1888" s="1221"/>
    </row>
    <row r="1889" spans="1:13" ht="20.25" customHeight="1">
      <c r="A1889" s="1187"/>
      <c r="B1889" s="40" t="s">
        <v>81</v>
      </c>
      <c r="C1889" s="1222" t="s">
        <v>22</v>
      </c>
      <c r="D1889" s="1223"/>
      <c r="E1889" s="1223"/>
      <c r="F1889" s="1224"/>
      <c r="G1889" s="17" t="s">
        <v>167</v>
      </c>
      <c r="H1889" s="1225">
        <f>VLOOKUP($A1883,'Class-6'!$B$9:$EI$108,4,0)</f>
        <v>0</v>
      </c>
      <c r="I1889" s="1225"/>
      <c r="J1889" s="1225"/>
      <c r="K1889" s="1225"/>
      <c r="L1889" s="1225"/>
      <c r="M1889" s="1226"/>
    </row>
    <row r="1890" spans="1:13" ht="20.25" customHeight="1">
      <c r="A1890" s="1187"/>
      <c r="B1890" s="40" t="s">
        <v>81</v>
      </c>
      <c r="C1890" s="1181" t="s">
        <v>24</v>
      </c>
      <c r="D1890" s="1182"/>
      <c r="E1890" s="1182"/>
      <c r="F1890" s="1183"/>
      <c r="G1890" s="33" t="s">
        <v>167</v>
      </c>
      <c r="H1890" s="1179">
        <f>VLOOKUP($A1883,'Class-6'!$B$9:$EI$108,7,0)</f>
        <v>0</v>
      </c>
      <c r="I1890" s="1179"/>
      <c r="J1890" s="1179"/>
      <c r="K1890" s="1179"/>
      <c r="L1890" s="1179"/>
      <c r="M1890" s="1180"/>
    </row>
    <row r="1891" spans="1:13" ht="20.25" customHeight="1">
      <c r="A1891" s="1187"/>
      <c r="B1891" s="40" t="s">
        <v>81</v>
      </c>
      <c r="C1891" s="1181" t="s">
        <v>25</v>
      </c>
      <c r="D1891" s="1182"/>
      <c r="E1891" s="1182"/>
      <c r="F1891" s="1183"/>
      <c r="G1891" s="33" t="s">
        <v>167</v>
      </c>
      <c r="H1891" s="1179">
        <f>VLOOKUP($A1883,'Class-6'!$B$9:$EI$108,8,0)</f>
        <v>0</v>
      </c>
      <c r="I1891" s="1179"/>
      <c r="J1891" s="1179"/>
      <c r="K1891" s="1179"/>
      <c r="L1891" s="1179"/>
      <c r="M1891" s="1180"/>
    </row>
    <row r="1892" spans="1:13" ht="20.25" customHeight="1">
      <c r="A1892" s="1187"/>
      <c r="B1892" s="40" t="s">
        <v>81</v>
      </c>
      <c r="C1892" s="1181" t="s">
        <v>56</v>
      </c>
      <c r="D1892" s="1182"/>
      <c r="E1892" s="1182"/>
      <c r="F1892" s="1183"/>
      <c r="G1892" s="33" t="s">
        <v>167</v>
      </c>
      <c r="H1892" s="1179">
        <f>VLOOKUP($A1883,'Class-6'!$B$9:$EI$108,9,0)</f>
        <v>0</v>
      </c>
      <c r="I1892" s="1179"/>
      <c r="J1892" s="1179"/>
      <c r="K1892" s="1179"/>
      <c r="L1892" s="1179"/>
      <c r="M1892" s="1180"/>
    </row>
    <row r="1893" spans="1:13" ht="20.25" customHeight="1">
      <c r="A1893" s="1187"/>
      <c r="B1893" s="40" t="s">
        <v>81</v>
      </c>
      <c r="C1893" s="1181" t="s">
        <v>57</v>
      </c>
      <c r="D1893" s="1182"/>
      <c r="E1893" s="1182"/>
      <c r="F1893" s="1183"/>
      <c r="G1893" s="33" t="s">
        <v>167</v>
      </c>
      <c r="H1893" s="1184" t="str">
        <f>CONCATENATE('Class-6'!$G$4,'Class-6'!$J$4)</f>
        <v>6(A)</v>
      </c>
      <c r="I1893" s="1179"/>
      <c r="J1893" s="1179"/>
      <c r="K1893" s="1179"/>
      <c r="L1893" s="1179"/>
      <c r="M1893" s="1180"/>
    </row>
    <row r="1894" spans="1:13" ht="20.25" customHeight="1" thickBot="1">
      <c r="A1894" s="1187"/>
      <c r="B1894" s="40" t="s">
        <v>81</v>
      </c>
      <c r="C1894" s="1154" t="s">
        <v>27</v>
      </c>
      <c r="D1894" s="1155"/>
      <c r="E1894" s="1155"/>
      <c r="F1894" s="1156"/>
      <c r="G1894" s="98" t="s">
        <v>167</v>
      </c>
      <c r="H1894" s="1157">
        <f>VLOOKUP($A1883,'Class-6'!$B$9:$EI$108,10,0)</f>
        <v>0</v>
      </c>
      <c r="I1894" s="1157"/>
      <c r="J1894" s="1157"/>
      <c r="K1894" s="1157"/>
      <c r="L1894" s="1157"/>
      <c r="M1894" s="1158"/>
    </row>
    <row r="1895" spans="1:13" ht="20.25" customHeight="1">
      <c r="A1895" s="1187"/>
      <c r="B1895" s="49" t="s">
        <v>81</v>
      </c>
      <c r="C1895" s="1159" t="s">
        <v>58</v>
      </c>
      <c r="D1895" s="1160"/>
      <c r="E1895" s="413" t="s">
        <v>85</v>
      </c>
      <c r="F1895" s="413" t="s">
        <v>86</v>
      </c>
      <c r="G1895" s="410" t="s">
        <v>33</v>
      </c>
      <c r="H1895" s="1161" t="s">
        <v>59</v>
      </c>
      <c r="I1895" s="1161"/>
      <c r="J1895" s="1162" t="s">
        <v>97</v>
      </c>
      <c r="K1895" s="1163"/>
      <c r="L1895" s="414" t="s">
        <v>89</v>
      </c>
      <c r="M1895" s="1164" t="s">
        <v>104</v>
      </c>
    </row>
    <row r="1896" spans="1:13" ht="25.5" customHeight="1" thickBot="1">
      <c r="A1896" s="1187"/>
      <c r="B1896" s="49" t="s">
        <v>81</v>
      </c>
      <c r="C1896" s="1166" t="s">
        <v>60</v>
      </c>
      <c r="D1896" s="1167"/>
      <c r="E1896" s="267">
        <f>'Class-6'!$L$7</f>
        <v>20</v>
      </c>
      <c r="F1896" s="267">
        <f>'Class-6'!$M$7</f>
        <v>20</v>
      </c>
      <c r="G1896" s="268">
        <f>SUM(E1896:F1896)</f>
        <v>40</v>
      </c>
      <c r="H1896" s="1168">
        <f>'Class-6'!$R$7</f>
        <v>60</v>
      </c>
      <c r="I1896" s="1169"/>
      <c r="J1896" s="1170">
        <f>'Class-6'!$V$7</f>
        <v>100</v>
      </c>
      <c r="K1896" s="1171"/>
      <c r="L1896" s="150">
        <f>G1896+H1896+J1896</f>
        <v>200</v>
      </c>
      <c r="M1896" s="1165"/>
    </row>
    <row r="1897" spans="1:13" ht="22.5" customHeight="1">
      <c r="A1897" s="1187"/>
      <c r="B1897" s="49" t="s">
        <v>81</v>
      </c>
      <c r="C1897" s="1148" t="str">
        <f>'Class-6'!$L$3</f>
        <v>HINDI</v>
      </c>
      <c r="D1897" s="1149"/>
      <c r="E1897" s="99">
        <f>IF($J1886="TC",0,IF($J1886="Nso",0,VLOOKUP($A1883,'Class-6'!$B$9:$EI$108,11,0)))</f>
        <v>0</v>
      </c>
      <c r="F1897" s="99">
        <f>IF($J1886="TC",0,IF($J1886="Nso",0,VLOOKUP($A1883,'Class-6'!$B$9:$EI$108,12,0)))</f>
        <v>0</v>
      </c>
      <c r="G1897" s="269">
        <f>SUM(E1897,F1897)</f>
        <v>0</v>
      </c>
      <c r="H1897" s="1150">
        <f>IF($J1886="TC",0,IF($J1886="Nso",0,VLOOKUP($A1883,'Class-6'!$B$9:$EI$108,17,0)))</f>
        <v>0</v>
      </c>
      <c r="I1897" s="1151"/>
      <c r="J1897" s="1152">
        <f>IF($J1886="TC",0,IF($J1886="Nso",0,VLOOKUP($A1883,'Class-6'!$B$9:$EI$108,21,0)))</f>
        <v>0</v>
      </c>
      <c r="K1897" s="1153"/>
      <c r="L1897" s="99">
        <f>SUM(G1897,H1897,J1897)</f>
        <v>0</v>
      </c>
      <c r="M1897" s="100">
        <f>IF($J1886="TC",0,IF($J1886="Nso",0,VLOOKUP($A1883,'Class-6'!$B$9:$EI$108,25,0)))</f>
        <v>0</v>
      </c>
    </row>
    <row r="1898" spans="1:13" ht="22.5" customHeight="1">
      <c r="A1898" s="1187"/>
      <c r="B1898" s="49" t="s">
        <v>81</v>
      </c>
      <c r="C1898" s="1136" t="str">
        <f>'Class-6'!$AA$3</f>
        <v>ENGLISH</v>
      </c>
      <c r="D1898" s="1137"/>
      <c r="E1898" s="99">
        <f>IF($J1886="TC",0,IF($J1886="Nso",0,VLOOKUP($A1883,'Class-6'!$B$9:$EI$108,26,0)))</f>
        <v>0</v>
      </c>
      <c r="F1898" s="99">
        <f>IF($J1886="TC",0,IF($J1886="Nso",0,VLOOKUP($A1883,'Class-6'!$B$9:$EI$108,27,0)))</f>
        <v>0</v>
      </c>
      <c r="G1898" s="270">
        <f t="shared" ref="G1898:G1902" si="106">SUM(E1898,F1898)</f>
        <v>0</v>
      </c>
      <c r="H1898" s="1138">
        <f>IF($J1886="TC",0,IF($J1886="Nso",0,VLOOKUP($A1883,'Class-6'!$B$9:$EI$108,32,0)))</f>
        <v>0</v>
      </c>
      <c r="I1898" s="1139"/>
      <c r="J1898" s="1140">
        <f>IF($J1886="TC",0,IF($J1886="Nso",0,VLOOKUP($A1883,'Class-6'!$B$9:$EI$108,36,0)))</f>
        <v>0</v>
      </c>
      <c r="K1898" s="1141"/>
      <c r="L1898" s="99">
        <f t="shared" ref="L1898:L1902" si="107">SUM(G1898,H1898,J1898)</f>
        <v>0</v>
      </c>
      <c r="M1898" s="100">
        <f>IF($J1886="TC",0,IF($J1886="Nso",0,VLOOKUP($A1883,'Class-6'!$B$9:$EI$108,40,0)))</f>
        <v>0</v>
      </c>
    </row>
    <row r="1899" spans="1:13" ht="22.5" customHeight="1">
      <c r="A1899" s="1187"/>
      <c r="B1899" s="49" t="s">
        <v>81</v>
      </c>
      <c r="C1899" s="1136" t="str">
        <f>'Class-6'!$AP$3</f>
        <v>SANSKRIT</v>
      </c>
      <c r="D1899" s="1137"/>
      <c r="E1899" s="99">
        <f>IF($J1886="TC",0,IF($J1886="Nso",0,VLOOKUP($A1883,'Class-6'!$B$9:$EI$108,41,0)))</f>
        <v>0</v>
      </c>
      <c r="F1899" s="99">
        <f>IF($J1886="TC",0,IF($J1886="TC",0,IF($J1886="Nso",0,VLOOKUP($A1883,'Class-6'!$B$9:$EI$108,42,0))))</f>
        <v>0</v>
      </c>
      <c r="G1899" s="270">
        <f t="shared" si="106"/>
        <v>0</v>
      </c>
      <c r="H1899" s="1138">
        <f>IF($J1886="TC",0,IF($J1886="Nso",0,VLOOKUP($A1883,'Class-6'!$B$9:$EI$108,47,0)))</f>
        <v>0</v>
      </c>
      <c r="I1899" s="1139"/>
      <c r="J1899" s="1140">
        <f>IF($J1886="TC",0,IF($J1886="Nso",0,VLOOKUP($A1883,'Class-6'!$B$9:$EI$108,51,0)))</f>
        <v>0</v>
      </c>
      <c r="K1899" s="1141"/>
      <c r="L1899" s="99">
        <f t="shared" si="107"/>
        <v>0</v>
      </c>
      <c r="M1899" s="100">
        <f>IF($J1886="TC",0,IF($J1886="Nso",0,VLOOKUP($A1883,'Class-6'!$B$9:$EI$108,55,0)))</f>
        <v>0</v>
      </c>
    </row>
    <row r="1900" spans="1:13" ht="22.5" customHeight="1">
      <c r="A1900" s="1187"/>
      <c r="B1900" s="49" t="s">
        <v>81</v>
      </c>
      <c r="C1900" s="1136" t="str">
        <f>'Class-6'!$BE$3</f>
        <v>SCIENCE</v>
      </c>
      <c r="D1900" s="1137"/>
      <c r="E1900" s="99">
        <f>IF($J1886="TC",0,IF($J1886="Nso",0,VLOOKUP($A1883,'Class-6'!$B$9:$EI$108,56,0)))</f>
        <v>0</v>
      </c>
      <c r="F1900" s="99">
        <f>IF($J1886="TC",0,IF($J1886="Nso",0,VLOOKUP($A1883,'Class-6'!$B$9:$EI$108,57,0)))</f>
        <v>0</v>
      </c>
      <c r="G1900" s="270">
        <f t="shared" si="106"/>
        <v>0</v>
      </c>
      <c r="H1900" s="1138">
        <f>IF($J1886="TC",0,IF($J1886="Nso",0,VLOOKUP($A1883,'Class-6'!$B$9:$EI$108,62,0)))</f>
        <v>0</v>
      </c>
      <c r="I1900" s="1139"/>
      <c r="J1900" s="1140">
        <f>IF($J1886="TC",0,IF($J1886="Nso",0,VLOOKUP($A1883,'Class-6'!$B$9:$EI$108,66,0)))</f>
        <v>0</v>
      </c>
      <c r="K1900" s="1141"/>
      <c r="L1900" s="99">
        <f t="shared" si="107"/>
        <v>0</v>
      </c>
      <c r="M1900" s="100">
        <f>IF($J1886="TC",0,IF($J1886="Nso",0,VLOOKUP($A1883,'Class-6'!$B$9:$EI$108,70,0)))</f>
        <v>0</v>
      </c>
    </row>
    <row r="1901" spans="1:13" ht="22.5" customHeight="1">
      <c r="A1901" s="1187"/>
      <c r="B1901" s="49" t="s">
        <v>81</v>
      </c>
      <c r="C1901" s="1136" t="str">
        <f>'Class-6'!$BT$3</f>
        <v>MATHEMATICS</v>
      </c>
      <c r="D1901" s="1137"/>
      <c r="E1901" s="99">
        <f>IF($J1886="TC",0,IF($J1886="Nso",0,VLOOKUP($A1883,'Class-6'!$B$9:$EI$108,71,0)))</f>
        <v>0</v>
      </c>
      <c r="F1901" s="99">
        <f>IF($J1886="TC",0,IF($J1886="Nso",0,VLOOKUP($A1883,'Class-6'!$B$9:$EI$108,72,0)))</f>
        <v>0</v>
      </c>
      <c r="G1901" s="270">
        <f t="shared" si="106"/>
        <v>0</v>
      </c>
      <c r="H1901" s="1138">
        <f>IF($J1886="TC",0,IF($J1886="Nso",0,VLOOKUP($A1883,'Class-6'!$B$9:$EI$108,77,0)))</f>
        <v>0</v>
      </c>
      <c r="I1901" s="1139"/>
      <c r="J1901" s="1140">
        <f>IF($J1886="TC",0,IF($J1886="Nso",0,VLOOKUP($A1883,'Class-6'!$B$9:$EI$108,81,0)))</f>
        <v>0</v>
      </c>
      <c r="K1901" s="1141"/>
      <c r="L1901" s="99">
        <f t="shared" si="107"/>
        <v>0</v>
      </c>
      <c r="M1901" s="100">
        <f>IF($J1886="TC",0,IF($J1886="Nso",0,VLOOKUP($A1883,'Class-6'!$B$9:$EI$108,85,0)))</f>
        <v>0</v>
      </c>
    </row>
    <row r="1902" spans="1:13" ht="22.5" customHeight="1" thickBot="1">
      <c r="A1902" s="1187"/>
      <c r="B1902" s="49" t="s">
        <v>81</v>
      </c>
      <c r="C1902" s="1142" t="str">
        <f>'Class-6'!$CI$3</f>
        <v>SOCIAL SCIENCE</v>
      </c>
      <c r="D1902" s="1143"/>
      <c r="E1902" s="99">
        <f>IF($J1886="TC",0,IF($J1886="Nso",0,VLOOKUP($A1883,'Class-6'!$B$9:$EI$108,86,0)))</f>
        <v>0</v>
      </c>
      <c r="F1902" s="99">
        <f>IF($J1886="TC",0,IF($J1886="Nso",0,VLOOKUP($A1883,'Class-6'!$B$9:$EI$108,87,0)))</f>
        <v>0</v>
      </c>
      <c r="G1902" s="271">
        <f t="shared" si="106"/>
        <v>0</v>
      </c>
      <c r="H1902" s="1144">
        <f>IF($J1886="TC",0,IF($J1886="Nso",0,VLOOKUP($A1883,'Class-6'!$B$9:$EI$108,92,0)))</f>
        <v>0</v>
      </c>
      <c r="I1902" s="1145"/>
      <c r="J1902" s="1146">
        <f>IF($J1886="TC",0,IF($J1886="Nso",0,VLOOKUP($A1883,'Class-6'!$B$9:$EI$108,96,0)))</f>
        <v>0</v>
      </c>
      <c r="K1902" s="1147"/>
      <c r="L1902" s="99">
        <f t="shared" si="107"/>
        <v>0</v>
      </c>
      <c r="M1902" s="100">
        <f>IF($J1886="TC",0,IF($J1886="Nso",0,VLOOKUP($A1883,'Class-6'!$B$9:$EI$108,100,0)))</f>
        <v>0</v>
      </c>
    </row>
    <row r="1903" spans="1:13" ht="20.25" customHeight="1">
      <c r="A1903" s="1187"/>
      <c r="B1903" s="49" t="s">
        <v>81</v>
      </c>
      <c r="C1903" s="1124" t="s">
        <v>90</v>
      </c>
      <c r="D1903" s="1125"/>
      <c r="E1903" s="1126"/>
      <c r="F1903" s="1130" t="s">
        <v>91</v>
      </c>
      <c r="G1903" s="1131"/>
      <c r="H1903" s="1132" t="s">
        <v>92</v>
      </c>
      <c r="I1903" s="1133"/>
      <c r="J1903" s="481" t="s">
        <v>45</v>
      </c>
      <c r="K1903" s="481" t="s">
        <v>98</v>
      </c>
      <c r="L1903" s="411" t="s">
        <v>43</v>
      </c>
      <c r="M1903" s="513" t="s">
        <v>47</v>
      </c>
    </row>
    <row r="1904" spans="1:13" ht="20.25" customHeight="1" thickBot="1">
      <c r="A1904" s="1187"/>
      <c r="B1904" s="49" t="s">
        <v>81</v>
      </c>
      <c r="C1904" s="1127"/>
      <c r="D1904" s="1128"/>
      <c r="E1904" s="1129"/>
      <c r="F1904" s="1134">
        <f>IF($J1886="TC",0,IF($J1886="Nso",0,VLOOKUP($A1883,'Class-6'!$B$9:$EI$108,131,0)))</f>
        <v>0</v>
      </c>
      <c r="G1904" s="1135"/>
      <c r="H1904" s="1134">
        <f>IF($J1886="TC",0,IF($J1886="Nso",0,VLOOKUP($A1883,'Class-6'!$B$9:$EI$108,132,0)))</f>
        <v>0</v>
      </c>
      <c r="I1904" s="1135"/>
      <c r="J1904" s="483">
        <f>IF($J1886="TC",0,IF($J1886="Nso",0,VLOOKUP($A1883,'Class-6'!$B$9:$EI$108,133,0)))</f>
        <v>0</v>
      </c>
      <c r="K1904" s="482" t="str">
        <f>IF($J1886="TC",0,IF($J1886="Nso",0,VLOOKUP($A1883,'Class-6'!$B$9:$EI$108,134,0)))</f>
        <v/>
      </c>
      <c r="L1904" s="412" t="str">
        <f>IF($J1886="TC","TC",IF($J1886="Nso","NSO",VLOOKUP($A1883,'Class-6'!$B$9:$EI$108,135,0)))</f>
        <v/>
      </c>
      <c r="M1904" s="97" t="str">
        <f>IF($J1886="Nso",0,VLOOKUP($A1883,'Class-6'!$B$9:$EI$108,137,0))</f>
        <v/>
      </c>
    </row>
    <row r="1905" spans="1:13" ht="20.25" customHeight="1">
      <c r="A1905" s="1187"/>
      <c r="B1905" s="49" t="s">
        <v>81</v>
      </c>
      <c r="C1905" s="1172" t="s">
        <v>63</v>
      </c>
      <c r="D1905" s="1173"/>
      <c r="E1905" s="1173"/>
      <c r="F1905" s="1173"/>
      <c r="G1905" s="1173"/>
      <c r="H1905" s="1174"/>
      <c r="I1905" s="1175" t="s">
        <v>64</v>
      </c>
      <c r="J1905" s="1176"/>
      <c r="K1905" s="484">
        <f>IF($J1886="TC",0,IF($J1886="Nso",0,VLOOKUP($A1883,'Class-6'!$B$9:$EI$108,128,0)))</f>
        <v>0</v>
      </c>
      <c r="L1905" s="1177" t="s">
        <v>107</v>
      </c>
      <c r="M1905" s="1178"/>
    </row>
    <row r="1906" spans="1:13" ht="20.25" customHeight="1" thickBot="1">
      <c r="A1906" s="1187"/>
      <c r="B1906" s="49" t="s">
        <v>81</v>
      </c>
      <c r="C1906" s="1113" t="s">
        <v>58</v>
      </c>
      <c r="D1906" s="1114"/>
      <c r="E1906" s="1114"/>
      <c r="F1906" s="1115" t="s">
        <v>176</v>
      </c>
      <c r="G1906" s="1115"/>
      <c r="H1906" s="272" t="s">
        <v>51</v>
      </c>
      <c r="I1906" s="1116" t="s">
        <v>65</v>
      </c>
      <c r="J1906" s="1117"/>
      <c r="K1906" s="485">
        <f>IF($J1886="TC",0,IF($J1886="Nso",0,VLOOKUP($A1883,'Class-6'!$B$9:$EI$108,129,0)))</f>
        <v>0</v>
      </c>
      <c r="L1906" s="1118" t="str">
        <f>IF($J1886="TC",0,IF($J1886="Nso",0,VLOOKUP($A1883,'Class-6'!$B$9:$EI$108,130,0)))</f>
        <v/>
      </c>
      <c r="M1906" s="1119"/>
    </row>
    <row r="1907" spans="1:13" ht="20.25" customHeight="1">
      <c r="A1907" s="1187"/>
      <c r="B1907" s="49" t="s">
        <v>81</v>
      </c>
      <c r="C1907" s="1113"/>
      <c r="D1907" s="1114"/>
      <c r="E1907" s="1114"/>
      <c r="F1907" s="1115"/>
      <c r="G1907" s="1115"/>
      <c r="H1907" s="273" t="s">
        <v>105</v>
      </c>
      <c r="I1907" s="1120" t="s">
        <v>66</v>
      </c>
      <c r="J1907" s="1121"/>
      <c r="K1907" s="1122">
        <f>IF($J1886="TC",0,IF($J1886="Nso",0,VLOOKUP($A1883,'Class-6'!$B$9:$EI$108,138,0)))</f>
        <v>0</v>
      </c>
      <c r="L1907" s="1122"/>
      <c r="M1907" s="1123"/>
    </row>
    <row r="1908" spans="1:13" ht="20.25" customHeight="1">
      <c r="A1908" s="1187"/>
      <c r="B1908" s="49" t="s">
        <v>81</v>
      </c>
      <c r="C1908" s="1101" t="str">
        <f>'Class-6'!$CX$3</f>
        <v>WORK EXP.</v>
      </c>
      <c r="D1908" s="1102"/>
      <c r="E1908" s="1103"/>
      <c r="F1908" s="1104" t="str">
        <f>IF($J1886="TC",0,IF($J1886="Nso",0,VLOOKUP($A1883,'Class-6'!$B$9:$FH$108,155,0)))</f>
        <v>0/100</v>
      </c>
      <c r="G1908" s="1104"/>
      <c r="H1908" s="95">
        <f>IF($J1886="TC",0,IF($J1886="Nso",0,VLOOKUP($A1883,'Class-6'!$B$9:$FH$108,109,0)))</f>
        <v>0</v>
      </c>
      <c r="I1908" s="1105" t="s">
        <v>83</v>
      </c>
      <c r="J1908" s="1106"/>
      <c r="K1908" s="1107">
        <f>'Class-6'!$V$2</f>
        <v>44676</v>
      </c>
      <c r="L1908" s="1107"/>
      <c r="M1908" s="1108"/>
    </row>
    <row r="1909" spans="1:13" ht="20.25" customHeight="1">
      <c r="A1909" s="1187"/>
      <c r="B1909" s="49" t="s">
        <v>81</v>
      </c>
      <c r="C1909" s="1109" t="str">
        <f>'Class-6'!$DG$3</f>
        <v>ART EDU.</v>
      </c>
      <c r="D1909" s="1104"/>
      <c r="E1909" s="1104"/>
      <c r="F1909" s="1086" t="str">
        <f>IF($J1886="TC",0,IF($J1886="Nso",0,VLOOKUP($A1883,'Class-6'!$B$9:$FH$108,159,0)))</f>
        <v>0/100</v>
      </c>
      <c r="G1909" s="1087"/>
      <c r="H1909" s="95">
        <f>IF($J1886="TC",0,IF($J1886="Nso",0,VLOOKUP($A1883,'Class-6'!$B$9:$FH$108,118,0)))</f>
        <v>0</v>
      </c>
      <c r="I1909" s="1110"/>
      <c r="J1909" s="1111"/>
      <c r="K1909" s="1111"/>
      <c r="L1909" s="1111"/>
      <c r="M1909" s="1112"/>
    </row>
    <row r="1910" spans="1:13" ht="20.25" customHeight="1">
      <c r="A1910" s="1187"/>
      <c r="B1910" s="49" t="s">
        <v>81</v>
      </c>
      <c r="C1910" s="1084" t="str">
        <f>'Class-6'!$DP$3</f>
        <v>HEALTH &amp; PHY. EDU.</v>
      </c>
      <c r="D1910" s="1085"/>
      <c r="E1910" s="1085"/>
      <c r="F1910" s="1086" t="str">
        <f>IF($J1886="TC",0,IF($J1886="Nso",0,VLOOKUP($A1883,'Class-6'!$B$9:$FH$108,163,0)))</f>
        <v>0/100</v>
      </c>
      <c r="G1910" s="1087"/>
      <c r="H1910" s="95">
        <f>IF($J1886="TC",0,IF($J1886="Nso",0,VLOOKUP($A1883,'Class-6'!$B$9:$FH$108,127,0)))</f>
        <v>0</v>
      </c>
      <c r="I1910" s="1088" t="s">
        <v>78</v>
      </c>
      <c r="J1910" s="1089"/>
      <c r="K1910" s="1092"/>
      <c r="L1910" s="1093"/>
      <c r="M1910" s="1094"/>
    </row>
    <row r="1911" spans="1:13" ht="20.25" customHeight="1">
      <c r="A1911" s="1187"/>
      <c r="B1911" s="40" t="s">
        <v>81</v>
      </c>
      <c r="C1911" s="1098" t="s">
        <v>67</v>
      </c>
      <c r="D1911" s="1099"/>
      <c r="E1911" s="1099"/>
      <c r="F1911" s="1099"/>
      <c r="G1911" s="1099"/>
      <c r="H1911" s="1100"/>
      <c r="I1911" s="1090"/>
      <c r="J1911" s="1091"/>
      <c r="K1911" s="1095"/>
      <c r="L1911" s="1096"/>
      <c r="M1911" s="1097"/>
    </row>
    <row r="1912" spans="1:13" ht="20.25" customHeight="1" thickBot="1">
      <c r="A1912" s="1187"/>
      <c r="B1912" s="40" t="s">
        <v>81</v>
      </c>
      <c r="C1912" s="96" t="s">
        <v>68</v>
      </c>
      <c r="D1912" s="1060" t="s">
        <v>73</v>
      </c>
      <c r="E1912" s="1227"/>
      <c r="F1912" s="1060" t="s">
        <v>74</v>
      </c>
      <c r="G1912" s="1061"/>
      <c r="H1912" s="1062"/>
      <c r="I1912" s="1063" t="s">
        <v>79</v>
      </c>
      <c r="J1912" s="1064"/>
      <c r="K1912" s="1064"/>
      <c r="L1912" s="1064"/>
      <c r="M1912" s="1065"/>
    </row>
    <row r="1913" spans="1:13" ht="20.25" customHeight="1">
      <c r="A1913" s="1187"/>
      <c r="B1913" s="40" t="s">
        <v>81</v>
      </c>
      <c r="C1913" s="511" t="s">
        <v>207</v>
      </c>
      <c r="D1913" s="1228" t="s">
        <v>208</v>
      </c>
      <c r="E1913" s="1229"/>
      <c r="F1913" s="1069" t="s">
        <v>75</v>
      </c>
      <c r="G1913" s="1070"/>
      <c r="H1913" s="1071"/>
      <c r="I1913" s="1066"/>
      <c r="J1913" s="1067"/>
      <c r="K1913" s="1067"/>
      <c r="L1913" s="1067"/>
      <c r="M1913" s="1068"/>
    </row>
    <row r="1914" spans="1:13" ht="20.25" customHeight="1">
      <c r="A1914" s="1187"/>
      <c r="B1914" s="40" t="s">
        <v>81</v>
      </c>
      <c r="C1914" s="512" t="s">
        <v>69</v>
      </c>
      <c r="D1914" s="1230" t="s">
        <v>212</v>
      </c>
      <c r="E1914" s="1231"/>
      <c r="F1914" s="1072" t="s">
        <v>76</v>
      </c>
      <c r="G1914" s="1073"/>
      <c r="H1914" s="1074"/>
      <c r="I1914" s="1066"/>
      <c r="J1914" s="1067"/>
      <c r="K1914" s="1067"/>
      <c r="L1914" s="1067"/>
      <c r="M1914" s="1068"/>
    </row>
    <row r="1915" spans="1:13" ht="20.25" customHeight="1">
      <c r="A1915" s="1187"/>
      <c r="B1915" s="40" t="s">
        <v>81</v>
      </c>
      <c r="C1915" s="512" t="s">
        <v>70</v>
      </c>
      <c r="D1915" s="1230" t="s">
        <v>215</v>
      </c>
      <c r="E1915" s="1231"/>
      <c r="F1915" s="1072" t="s">
        <v>77</v>
      </c>
      <c r="G1915" s="1073"/>
      <c r="H1915" s="1074"/>
      <c r="I1915" s="1075" t="s">
        <v>93</v>
      </c>
      <c r="J1915" s="1076"/>
      <c r="K1915" s="1076"/>
      <c r="L1915" s="1076"/>
      <c r="M1915" s="1077"/>
    </row>
    <row r="1916" spans="1:13" ht="20.25" customHeight="1">
      <c r="A1916" s="1187"/>
      <c r="B1916" s="40"/>
      <c r="C1916" s="512" t="s">
        <v>72</v>
      </c>
      <c r="D1916" s="1230" t="s">
        <v>209</v>
      </c>
      <c r="E1916" s="1231"/>
      <c r="F1916" s="1072" t="s">
        <v>77</v>
      </c>
      <c r="G1916" s="1073"/>
      <c r="H1916" s="1074"/>
      <c r="I1916" s="1075"/>
      <c r="J1916" s="1076"/>
      <c r="K1916" s="1076"/>
      <c r="L1916" s="1076"/>
      <c r="M1916" s="1077"/>
    </row>
    <row r="1917" spans="1:13" ht="20.25" customHeight="1" thickBot="1">
      <c r="A1917" s="1187"/>
      <c r="B1917" s="51" t="s">
        <v>81</v>
      </c>
      <c r="C1917" s="131" t="s">
        <v>71</v>
      </c>
      <c r="D1917" s="1232" t="s">
        <v>210</v>
      </c>
      <c r="E1917" s="1233"/>
      <c r="F1917" s="1081" t="s">
        <v>106</v>
      </c>
      <c r="G1917" s="1082"/>
      <c r="H1917" s="1083"/>
      <c r="I1917" s="1078"/>
      <c r="J1917" s="1079"/>
      <c r="K1917" s="1079"/>
      <c r="L1917" s="1079"/>
      <c r="M1917" s="1080"/>
    </row>
    <row r="1918" spans="1:13" ht="24.75" customHeight="1" thickTop="1" thickBot="1">
      <c r="A1918" s="488">
        <f>A1883+1</f>
        <v>55</v>
      </c>
      <c r="B1918" s="1186" t="s">
        <v>54</v>
      </c>
      <c r="C1918" s="1186"/>
      <c r="D1918" s="1186"/>
      <c r="E1918" s="1186"/>
      <c r="F1918" s="1186"/>
      <c r="G1918" s="1186"/>
      <c r="H1918" s="1186"/>
      <c r="I1918" s="1186"/>
      <c r="J1918" s="1186"/>
      <c r="K1918" s="1186"/>
      <c r="L1918" s="1186"/>
      <c r="M1918" s="1186"/>
    </row>
    <row r="1919" spans="1:13" ht="37.5" customHeight="1" thickTop="1">
      <c r="A1919" s="1187"/>
      <c r="B1919" s="1188"/>
      <c r="C1919" s="1189"/>
      <c r="D1919" s="1192" t="str">
        <f>Master!$E$8</f>
        <v>Govt. Sr. Secondary School Raimalwada</v>
      </c>
      <c r="E1919" s="1193"/>
      <c r="F1919" s="1193"/>
      <c r="G1919" s="1193"/>
      <c r="H1919" s="1193"/>
      <c r="I1919" s="1193"/>
      <c r="J1919" s="1193"/>
      <c r="K1919" s="1193"/>
      <c r="L1919" s="1193"/>
      <c r="M1919" s="1194"/>
    </row>
    <row r="1920" spans="1:13" ht="26.25" customHeight="1" thickBot="1">
      <c r="A1920" s="1187"/>
      <c r="B1920" s="1190"/>
      <c r="C1920" s="1191"/>
      <c r="D1920" s="1195" t="str">
        <f>Master!$E$11</f>
        <v>P.S.-Bapini (Jodhpur)</v>
      </c>
      <c r="E1920" s="1196"/>
      <c r="F1920" s="1196"/>
      <c r="G1920" s="1196"/>
      <c r="H1920" s="1196"/>
      <c r="I1920" s="1196"/>
      <c r="J1920" s="1196"/>
      <c r="K1920" s="1196"/>
      <c r="L1920" s="1196"/>
      <c r="M1920" s="1197"/>
    </row>
    <row r="1921" spans="1:13" ht="15" customHeight="1">
      <c r="A1921" s="1187"/>
      <c r="B1921" s="274"/>
      <c r="C1921" s="1198" t="s">
        <v>169</v>
      </c>
      <c r="D1921" s="1199"/>
      <c r="E1921" s="1199"/>
      <c r="F1921" s="1199"/>
      <c r="G1921" s="1200"/>
      <c r="H1921" s="1207" t="s">
        <v>129</v>
      </c>
      <c r="I1921" s="1207"/>
      <c r="J1921" s="1210">
        <f>VLOOKUP(A1918,'Class-6'!$B$9:$G$108,6)</f>
        <v>0</v>
      </c>
      <c r="K1921" s="1213" t="str">
        <f>CONCATENATE('Class-6'!$C$3,'Class-6'!$G$3)</f>
        <v>School U-Dise Code :-08151106901</v>
      </c>
      <c r="L1921" s="1214"/>
      <c r="M1921" s="1215"/>
    </row>
    <row r="1922" spans="1:13" ht="15" customHeight="1">
      <c r="A1922" s="1187"/>
      <c r="B1922" s="38"/>
      <c r="C1922" s="1201"/>
      <c r="D1922" s="1202"/>
      <c r="E1922" s="1202"/>
      <c r="F1922" s="1202"/>
      <c r="G1922" s="1203"/>
      <c r="H1922" s="1208"/>
      <c r="I1922" s="1208"/>
      <c r="J1922" s="1211"/>
      <c r="K1922" s="1216" t="str">
        <f>CONCATENATE('Class-6'!$I$3,'Class-6'!$J$3)</f>
        <v>Session :-2021-22</v>
      </c>
      <c r="L1922" s="1217"/>
      <c r="M1922" s="1218"/>
    </row>
    <row r="1923" spans="1:13" ht="15" customHeight="1" thickBot="1">
      <c r="A1923" s="1187"/>
      <c r="B1923" s="38"/>
      <c r="C1923" s="1204"/>
      <c r="D1923" s="1205"/>
      <c r="E1923" s="1205"/>
      <c r="F1923" s="1205"/>
      <c r="G1923" s="1206"/>
      <c r="H1923" s="1209"/>
      <c r="I1923" s="1209"/>
      <c r="J1923" s="1212"/>
      <c r="K1923" s="1219"/>
      <c r="L1923" s="1220"/>
      <c r="M1923" s="1221"/>
    </row>
    <row r="1924" spans="1:13" ht="20.25" customHeight="1">
      <c r="A1924" s="1187"/>
      <c r="B1924" s="40" t="s">
        <v>81</v>
      </c>
      <c r="C1924" s="1222" t="s">
        <v>22</v>
      </c>
      <c r="D1924" s="1223"/>
      <c r="E1924" s="1223"/>
      <c r="F1924" s="1224"/>
      <c r="G1924" s="17" t="s">
        <v>167</v>
      </c>
      <c r="H1924" s="1225">
        <f>VLOOKUP($A1918,'Class-6'!$B$9:$EI$108,4,0)</f>
        <v>0</v>
      </c>
      <c r="I1924" s="1225"/>
      <c r="J1924" s="1225"/>
      <c r="K1924" s="1225"/>
      <c r="L1924" s="1225"/>
      <c r="M1924" s="1226"/>
    </row>
    <row r="1925" spans="1:13" ht="20.25" customHeight="1">
      <c r="A1925" s="1187"/>
      <c r="B1925" s="40" t="s">
        <v>81</v>
      </c>
      <c r="C1925" s="1181" t="s">
        <v>24</v>
      </c>
      <c r="D1925" s="1182"/>
      <c r="E1925" s="1182"/>
      <c r="F1925" s="1183"/>
      <c r="G1925" s="33" t="s">
        <v>167</v>
      </c>
      <c r="H1925" s="1179">
        <f>VLOOKUP($A1918,'Class-6'!$B$9:$EI$108,7,0)</f>
        <v>0</v>
      </c>
      <c r="I1925" s="1179"/>
      <c r="J1925" s="1179"/>
      <c r="K1925" s="1179"/>
      <c r="L1925" s="1179"/>
      <c r="M1925" s="1180"/>
    </row>
    <row r="1926" spans="1:13" ht="20.25" customHeight="1">
      <c r="A1926" s="1187"/>
      <c r="B1926" s="40" t="s">
        <v>81</v>
      </c>
      <c r="C1926" s="1181" t="s">
        <v>25</v>
      </c>
      <c r="D1926" s="1182"/>
      <c r="E1926" s="1182"/>
      <c r="F1926" s="1183"/>
      <c r="G1926" s="33" t="s">
        <v>167</v>
      </c>
      <c r="H1926" s="1179">
        <f>VLOOKUP($A1918,'Class-6'!$B$9:$EI$108,8,0)</f>
        <v>0</v>
      </c>
      <c r="I1926" s="1179"/>
      <c r="J1926" s="1179"/>
      <c r="K1926" s="1179"/>
      <c r="L1926" s="1179"/>
      <c r="M1926" s="1180"/>
    </row>
    <row r="1927" spans="1:13" ht="20.25" customHeight="1">
      <c r="A1927" s="1187"/>
      <c r="B1927" s="40" t="s">
        <v>81</v>
      </c>
      <c r="C1927" s="1181" t="s">
        <v>56</v>
      </c>
      <c r="D1927" s="1182"/>
      <c r="E1927" s="1182"/>
      <c r="F1927" s="1183"/>
      <c r="G1927" s="33" t="s">
        <v>167</v>
      </c>
      <c r="H1927" s="1179">
        <f>VLOOKUP($A1918,'Class-6'!$B$9:$EI$108,9,0)</f>
        <v>0</v>
      </c>
      <c r="I1927" s="1179"/>
      <c r="J1927" s="1179"/>
      <c r="K1927" s="1179"/>
      <c r="L1927" s="1179"/>
      <c r="M1927" s="1180"/>
    </row>
    <row r="1928" spans="1:13" ht="20.25" customHeight="1">
      <c r="A1928" s="1187"/>
      <c r="B1928" s="40" t="s">
        <v>81</v>
      </c>
      <c r="C1928" s="1181" t="s">
        <v>57</v>
      </c>
      <c r="D1928" s="1182"/>
      <c r="E1928" s="1182"/>
      <c r="F1928" s="1183"/>
      <c r="G1928" s="33" t="s">
        <v>167</v>
      </c>
      <c r="H1928" s="1184" t="str">
        <f>CONCATENATE('Class-6'!$G$4,'Class-6'!$J$4)</f>
        <v>6(A)</v>
      </c>
      <c r="I1928" s="1179"/>
      <c r="J1928" s="1179"/>
      <c r="K1928" s="1179"/>
      <c r="L1928" s="1179"/>
      <c r="M1928" s="1180"/>
    </row>
    <row r="1929" spans="1:13" ht="20.25" customHeight="1" thickBot="1">
      <c r="A1929" s="1187"/>
      <c r="B1929" s="40" t="s">
        <v>81</v>
      </c>
      <c r="C1929" s="1154" t="s">
        <v>27</v>
      </c>
      <c r="D1929" s="1155"/>
      <c r="E1929" s="1155"/>
      <c r="F1929" s="1156"/>
      <c r="G1929" s="98" t="s">
        <v>167</v>
      </c>
      <c r="H1929" s="1157">
        <f>VLOOKUP($A1918,'Class-6'!$B$9:$EI$108,10,0)</f>
        <v>0</v>
      </c>
      <c r="I1929" s="1157"/>
      <c r="J1929" s="1157"/>
      <c r="K1929" s="1157"/>
      <c r="L1929" s="1157"/>
      <c r="M1929" s="1158"/>
    </row>
    <row r="1930" spans="1:13" ht="20.25" customHeight="1">
      <c r="A1930" s="1187"/>
      <c r="B1930" s="49" t="s">
        <v>81</v>
      </c>
      <c r="C1930" s="1159" t="s">
        <v>58</v>
      </c>
      <c r="D1930" s="1160"/>
      <c r="E1930" s="413" t="s">
        <v>85</v>
      </c>
      <c r="F1930" s="413" t="s">
        <v>86</v>
      </c>
      <c r="G1930" s="410" t="s">
        <v>33</v>
      </c>
      <c r="H1930" s="1161" t="s">
        <v>59</v>
      </c>
      <c r="I1930" s="1161"/>
      <c r="J1930" s="1162" t="s">
        <v>97</v>
      </c>
      <c r="K1930" s="1163"/>
      <c r="L1930" s="414" t="s">
        <v>89</v>
      </c>
      <c r="M1930" s="1164" t="s">
        <v>104</v>
      </c>
    </row>
    <row r="1931" spans="1:13" ht="25.5" customHeight="1" thickBot="1">
      <c r="A1931" s="1187"/>
      <c r="B1931" s="49" t="s">
        <v>81</v>
      </c>
      <c r="C1931" s="1166" t="s">
        <v>60</v>
      </c>
      <c r="D1931" s="1167"/>
      <c r="E1931" s="267">
        <f>'Class-6'!$L$7</f>
        <v>20</v>
      </c>
      <c r="F1931" s="267">
        <f>'Class-6'!$M$7</f>
        <v>20</v>
      </c>
      <c r="G1931" s="268">
        <f>SUM(E1931:F1931)</f>
        <v>40</v>
      </c>
      <c r="H1931" s="1168">
        <f>'Class-6'!$R$7</f>
        <v>60</v>
      </c>
      <c r="I1931" s="1169"/>
      <c r="J1931" s="1170">
        <f>'Class-6'!$V$7</f>
        <v>100</v>
      </c>
      <c r="K1931" s="1171"/>
      <c r="L1931" s="150">
        <f>G1931+H1931+J1931</f>
        <v>200</v>
      </c>
      <c r="M1931" s="1165"/>
    </row>
    <row r="1932" spans="1:13" ht="22.5" customHeight="1">
      <c r="A1932" s="1187"/>
      <c r="B1932" s="49" t="s">
        <v>81</v>
      </c>
      <c r="C1932" s="1148" t="str">
        <f>'Class-6'!$L$3</f>
        <v>HINDI</v>
      </c>
      <c r="D1932" s="1149"/>
      <c r="E1932" s="99">
        <f>IF($J1921="TC",0,IF($J1921="Nso",0,VLOOKUP($A1918,'Class-6'!$B$9:$EI$108,11,0)))</f>
        <v>0</v>
      </c>
      <c r="F1932" s="99">
        <f>IF($J1921="TC",0,IF($J1921="Nso",0,VLOOKUP($A1918,'Class-6'!$B$9:$EI$108,12,0)))</f>
        <v>0</v>
      </c>
      <c r="G1932" s="269">
        <f>SUM(E1932,F1932)</f>
        <v>0</v>
      </c>
      <c r="H1932" s="1150">
        <f>IF($J1921="TC",0,IF($J1921="Nso",0,VLOOKUP($A1918,'Class-6'!$B$9:$EI$108,17,0)))</f>
        <v>0</v>
      </c>
      <c r="I1932" s="1151"/>
      <c r="J1932" s="1152">
        <f>IF($J1921="TC",0,IF($J1921="Nso",0,VLOOKUP($A1918,'Class-6'!$B$9:$EI$108,21,0)))</f>
        <v>0</v>
      </c>
      <c r="K1932" s="1153"/>
      <c r="L1932" s="99">
        <f>SUM(G1932,H1932,J1932)</f>
        <v>0</v>
      </c>
      <c r="M1932" s="100">
        <f>IF($J1921="TC",0,IF($J1921="Nso",0,VLOOKUP($A1918,'Class-6'!$B$9:$EI$108,25,0)))</f>
        <v>0</v>
      </c>
    </row>
    <row r="1933" spans="1:13" ht="22.5" customHeight="1">
      <c r="A1933" s="1187"/>
      <c r="B1933" s="49" t="s">
        <v>81</v>
      </c>
      <c r="C1933" s="1136" t="str">
        <f>'Class-6'!$AA$3</f>
        <v>ENGLISH</v>
      </c>
      <c r="D1933" s="1137"/>
      <c r="E1933" s="99">
        <f>IF($J1921="TC",0,IF($J1921="Nso",0,VLOOKUP($A1918,'Class-6'!$B$9:$EI$108,26,0)))</f>
        <v>0</v>
      </c>
      <c r="F1933" s="99">
        <f>IF($J1921="TC",0,IF($J1921="Nso",0,VLOOKUP($A1918,'Class-6'!$B$9:$EI$108,27,0)))</f>
        <v>0</v>
      </c>
      <c r="G1933" s="270">
        <f t="shared" ref="G1933:G1937" si="108">SUM(E1933,F1933)</f>
        <v>0</v>
      </c>
      <c r="H1933" s="1138">
        <f>IF($J1921="TC",0,IF($J1921="Nso",0,VLOOKUP($A1918,'Class-6'!$B$9:$EI$108,32,0)))</f>
        <v>0</v>
      </c>
      <c r="I1933" s="1139"/>
      <c r="J1933" s="1140">
        <f>IF($J1921="TC",0,IF($J1921="Nso",0,VLOOKUP($A1918,'Class-6'!$B$9:$EI$108,36,0)))</f>
        <v>0</v>
      </c>
      <c r="K1933" s="1141"/>
      <c r="L1933" s="99">
        <f t="shared" ref="L1933:L1937" si="109">SUM(G1933,H1933,J1933)</f>
        <v>0</v>
      </c>
      <c r="M1933" s="100">
        <f>IF($J1921="TC",0,IF($J1921="Nso",0,VLOOKUP($A1918,'Class-6'!$B$9:$EI$108,40,0)))</f>
        <v>0</v>
      </c>
    </row>
    <row r="1934" spans="1:13" ht="22.5" customHeight="1">
      <c r="A1934" s="1187"/>
      <c r="B1934" s="49" t="s">
        <v>81</v>
      </c>
      <c r="C1934" s="1136" t="str">
        <f>'Class-6'!$AP$3</f>
        <v>SANSKRIT</v>
      </c>
      <c r="D1934" s="1137"/>
      <c r="E1934" s="99">
        <f>IF($J1921="TC",0,IF($J1921="Nso",0,VLOOKUP($A1918,'Class-6'!$B$9:$EI$108,41,0)))</f>
        <v>0</v>
      </c>
      <c r="F1934" s="99">
        <f>IF($J1921="TC",0,IF($J1921="TC",0,IF($J1921="Nso",0,VLOOKUP($A1918,'Class-6'!$B$9:$EI$108,42,0))))</f>
        <v>0</v>
      </c>
      <c r="G1934" s="270">
        <f t="shared" si="108"/>
        <v>0</v>
      </c>
      <c r="H1934" s="1138">
        <f>IF($J1921="TC",0,IF($J1921="Nso",0,VLOOKUP($A1918,'Class-6'!$B$9:$EI$108,47,0)))</f>
        <v>0</v>
      </c>
      <c r="I1934" s="1139"/>
      <c r="J1934" s="1140">
        <f>IF($J1921="TC",0,IF($J1921="Nso",0,VLOOKUP($A1918,'Class-6'!$B$9:$EI$108,51,0)))</f>
        <v>0</v>
      </c>
      <c r="K1934" s="1141"/>
      <c r="L1934" s="99">
        <f t="shared" si="109"/>
        <v>0</v>
      </c>
      <c r="M1934" s="100">
        <f>IF($J1921="TC",0,IF($J1921="Nso",0,VLOOKUP($A1918,'Class-6'!$B$9:$EI$108,55,0)))</f>
        <v>0</v>
      </c>
    </row>
    <row r="1935" spans="1:13" ht="22.5" customHeight="1">
      <c r="A1935" s="1187"/>
      <c r="B1935" s="49" t="s">
        <v>81</v>
      </c>
      <c r="C1935" s="1136" t="str">
        <f>'Class-6'!$BE$3</f>
        <v>SCIENCE</v>
      </c>
      <c r="D1935" s="1137"/>
      <c r="E1935" s="99">
        <f>IF($J1921="TC",0,IF($J1921="Nso",0,VLOOKUP($A1918,'Class-6'!$B$9:$EI$108,56,0)))</f>
        <v>0</v>
      </c>
      <c r="F1935" s="99">
        <f>IF($J1921="TC",0,IF($J1921="Nso",0,VLOOKUP($A1918,'Class-6'!$B$9:$EI$108,57,0)))</f>
        <v>0</v>
      </c>
      <c r="G1935" s="270">
        <f t="shared" si="108"/>
        <v>0</v>
      </c>
      <c r="H1935" s="1138">
        <f>IF($J1921="TC",0,IF($J1921="Nso",0,VLOOKUP($A1918,'Class-6'!$B$9:$EI$108,62,0)))</f>
        <v>0</v>
      </c>
      <c r="I1935" s="1139"/>
      <c r="J1935" s="1140">
        <f>IF($J1921="TC",0,IF($J1921="Nso",0,VLOOKUP($A1918,'Class-6'!$B$9:$EI$108,66,0)))</f>
        <v>0</v>
      </c>
      <c r="K1935" s="1141"/>
      <c r="L1935" s="99">
        <f t="shared" si="109"/>
        <v>0</v>
      </c>
      <c r="M1935" s="100">
        <f>IF($J1921="TC",0,IF($J1921="Nso",0,VLOOKUP($A1918,'Class-6'!$B$9:$EI$108,70,0)))</f>
        <v>0</v>
      </c>
    </row>
    <row r="1936" spans="1:13" ht="22.5" customHeight="1">
      <c r="A1936" s="1187"/>
      <c r="B1936" s="49" t="s">
        <v>81</v>
      </c>
      <c r="C1936" s="1136" t="str">
        <f>'Class-6'!$BT$3</f>
        <v>MATHEMATICS</v>
      </c>
      <c r="D1936" s="1137"/>
      <c r="E1936" s="99">
        <f>IF($J1921="TC",0,IF($J1921="Nso",0,VLOOKUP($A1918,'Class-6'!$B$9:$EI$108,71,0)))</f>
        <v>0</v>
      </c>
      <c r="F1936" s="99">
        <f>IF($J1921="TC",0,IF($J1921="Nso",0,VLOOKUP($A1918,'Class-6'!$B$9:$EI$108,72,0)))</f>
        <v>0</v>
      </c>
      <c r="G1936" s="270">
        <f t="shared" si="108"/>
        <v>0</v>
      </c>
      <c r="H1936" s="1138">
        <f>IF($J1921="TC",0,IF($J1921="Nso",0,VLOOKUP($A1918,'Class-6'!$B$9:$EI$108,77,0)))</f>
        <v>0</v>
      </c>
      <c r="I1936" s="1139"/>
      <c r="J1936" s="1140">
        <f>IF($J1921="TC",0,IF($J1921="Nso",0,VLOOKUP($A1918,'Class-6'!$B$9:$EI$108,81,0)))</f>
        <v>0</v>
      </c>
      <c r="K1936" s="1141"/>
      <c r="L1936" s="99">
        <f t="shared" si="109"/>
        <v>0</v>
      </c>
      <c r="M1936" s="100">
        <f>IF($J1921="TC",0,IF($J1921="Nso",0,VLOOKUP($A1918,'Class-6'!$B$9:$EI$108,85,0)))</f>
        <v>0</v>
      </c>
    </row>
    <row r="1937" spans="1:13" ht="22.5" customHeight="1" thickBot="1">
      <c r="A1937" s="1187"/>
      <c r="B1937" s="49" t="s">
        <v>81</v>
      </c>
      <c r="C1937" s="1142" t="str">
        <f>'Class-6'!$CI$3</f>
        <v>SOCIAL SCIENCE</v>
      </c>
      <c r="D1937" s="1143"/>
      <c r="E1937" s="99">
        <f>IF($J1921="TC",0,IF($J1921="Nso",0,VLOOKUP($A1918,'Class-6'!$B$9:$EI$108,86,0)))</f>
        <v>0</v>
      </c>
      <c r="F1937" s="99">
        <f>IF($J1921="TC",0,IF($J1921="Nso",0,VLOOKUP($A1918,'Class-6'!$B$9:$EI$108,87,0)))</f>
        <v>0</v>
      </c>
      <c r="G1937" s="271">
        <f t="shared" si="108"/>
        <v>0</v>
      </c>
      <c r="H1937" s="1144">
        <f>IF($J1921="TC",0,IF($J1921="Nso",0,VLOOKUP($A1918,'Class-6'!$B$9:$EI$108,92,0)))</f>
        <v>0</v>
      </c>
      <c r="I1937" s="1145"/>
      <c r="J1937" s="1146">
        <f>IF($J1921="TC",0,IF($J1921="Nso",0,VLOOKUP($A1918,'Class-6'!$B$9:$EI$108,96,0)))</f>
        <v>0</v>
      </c>
      <c r="K1937" s="1147"/>
      <c r="L1937" s="99">
        <f t="shared" si="109"/>
        <v>0</v>
      </c>
      <c r="M1937" s="100">
        <f>IF($J1921="TC",0,IF($J1921="Nso",0,VLOOKUP($A1918,'Class-6'!$B$9:$EI$108,100,0)))</f>
        <v>0</v>
      </c>
    </row>
    <row r="1938" spans="1:13" ht="20.25" customHeight="1">
      <c r="A1938" s="1187"/>
      <c r="B1938" s="49" t="s">
        <v>81</v>
      </c>
      <c r="C1938" s="1124" t="s">
        <v>90</v>
      </c>
      <c r="D1938" s="1125"/>
      <c r="E1938" s="1126"/>
      <c r="F1938" s="1130" t="s">
        <v>91</v>
      </c>
      <c r="G1938" s="1131"/>
      <c r="H1938" s="1132" t="s">
        <v>92</v>
      </c>
      <c r="I1938" s="1133"/>
      <c r="J1938" s="481" t="s">
        <v>45</v>
      </c>
      <c r="K1938" s="481" t="s">
        <v>98</v>
      </c>
      <c r="L1938" s="411" t="s">
        <v>43</v>
      </c>
      <c r="M1938" s="50" t="s">
        <v>47</v>
      </c>
    </row>
    <row r="1939" spans="1:13" ht="20.25" customHeight="1" thickBot="1">
      <c r="A1939" s="1187"/>
      <c r="B1939" s="49" t="s">
        <v>81</v>
      </c>
      <c r="C1939" s="1127"/>
      <c r="D1939" s="1128"/>
      <c r="E1939" s="1129"/>
      <c r="F1939" s="1134">
        <f>IF($J1921="TC",0,IF($J1921="Nso",0,VLOOKUP($A1918,'Class-6'!$B$9:$EI$108,131,0)))</f>
        <v>0</v>
      </c>
      <c r="G1939" s="1135"/>
      <c r="H1939" s="1134">
        <f>IF($J1921="TC",0,IF($J1921="Nso",0,VLOOKUP($A1918,'Class-6'!$B$9:$EI$108,132,0)))</f>
        <v>0</v>
      </c>
      <c r="I1939" s="1135"/>
      <c r="J1939" s="483">
        <f>IF($J1921="TC",0,IF($J1921="Nso",0,VLOOKUP($A1918,'Class-6'!$B$9:$EI$108,133,0)))</f>
        <v>0</v>
      </c>
      <c r="K1939" s="482" t="str">
        <f>IF($J1921="TC",0,IF($J1921="Nso",0,VLOOKUP($A1918,'Class-6'!$B$9:$EI$108,134,0)))</f>
        <v/>
      </c>
      <c r="L1939" s="412" t="str">
        <f>IF($J1921="TC","TC",IF($J1921="Nso","NSO",VLOOKUP($A1918,'Class-6'!$B$9:$EI$108,135,0)))</f>
        <v/>
      </c>
      <c r="M1939" s="97" t="str">
        <f>IF($J1921="Nso",0,VLOOKUP($A1918,'Class-6'!$B$9:$EI$108,137,0))</f>
        <v/>
      </c>
    </row>
    <row r="1940" spans="1:13" ht="20.25" customHeight="1">
      <c r="A1940" s="1187"/>
      <c r="B1940" s="49" t="s">
        <v>81</v>
      </c>
      <c r="C1940" s="1172" t="s">
        <v>63</v>
      </c>
      <c r="D1940" s="1173"/>
      <c r="E1940" s="1173"/>
      <c r="F1940" s="1173"/>
      <c r="G1940" s="1173"/>
      <c r="H1940" s="1174"/>
      <c r="I1940" s="1175" t="s">
        <v>64</v>
      </c>
      <c r="J1940" s="1176"/>
      <c r="K1940" s="484">
        <f>IF($J1921="TC",0,IF($J1921="Nso",0,VLOOKUP($A1918,'Class-6'!$B$9:$EI$108,128,0)))</f>
        <v>0</v>
      </c>
      <c r="L1940" s="1177" t="s">
        <v>107</v>
      </c>
      <c r="M1940" s="1178"/>
    </row>
    <row r="1941" spans="1:13" ht="20.25" customHeight="1" thickBot="1">
      <c r="A1941" s="1187"/>
      <c r="B1941" s="49" t="s">
        <v>81</v>
      </c>
      <c r="C1941" s="1113" t="s">
        <v>58</v>
      </c>
      <c r="D1941" s="1114"/>
      <c r="E1941" s="1114"/>
      <c r="F1941" s="1115" t="s">
        <v>176</v>
      </c>
      <c r="G1941" s="1115"/>
      <c r="H1941" s="272" t="s">
        <v>51</v>
      </c>
      <c r="I1941" s="1116" t="s">
        <v>65</v>
      </c>
      <c r="J1941" s="1117"/>
      <c r="K1941" s="485">
        <f>IF($J1921="TC",0,IF($J1921="Nso",0,VLOOKUP($A1918,'Class-6'!$B$9:$EI$108,129,0)))</f>
        <v>0</v>
      </c>
      <c r="L1941" s="1118" t="str">
        <f>IF($J1921="TC",0,IF($J1921="Nso",0,VLOOKUP($A1918,'Class-6'!$B$9:$EI$108,130,0)))</f>
        <v/>
      </c>
      <c r="M1941" s="1119"/>
    </row>
    <row r="1942" spans="1:13" ht="20.25" customHeight="1">
      <c r="A1942" s="1187"/>
      <c r="B1942" s="49" t="s">
        <v>81</v>
      </c>
      <c r="C1942" s="1113"/>
      <c r="D1942" s="1114"/>
      <c r="E1942" s="1114"/>
      <c r="F1942" s="1115"/>
      <c r="G1942" s="1115"/>
      <c r="H1942" s="273" t="s">
        <v>105</v>
      </c>
      <c r="I1942" s="1120" t="s">
        <v>66</v>
      </c>
      <c r="J1942" s="1121"/>
      <c r="K1942" s="1122">
        <f>IF($J1921="TC",0,IF($J1921="Nso",0,VLOOKUP($A1918,'Class-6'!$B$9:$EI$108,138,0)))</f>
        <v>0</v>
      </c>
      <c r="L1942" s="1122"/>
      <c r="M1942" s="1123"/>
    </row>
    <row r="1943" spans="1:13" ht="20.25" customHeight="1">
      <c r="A1943" s="1187"/>
      <c r="B1943" s="49" t="s">
        <v>81</v>
      </c>
      <c r="C1943" s="1101" t="str">
        <f>'Class-6'!$CX$3</f>
        <v>WORK EXP.</v>
      </c>
      <c r="D1943" s="1102"/>
      <c r="E1943" s="1103"/>
      <c r="F1943" s="1104" t="str">
        <f>IF($J1921="TC",0,IF($J1921="Nso",0,VLOOKUP($A1918,'Class-6'!$B$9:$FH$108,155,0)))</f>
        <v>0/100</v>
      </c>
      <c r="G1943" s="1104"/>
      <c r="H1943" s="95">
        <f>IF($J1921="TC",0,IF($J1921="Nso",0,VLOOKUP($A1918,'Class-6'!$B$9:$FH$108,109,0)))</f>
        <v>0</v>
      </c>
      <c r="I1943" s="1105" t="s">
        <v>83</v>
      </c>
      <c r="J1943" s="1106"/>
      <c r="K1943" s="1107">
        <f>'Class-6'!$V$2</f>
        <v>44676</v>
      </c>
      <c r="L1943" s="1107"/>
      <c r="M1943" s="1108"/>
    </row>
    <row r="1944" spans="1:13" ht="20.25" customHeight="1">
      <c r="A1944" s="1187"/>
      <c r="B1944" s="49" t="s">
        <v>81</v>
      </c>
      <c r="C1944" s="1109" t="str">
        <f>'Class-6'!$DG$3</f>
        <v>ART EDU.</v>
      </c>
      <c r="D1944" s="1104"/>
      <c r="E1944" s="1104"/>
      <c r="F1944" s="1086" t="str">
        <f>IF($J1921="TC",0,IF($J1921="Nso",0,VLOOKUP($A1918,'Class-6'!$B$9:$FH$108,159,0)))</f>
        <v>0/100</v>
      </c>
      <c r="G1944" s="1087"/>
      <c r="H1944" s="95">
        <f>IF($J1921="TC",0,IF($J1921="Nso",0,VLOOKUP($A1918,'Class-6'!$B$9:$FH$108,118,0)))</f>
        <v>0</v>
      </c>
      <c r="I1944" s="1110"/>
      <c r="J1944" s="1111"/>
      <c r="K1944" s="1111"/>
      <c r="L1944" s="1111"/>
      <c r="M1944" s="1112"/>
    </row>
    <row r="1945" spans="1:13" ht="20.25" customHeight="1">
      <c r="A1945" s="1187"/>
      <c r="B1945" s="49" t="s">
        <v>81</v>
      </c>
      <c r="C1945" s="1084" t="str">
        <f>'Class-6'!$DP$3</f>
        <v>HEALTH &amp; PHY. EDU.</v>
      </c>
      <c r="D1945" s="1085"/>
      <c r="E1945" s="1085"/>
      <c r="F1945" s="1086" t="str">
        <f>IF($J1921="TC",0,IF($J1921="Nso",0,VLOOKUP($A1918,'Class-6'!$B$9:$FH$108,163,0)))</f>
        <v>0/100</v>
      </c>
      <c r="G1945" s="1087"/>
      <c r="H1945" s="95">
        <f>IF($J1921="TC",0,IF($J1921="Nso",0,VLOOKUP($A1918,'Class-6'!$B$9:$FH$108,127,0)))</f>
        <v>0</v>
      </c>
      <c r="I1945" s="1088" t="s">
        <v>78</v>
      </c>
      <c r="J1945" s="1089"/>
      <c r="K1945" s="1092"/>
      <c r="L1945" s="1093"/>
      <c r="M1945" s="1094"/>
    </row>
    <row r="1946" spans="1:13" ht="20.25" customHeight="1">
      <c r="A1946" s="1187"/>
      <c r="B1946" s="40" t="s">
        <v>81</v>
      </c>
      <c r="C1946" s="1098" t="s">
        <v>67</v>
      </c>
      <c r="D1946" s="1099"/>
      <c r="E1946" s="1099"/>
      <c r="F1946" s="1099"/>
      <c r="G1946" s="1099"/>
      <c r="H1946" s="1100"/>
      <c r="I1946" s="1090"/>
      <c r="J1946" s="1091"/>
      <c r="K1946" s="1095"/>
      <c r="L1946" s="1096"/>
      <c r="M1946" s="1097"/>
    </row>
    <row r="1947" spans="1:13" ht="20.25" customHeight="1" thickBot="1">
      <c r="A1947" s="1187"/>
      <c r="B1947" s="40" t="s">
        <v>81</v>
      </c>
      <c r="C1947" s="96" t="s">
        <v>68</v>
      </c>
      <c r="D1947" s="1060" t="s">
        <v>73</v>
      </c>
      <c r="E1947" s="1227"/>
      <c r="F1947" s="1060" t="s">
        <v>74</v>
      </c>
      <c r="G1947" s="1061"/>
      <c r="H1947" s="1062"/>
      <c r="I1947" s="1063" t="s">
        <v>79</v>
      </c>
      <c r="J1947" s="1064"/>
      <c r="K1947" s="1064"/>
      <c r="L1947" s="1064"/>
      <c r="M1947" s="1065"/>
    </row>
    <row r="1948" spans="1:13" ht="20.25" customHeight="1">
      <c r="A1948" s="1187"/>
      <c r="B1948" s="40" t="s">
        <v>81</v>
      </c>
      <c r="C1948" s="511" t="s">
        <v>207</v>
      </c>
      <c r="D1948" s="1228" t="s">
        <v>208</v>
      </c>
      <c r="E1948" s="1229"/>
      <c r="F1948" s="1069" t="s">
        <v>75</v>
      </c>
      <c r="G1948" s="1070"/>
      <c r="H1948" s="1071"/>
      <c r="I1948" s="1066"/>
      <c r="J1948" s="1067"/>
      <c r="K1948" s="1067"/>
      <c r="L1948" s="1067"/>
      <c r="M1948" s="1068"/>
    </row>
    <row r="1949" spans="1:13" ht="20.25" customHeight="1">
      <c r="A1949" s="1187"/>
      <c r="B1949" s="40" t="s">
        <v>81</v>
      </c>
      <c r="C1949" s="512" t="s">
        <v>69</v>
      </c>
      <c r="D1949" s="1230" t="s">
        <v>212</v>
      </c>
      <c r="E1949" s="1231"/>
      <c r="F1949" s="1072" t="s">
        <v>76</v>
      </c>
      <c r="G1949" s="1073"/>
      <c r="H1949" s="1074"/>
      <c r="I1949" s="1066"/>
      <c r="J1949" s="1067"/>
      <c r="K1949" s="1067"/>
      <c r="L1949" s="1067"/>
      <c r="M1949" s="1068"/>
    </row>
    <row r="1950" spans="1:13" ht="20.25" customHeight="1">
      <c r="A1950" s="1187"/>
      <c r="B1950" s="40" t="s">
        <v>81</v>
      </c>
      <c r="C1950" s="512" t="s">
        <v>70</v>
      </c>
      <c r="D1950" s="1230" t="s">
        <v>215</v>
      </c>
      <c r="E1950" s="1231"/>
      <c r="F1950" s="1072" t="s">
        <v>77</v>
      </c>
      <c r="G1950" s="1073"/>
      <c r="H1950" s="1074"/>
      <c r="I1950" s="1075" t="s">
        <v>93</v>
      </c>
      <c r="J1950" s="1076"/>
      <c r="K1950" s="1076"/>
      <c r="L1950" s="1076"/>
      <c r="M1950" s="1077"/>
    </row>
    <row r="1951" spans="1:13" ht="20.25" customHeight="1">
      <c r="A1951" s="1187"/>
      <c r="B1951" s="40"/>
      <c r="C1951" s="512" t="s">
        <v>72</v>
      </c>
      <c r="D1951" s="1230" t="s">
        <v>209</v>
      </c>
      <c r="E1951" s="1231"/>
      <c r="F1951" s="1072" t="s">
        <v>77</v>
      </c>
      <c r="G1951" s="1073"/>
      <c r="H1951" s="1074"/>
      <c r="I1951" s="1075"/>
      <c r="J1951" s="1076"/>
      <c r="K1951" s="1076"/>
      <c r="L1951" s="1076"/>
      <c r="M1951" s="1077"/>
    </row>
    <row r="1952" spans="1:13" ht="20.25" customHeight="1" thickBot="1">
      <c r="A1952" s="1187"/>
      <c r="B1952" s="51" t="s">
        <v>81</v>
      </c>
      <c r="C1952" s="131" t="s">
        <v>71</v>
      </c>
      <c r="D1952" s="1232" t="s">
        <v>210</v>
      </c>
      <c r="E1952" s="1233"/>
      <c r="F1952" s="1081" t="s">
        <v>106</v>
      </c>
      <c r="G1952" s="1082"/>
      <c r="H1952" s="1083"/>
      <c r="I1952" s="1078"/>
      <c r="J1952" s="1079"/>
      <c r="K1952" s="1079"/>
      <c r="L1952" s="1079"/>
      <c r="M1952" s="1080"/>
    </row>
    <row r="1953" spans="1:13" ht="12.75" customHeight="1" thickTop="1">
      <c r="A1953" s="1185"/>
      <c r="B1953" s="1185"/>
      <c r="C1953" s="1185"/>
      <c r="D1953" s="1185"/>
      <c r="E1953" s="1185"/>
      <c r="F1953" s="1185"/>
      <c r="G1953" s="1185"/>
      <c r="H1953" s="1185"/>
      <c r="I1953" s="1185"/>
      <c r="J1953" s="1185"/>
      <c r="K1953" s="1185"/>
      <c r="L1953" s="1185"/>
      <c r="M1953" s="1185"/>
    </row>
    <row r="1954" spans="1:13" ht="24.75" customHeight="1" thickBot="1">
      <c r="A1954" s="488">
        <f>A1918+1</f>
        <v>56</v>
      </c>
      <c r="B1954" s="1186" t="s">
        <v>54</v>
      </c>
      <c r="C1954" s="1186"/>
      <c r="D1954" s="1186"/>
      <c r="E1954" s="1186"/>
      <c r="F1954" s="1186"/>
      <c r="G1954" s="1186"/>
      <c r="H1954" s="1186"/>
      <c r="I1954" s="1186"/>
      <c r="J1954" s="1186"/>
      <c r="K1954" s="1186"/>
      <c r="L1954" s="1186"/>
      <c r="M1954" s="1186"/>
    </row>
    <row r="1955" spans="1:13" ht="42.75" customHeight="1" thickTop="1">
      <c r="A1955" s="1187"/>
      <c r="B1955" s="1188"/>
      <c r="C1955" s="1189"/>
      <c r="D1955" s="1192" t="str">
        <f>Master!$E$8</f>
        <v>Govt. Sr. Secondary School Raimalwada</v>
      </c>
      <c r="E1955" s="1193"/>
      <c r="F1955" s="1193"/>
      <c r="G1955" s="1193"/>
      <c r="H1955" s="1193"/>
      <c r="I1955" s="1193"/>
      <c r="J1955" s="1193"/>
      <c r="K1955" s="1193"/>
      <c r="L1955" s="1193"/>
      <c r="M1955" s="1194"/>
    </row>
    <row r="1956" spans="1:13" ht="26.25" customHeight="1" thickBot="1">
      <c r="A1956" s="1187"/>
      <c r="B1956" s="1190"/>
      <c r="C1956" s="1191"/>
      <c r="D1956" s="1195" t="str">
        <f>Master!$E$11</f>
        <v>P.S.-Bapini (Jodhpur)</v>
      </c>
      <c r="E1956" s="1196"/>
      <c r="F1956" s="1196"/>
      <c r="G1956" s="1196"/>
      <c r="H1956" s="1196"/>
      <c r="I1956" s="1196"/>
      <c r="J1956" s="1196"/>
      <c r="K1956" s="1196"/>
      <c r="L1956" s="1196"/>
      <c r="M1956" s="1197"/>
    </row>
    <row r="1957" spans="1:13" ht="17.25" customHeight="1">
      <c r="A1957" s="1187"/>
      <c r="B1957" s="274"/>
      <c r="C1957" s="1198" t="s">
        <v>169</v>
      </c>
      <c r="D1957" s="1199"/>
      <c r="E1957" s="1199"/>
      <c r="F1957" s="1199"/>
      <c r="G1957" s="1200"/>
      <c r="H1957" s="1207" t="s">
        <v>129</v>
      </c>
      <c r="I1957" s="1207"/>
      <c r="J1957" s="1210">
        <f>VLOOKUP(A1954,'Class-6'!$B$9:$G$108,6)</f>
        <v>0</v>
      </c>
      <c r="K1957" s="1213" t="str">
        <f>CONCATENATE('Class-6'!$C$3,'Class-6'!$G$3)</f>
        <v>School U-Dise Code :-08151106901</v>
      </c>
      <c r="L1957" s="1214"/>
      <c r="M1957" s="1215"/>
    </row>
    <row r="1958" spans="1:13" ht="17.25" customHeight="1">
      <c r="A1958" s="1187"/>
      <c r="B1958" s="38"/>
      <c r="C1958" s="1201"/>
      <c r="D1958" s="1202"/>
      <c r="E1958" s="1202"/>
      <c r="F1958" s="1202"/>
      <c r="G1958" s="1203"/>
      <c r="H1958" s="1208"/>
      <c r="I1958" s="1208"/>
      <c r="J1958" s="1211"/>
      <c r="K1958" s="1216" t="str">
        <f>CONCATENATE('Class-6'!$I$3,'Class-6'!$J$3)</f>
        <v>Session :-2021-22</v>
      </c>
      <c r="L1958" s="1217"/>
      <c r="M1958" s="1218"/>
    </row>
    <row r="1959" spans="1:13" ht="17.25" customHeight="1" thickBot="1">
      <c r="A1959" s="1187"/>
      <c r="B1959" s="38"/>
      <c r="C1959" s="1204"/>
      <c r="D1959" s="1205"/>
      <c r="E1959" s="1205"/>
      <c r="F1959" s="1205"/>
      <c r="G1959" s="1206"/>
      <c r="H1959" s="1209"/>
      <c r="I1959" s="1209"/>
      <c r="J1959" s="1212"/>
      <c r="K1959" s="1219"/>
      <c r="L1959" s="1220"/>
      <c r="M1959" s="1221"/>
    </row>
    <row r="1960" spans="1:13" ht="20.25" customHeight="1">
      <c r="A1960" s="1187"/>
      <c r="B1960" s="40" t="s">
        <v>81</v>
      </c>
      <c r="C1960" s="1222" t="s">
        <v>22</v>
      </c>
      <c r="D1960" s="1223"/>
      <c r="E1960" s="1223"/>
      <c r="F1960" s="1224"/>
      <c r="G1960" s="17" t="s">
        <v>167</v>
      </c>
      <c r="H1960" s="1225">
        <f>VLOOKUP($A1954,'Class-6'!$B$9:$EI$108,4,0)</f>
        <v>0</v>
      </c>
      <c r="I1960" s="1225"/>
      <c r="J1960" s="1225"/>
      <c r="K1960" s="1225"/>
      <c r="L1960" s="1225"/>
      <c r="M1960" s="1226"/>
    </row>
    <row r="1961" spans="1:13" ht="20.25" customHeight="1">
      <c r="A1961" s="1187"/>
      <c r="B1961" s="40" t="s">
        <v>81</v>
      </c>
      <c r="C1961" s="1181" t="s">
        <v>24</v>
      </c>
      <c r="D1961" s="1182"/>
      <c r="E1961" s="1182"/>
      <c r="F1961" s="1183"/>
      <c r="G1961" s="33" t="s">
        <v>167</v>
      </c>
      <c r="H1961" s="1179">
        <f>VLOOKUP($A1954,'Class-6'!$B$9:$EI$108,7,0)</f>
        <v>0</v>
      </c>
      <c r="I1961" s="1179"/>
      <c r="J1961" s="1179"/>
      <c r="K1961" s="1179"/>
      <c r="L1961" s="1179"/>
      <c r="M1961" s="1180"/>
    </row>
    <row r="1962" spans="1:13" ht="20.25" customHeight="1">
      <c r="A1962" s="1187"/>
      <c r="B1962" s="40" t="s">
        <v>81</v>
      </c>
      <c r="C1962" s="1181" t="s">
        <v>25</v>
      </c>
      <c r="D1962" s="1182"/>
      <c r="E1962" s="1182"/>
      <c r="F1962" s="1183"/>
      <c r="G1962" s="33" t="s">
        <v>167</v>
      </c>
      <c r="H1962" s="1179">
        <f>VLOOKUP($A1954,'Class-6'!$B$9:$EI$108,8,0)</f>
        <v>0</v>
      </c>
      <c r="I1962" s="1179"/>
      <c r="J1962" s="1179"/>
      <c r="K1962" s="1179"/>
      <c r="L1962" s="1179"/>
      <c r="M1962" s="1180"/>
    </row>
    <row r="1963" spans="1:13" ht="20.25" customHeight="1">
      <c r="A1963" s="1187"/>
      <c r="B1963" s="40" t="s">
        <v>81</v>
      </c>
      <c r="C1963" s="1181" t="s">
        <v>56</v>
      </c>
      <c r="D1963" s="1182"/>
      <c r="E1963" s="1182"/>
      <c r="F1963" s="1183"/>
      <c r="G1963" s="33" t="s">
        <v>167</v>
      </c>
      <c r="H1963" s="1179">
        <f>VLOOKUP($A1954,'Class-6'!$B$9:$EI$108,9,0)</f>
        <v>0</v>
      </c>
      <c r="I1963" s="1179"/>
      <c r="J1963" s="1179"/>
      <c r="K1963" s="1179"/>
      <c r="L1963" s="1179"/>
      <c r="M1963" s="1180"/>
    </row>
    <row r="1964" spans="1:13" ht="20.25" customHeight="1">
      <c r="A1964" s="1187"/>
      <c r="B1964" s="40" t="s">
        <v>81</v>
      </c>
      <c r="C1964" s="1181" t="s">
        <v>57</v>
      </c>
      <c r="D1964" s="1182"/>
      <c r="E1964" s="1182"/>
      <c r="F1964" s="1183"/>
      <c r="G1964" s="33" t="s">
        <v>167</v>
      </c>
      <c r="H1964" s="1184" t="str">
        <f>CONCATENATE('Class-6'!$G$4,'Class-6'!$J$4)</f>
        <v>6(A)</v>
      </c>
      <c r="I1964" s="1179"/>
      <c r="J1964" s="1179"/>
      <c r="K1964" s="1179"/>
      <c r="L1964" s="1179"/>
      <c r="M1964" s="1180"/>
    </row>
    <row r="1965" spans="1:13" ht="20.25" customHeight="1" thickBot="1">
      <c r="A1965" s="1187"/>
      <c r="B1965" s="40" t="s">
        <v>81</v>
      </c>
      <c r="C1965" s="1154" t="s">
        <v>27</v>
      </c>
      <c r="D1965" s="1155"/>
      <c r="E1965" s="1155"/>
      <c r="F1965" s="1156"/>
      <c r="G1965" s="98" t="s">
        <v>167</v>
      </c>
      <c r="H1965" s="1157">
        <f>VLOOKUP($A1954,'Class-6'!$B$9:$EI$108,10,0)</f>
        <v>0</v>
      </c>
      <c r="I1965" s="1157"/>
      <c r="J1965" s="1157"/>
      <c r="K1965" s="1157"/>
      <c r="L1965" s="1157"/>
      <c r="M1965" s="1158"/>
    </row>
    <row r="1966" spans="1:13" ht="20.25" customHeight="1">
      <c r="A1966" s="1187"/>
      <c r="B1966" s="49" t="s">
        <v>81</v>
      </c>
      <c r="C1966" s="1159" t="s">
        <v>58</v>
      </c>
      <c r="D1966" s="1160"/>
      <c r="E1966" s="413" t="s">
        <v>85</v>
      </c>
      <c r="F1966" s="413" t="s">
        <v>86</v>
      </c>
      <c r="G1966" s="410" t="s">
        <v>33</v>
      </c>
      <c r="H1966" s="1161" t="s">
        <v>59</v>
      </c>
      <c r="I1966" s="1161"/>
      <c r="J1966" s="1162" t="s">
        <v>97</v>
      </c>
      <c r="K1966" s="1163"/>
      <c r="L1966" s="414" t="s">
        <v>89</v>
      </c>
      <c r="M1966" s="1164" t="s">
        <v>104</v>
      </c>
    </row>
    <row r="1967" spans="1:13" ht="25.5" customHeight="1" thickBot="1">
      <c r="A1967" s="1187"/>
      <c r="B1967" s="49" t="s">
        <v>81</v>
      </c>
      <c r="C1967" s="1166" t="s">
        <v>60</v>
      </c>
      <c r="D1967" s="1167"/>
      <c r="E1967" s="267">
        <f>'Class-6'!$L$7</f>
        <v>20</v>
      </c>
      <c r="F1967" s="267">
        <f>'Class-6'!$M$7</f>
        <v>20</v>
      </c>
      <c r="G1967" s="268">
        <f>SUM(E1967:F1967)</f>
        <v>40</v>
      </c>
      <c r="H1967" s="1168">
        <f>'Class-6'!$R$7</f>
        <v>60</v>
      </c>
      <c r="I1967" s="1169"/>
      <c r="J1967" s="1170">
        <f>'Class-6'!$V$7</f>
        <v>100</v>
      </c>
      <c r="K1967" s="1171"/>
      <c r="L1967" s="150">
        <f>G1967+H1967+J1967</f>
        <v>200</v>
      </c>
      <c r="M1967" s="1165"/>
    </row>
    <row r="1968" spans="1:13" ht="22.5" customHeight="1">
      <c r="A1968" s="1187"/>
      <c r="B1968" s="49" t="s">
        <v>81</v>
      </c>
      <c r="C1968" s="1148" t="str">
        <f>'Class-6'!$L$3</f>
        <v>HINDI</v>
      </c>
      <c r="D1968" s="1149"/>
      <c r="E1968" s="99">
        <f>IF($J1957="TC",0,IF($J1957="Nso",0,VLOOKUP($A1954,'Class-6'!$B$9:$EI$108,11,0)))</f>
        <v>0</v>
      </c>
      <c r="F1968" s="99">
        <f>IF($J1957="TC",0,IF($J1957="Nso",0,VLOOKUP($A1954,'Class-6'!$B$9:$EI$108,12,0)))</f>
        <v>0</v>
      </c>
      <c r="G1968" s="269">
        <f>SUM(E1968,F1968)</f>
        <v>0</v>
      </c>
      <c r="H1968" s="1150">
        <f>IF($J1957="TC",0,IF($J1957="Nso",0,VLOOKUP($A1954,'Class-6'!$B$9:$EI$108,17,0)))</f>
        <v>0</v>
      </c>
      <c r="I1968" s="1151"/>
      <c r="J1968" s="1152">
        <f>IF($J1957="TC",0,IF($J1957="Nso",0,VLOOKUP($A1954,'Class-6'!$B$9:$EI$108,21,0)))</f>
        <v>0</v>
      </c>
      <c r="K1968" s="1153"/>
      <c r="L1968" s="99">
        <f>SUM(G1968,H1968,J1968)</f>
        <v>0</v>
      </c>
      <c r="M1968" s="100">
        <f>IF($J1957="TC",0,IF($J1957="Nso",0,VLOOKUP($A1954,'Class-6'!$B$9:$EI$108,25,0)))</f>
        <v>0</v>
      </c>
    </row>
    <row r="1969" spans="1:13" ht="22.5" customHeight="1">
      <c r="A1969" s="1187"/>
      <c r="B1969" s="49" t="s">
        <v>81</v>
      </c>
      <c r="C1969" s="1136" t="str">
        <f>'Class-6'!$AA$3</f>
        <v>ENGLISH</v>
      </c>
      <c r="D1969" s="1137"/>
      <c r="E1969" s="99">
        <f>IF($J1957="TC",0,IF($J1957="Nso",0,VLOOKUP($A1954,'Class-6'!$B$9:$EI$108,26,0)))</f>
        <v>0</v>
      </c>
      <c r="F1969" s="99">
        <f>IF($J1957="TC",0,IF($J1957="Nso",0,VLOOKUP($A1954,'Class-6'!$B$9:$EI$108,27,0)))</f>
        <v>0</v>
      </c>
      <c r="G1969" s="270">
        <f t="shared" ref="G1969:G1973" si="110">SUM(E1969,F1969)</f>
        <v>0</v>
      </c>
      <c r="H1969" s="1138">
        <f>IF($J1957="TC",0,IF($J1957="Nso",0,VLOOKUP($A1954,'Class-6'!$B$9:$EI$108,32,0)))</f>
        <v>0</v>
      </c>
      <c r="I1969" s="1139"/>
      <c r="J1969" s="1140">
        <f>IF($J1957="TC",0,IF($J1957="Nso",0,VLOOKUP($A1954,'Class-6'!$B$9:$EI$108,36,0)))</f>
        <v>0</v>
      </c>
      <c r="K1969" s="1141"/>
      <c r="L1969" s="99">
        <f t="shared" ref="L1969:L1973" si="111">SUM(G1969,H1969,J1969)</f>
        <v>0</v>
      </c>
      <c r="M1969" s="100">
        <f>IF($J1957="TC",0,IF($J1957="Nso",0,VLOOKUP($A1954,'Class-6'!$B$9:$EI$108,40,0)))</f>
        <v>0</v>
      </c>
    </row>
    <row r="1970" spans="1:13" ht="22.5" customHeight="1">
      <c r="A1970" s="1187"/>
      <c r="B1970" s="49" t="s">
        <v>81</v>
      </c>
      <c r="C1970" s="1136" t="str">
        <f>'Class-6'!$AP$3</f>
        <v>SANSKRIT</v>
      </c>
      <c r="D1970" s="1137"/>
      <c r="E1970" s="99">
        <f>IF($J1957="TC",0,IF($J1957="Nso",0,VLOOKUP($A1954,'Class-6'!$B$9:$EI$108,41,0)))</f>
        <v>0</v>
      </c>
      <c r="F1970" s="99">
        <f>IF($J1957="TC",0,IF($J1957="TC",0,IF($J1957="Nso",0,VLOOKUP($A1954,'Class-6'!$B$9:$EI$108,42,0))))</f>
        <v>0</v>
      </c>
      <c r="G1970" s="270">
        <f t="shared" si="110"/>
        <v>0</v>
      </c>
      <c r="H1970" s="1138">
        <f>IF($J1957="TC",0,IF($J1957="Nso",0,VLOOKUP($A1954,'Class-6'!$B$9:$EI$108,47,0)))</f>
        <v>0</v>
      </c>
      <c r="I1970" s="1139"/>
      <c r="J1970" s="1140">
        <f>IF($J1957="TC",0,IF($J1957="Nso",0,VLOOKUP($A1954,'Class-6'!$B$9:$EI$108,51,0)))</f>
        <v>0</v>
      </c>
      <c r="K1970" s="1141"/>
      <c r="L1970" s="99">
        <f t="shared" si="111"/>
        <v>0</v>
      </c>
      <c r="M1970" s="100">
        <f>IF($J1957="TC",0,IF($J1957="Nso",0,VLOOKUP($A1954,'Class-6'!$B$9:$EI$108,55,0)))</f>
        <v>0</v>
      </c>
    </row>
    <row r="1971" spans="1:13" ht="22.5" customHeight="1">
      <c r="A1971" s="1187"/>
      <c r="B1971" s="49" t="s">
        <v>81</v>
      </c>
      <c r="C1971" s="1136" t="str">
        <f>'Class-6'!$BE$3</f>
        <v>SCIENCE</v>
      </c>
      <c r="D1971" s="1137"/>
      <c r="E1971" s="99">
        <f>IF($J1957="TC",0,IF($J1957="Nso",0,VLOOKUP($A1954,'Class-6'!$B$9:$EI$108,56,0)))</f>
        <v>0</v>
      </c>
      <c r="F1971" s="99">
        <f>IF($J1957="TC",0,IF($J1957="Nso",0,VLOOKUP($A1954,'Class-6'!$B$9:$EI$108,57,0)))</f>
        <v>0</v>
      </c>
      <c r="G1971" s="270">
        <f t="shared" si="110"/>
        <v>0</v>
      </c>
      <c r="H1971" s="1138">
        <f>IF($J1957="TC",0,IF($J1957="Nso",0,VLOOKUP($A1954,'Class-6'!$B$9:$EI$108,62,0)))</f>
        <v>0</v>
      </c>
      <c r="I1971" s="1139"/>
      <c r="J1971" s="1140">
        <f>IF($J1957="TC",0,IF($J1957="Nso",0,VLOOKUP($A1954,'Class-6'!$B$9:$EI$108,66,0)))</f>
        <v>0</v>
      </c>
      <c r="K1971" s="1141"/>
      <c r="L1971" s="99">
        <f t="shared" si="111"/>
        <v>0</v>
      </c>
      <c r="M1971" s="100">
        <f>IF($J1957="TC",0,IF($J1957="Nso",0,VLOOKUP($A1954,'Class-6'!$B$9:$EI$108,70,0)))</f>
        <v>0</v>
      </c>
    </row>
    <row r="1972" spans="1:13" ht="22.5" customHeight="1">
      <c r="A1972" s="1187"/>
      <c r="B1972" s="49" t="s">
        <v>81</v>
      </c>
      <c r="C1972" s="1136" t="str">
        <f>'Class-6'!$BT$3</f>
        <v>MATHEMATICS</v>
      </c>
      <c r="D1972" s="1137"/>
      <c r="E1972" s="99">
        <f>IF($J1957="TC",0,IF($J1957="Nso",0,VLOOKUP($A1954,'Class-6'!$B$9:$EI$108,71,0)))</f>
        <v>0</v>
      </c>
      <c r="F1972" s="99">
        <f>IF($J1957="TC",0,IF($J1957="Nso",0,VLOOKUP($A1954,'Class-6'!$B$9:$EI$108,72,0)))</f>
        <v>0</v>
      </c>
      <c r="G1972" s="270">
        <f t="shared" si="110"/>
        <v>0</v>
      </c>
      <c r="H1972" s="1138">
        <f>IF($J1957="TC",0,IF($J1957="Nso",0,VLOOKUP($A1954,'Class-6'!$B$9:$EI$108,77,0)))</f>
        <v>0</v>
      </c>
      <c r="I1972" s="1139"/>
      <c r="J1972" s="1140">
        <f>IF($J1957="TC",0,IF($J1957="Nso",0,VLOOKUP($A1954,'Class-6'!$B$9:$EI$108,81,0)))</f>
        <v>0</v>
      </c>
      <c r="K1972" s="1141"/>
      <c r="L1972" s="99">
        <f t="shared" si="111"/>
        <v>0</v>
      </c>
      <c r="M1972" s="100">
        <f>IF($J1957="TC",0,IF($J1957="Nso",0,VLOOKUP($A1954,'Class-6'!$B$9:$EI$108,85,0)))</f>
        <v>0</v>
      </c>
    </row>
    <row r="1973" spans="1:13" ht="22.5" customHeight="1" thickBot="1">
      <c r="A1973" s="1187"/>
      <c r="B1973" s="49" t="s">
        <v>81</v>
      </c>
      <c r="C1973" s="1142" t="str">
        <f>'Class-6'!$CI$3</f>
        <v>SOCIAL SCIENCE</v>
      </c>
      <c r="D1973" s="1143"/>
      <c r="E1973" s="99">
        <f>IF($J1957="TC",0,IF($J1957="Nso",0,VLOOKUP($A1954,'Class-6'!$B$9:$EI$108,86,0)))</f>
        <v>0</v>
      </c>
      <c r="F1973" s="99">
        <f>IF($J1957="TC",0,IF($J1957="Nso",0,VLOOKUP($A1954,'Class-6'!$B$9:$EI$108,87,0)))</f>
        <v>0</v>
      </c>
      <c r="G1973" s="271">
        <f t="shared" si="110"/>
        <v>0</v>
      </c>
      <c r="H1973" s="1144">
        <f>IF($J1957="TC",0,IF($J1957="Nso",0,VLOOKUP($A1954,'Class-6'!$B$9:$EI$108,92,0)))</f>
        <v>0</v>
      </c>
      <c r="I1973" s="1145"/>
      <c r="J1973" s="1146">
        <f>IF($J1957="TC",0,IF($J1957="Nso",0,VLOOKUP($A1954,'Class-6'!$B$9:$EI$108,96,0)))</f>
        <v>0</v>
      </c>
      <c r="K1973" s="1147"/>
      <c r="L1973" s="99">
        <f t="shared" si="111"/>
        <v>0</v>
      </c>
      <c r="M1973" s="100">
        <f>IF($J1957="TC",0,IF($J1957="Nso",0,VLOOKUP($A1954,'Class-6'!$B$9:$EI$108,100,0)))</f>
        <v>0</v>
      </c>
    </row>
    <row r="1974" spans="1:13" ht="20.25" customHeight="1">
      <c r="A1974" s="1187"/>
      <c r="B1974" s="49" t="s">
        <v>81</v>
      </c>
      <c r="C1974" s="1124" t="s">
        <v>90</v>
      </c>
      <c r="D1974" s="1125"/>
      <c r="E1974" s="1126"/>
      <c r="F1974" s="1130" t="s">
        <v>91</v>
      </c>
      <c r="G1974" s="1131"/>
      <c r="H1974" s="1132" t="s">
        <v>92</v>
      </c>
      <c r="I1974" s="1133"/>
      <c r="J1974" s="481" t="s">
        <v>45</v>
      </c>
      <c r="K1974" s="481" t="s">
        <v>98</v>
      </c>
      <c r="L1974" s="411" t="s">
        <v>43</v>
      </c>
      <c r="M1974" s="513" t="s">
        <v>47</v>
      </c>
    </row>
    <row r="1975" spans="1:13" ht="20.25" customHeight="1" thickBot="1">
      <c r="A1975" s="1187"/>
      <c r="B1975" s="49" t="s">
        <v>81</v>
      </c>
      <c r="C1975" s="1127"/>
      <c r="D1975" s="1128"/>
      <c r="E1975" s="1129"/>
      <c r="F1975" s="1134">
        <f>IF($J1957="TC",0,IF($J1957="Nso",0,VLOOKUP($A1954,'Class-6'!$B$9:$EI$108,131,0)))</f>
        <v>0</v>
      </c>
      <c r="G1975" s="1135"/>
      <c r="H1975" s="1134">
        <f>IF($J1957="TC",0,IF($J1957="Nso",0,VLOOKUP($A1954,'Class-6'!$B$9:$EI$108,132,0)))</f>
        <v>0</v>
      </c>
      <c r="I1975" s="1135"/>
      <c r="J1975" s="483">
        <f>IF($J1957="TC",0,IF($J1957="Nso",0,VLOOKUP($A1954,'Class-6'!$B$9:$EI$108,133,0)))</f>
        <v>0</v>
      </c>
      <c r="K1975" s="482" t="str">
        <f>IF($J1957="TC",0,IF($J1957="Nso",0,VLOOKUP($A1954,'Class-6'!$B$9:$EI$108,134,0)))</f>
        <v/>
      </c>
      <c r="L1975" s="412" t="str">
        <f>IF($J1957="TC","TC",IF($J1957="Nso","NSO",VLOOKUP($A1954,'Class-6'!$B$9:$EI$108,135,0)))</f>
        <v/>
      </c>
      <c r="M1975" s="97" t="str">
        <f>IF($J1957="Nso",0,VLOOKUP($A1954,'Class-6'!$B$9:$EI$108,137,0))</f>
        <v/>
      </c>
    </row>
    <row r="1976" spans="1:13" ht="20.25" customHeight="1">
      <c r="A1976" s="1187"/>
      <c r="B1976" s="49" t="s">
        <v>81</v>
      </c>
      <c r="C1976" s="1172" t="s">
        <v>63</v>
      </c>
      <c r="D1976" s="1173"/>
      <c r="E1976" s="1173"/>
      <c r="F1976" s="1173"/>
      <c r="G1976" s="1173"/>
      <c r="H1976" s="1174"/>
      <c r="I1976" s="1175" t="s">
        <v>64</v>
      </c>
      <c r="J1976" s="1176"/>
      <c r="K1976" s="484">
        <f>IF($J1957="TC",0,IF($J1957="Nso",0,VLOOKUP($A1954,'Class-6'!$B$9:$EI$108,128,0)))</f>
        <v>0</v>
      </c>
      <c r="L1976" s="1177" t="s">
        <v>107</v>
      </c>
      <c r="M1976" s="1178"/>
    </row>
    <row r="1977" spans="1:13" ht="20.25" customHeight="1" thickBot="1">
      <c r="A1977" s="1187"/>
      <c r="B1977" s="49" t="s">
        <v>81</v>
      </c>
      <c r="C1977" s="1113" t="s">
        <v>58</v>
      </c>
      <c r="D1977" s="1114"/>
      <c r="E1977" s="1114"/>
      <c r="F1977" s="1115" t="s">
        <v>176</v>
      </c>
      <c r="G1977" s="1115"/>
      <c r="H1977" s="272" t="s">
        <v>51</v>
      </c>
      <c r="I1977" s="1116" t="s">
        <v>65</v>
      </c>
      <c r="J1977" s="1117"/>
      <c r="K1977" s="485">
        <f>IF($J1957="TC",0,IF($J1957="Nso",0,VLOOKUP($A1954,'Class-6'!$B$9:$EI$108,129,0)))</f>
        <v>0</v>
      </c>
      <c r="L1977" s="1118" t="str">
        <f>IF($J1957="TC",0,IF($J1957="Nso",0,VLOOKUP($A1954,'Class-6'!$B$9:$EI$108,130,0)))</f>
        <v/>
      </c>
      <c r="M1977" s="1119"/>
    </row>
    <row r="1978" spans="1:13" ht="20.25" customHeight="1">
      <c r="A1978" s="1187"/>
      <c r="B1978" s="49" t="s">
        <v>81</v>
      </c>
      <c r="C1978" s="1113"/>
      <c r="D1978" s="1114"/>
      <c r="E1978" s="1114"/>
      <c r="F1978" s="1115"/>
      <c r="G1978" s="1115"/>
      <c r="H1978" s="273" t="s">
        <v>105</v>
      </c>
      <c r="I1978" s="1120" t="s">
        <v>66</v>
      </c>
      <c r="J1978" s="1121"/>
      <c r="K1978" s="1122">
        <f>IF($J1957="TC",0,IF($J1957="Nso",0,VLOOKUP($A1954,'Class-6'!$B$9:$EI$108,138,0)))</f>
        <v>0</v>
      </c>
      <c r="L1978" s="1122"/>
      <c r="M1978" s="1123"/>
    </row>
    <row r="1979" spans="1:13" ht="20.25" customHeight="1">
      <c r="A1979" s="1187"/>
      <c r="B1979" s="49" t="s">
        <v>81</v>
      </c>
      <c r="C1979" s="1101" t="str">
        <f>'Class-6'!$CX$3</f>
        <v>WORK EXP.</v>
      </c>
      <c r="D1979" s="1102"/>
      <c r="E1979" s="1103"/>
      <c r="F1979" s="1104" t="str">
        <f>IF($J1957="TC",0,IF($J1957="Nso",0,VLOOKUP($A1954,'Class-6'!$B$9:$FH$108,155,0)))</f>
        <v>0/100</v>
      </c>
      <c r="G1979" s="1104"/>
      <c r="H1979" s="95">
        <f>IF($J1957="TC",0,IF($J1957="Nso",0,VLOOKUP($A1954,'Class-6'!$B$9:$FH$108,109,0)))</f>
        <v>0</v>
      </c>
      <c r="I1979" s="1105" t="s">
        <v>83</v>
      </c>
      <c r="J1979" s="1106"/>
      <c r="K1979" s="1107">
        <f>'Class-6'!$V$2</f>
        <v>44676</v>
      </c>
      <c r="L1979" s="1107"/>
      <c r="M1979" s="1108"/>
    </row>
    <row r="1980" spans="1:13" ht="20.25" customHeight="1">
      <c r="A1980" s="1187"/>
      <c r="B1980" s="49" t="s">
        <v>81</v>
      </c>
      <c r="C1980" s="1109" t="str">
        <f>'Class-6'!$DG$3</f>
        <v>ART EDU.</v>
      </c>
      <c r="D1980" s="1104"/>
      <c r="E1980" s="1104"/>
      <c r="F1980" s="1086" t="str">
        <f>IF($J1957="TC",0,IF($J1957="Nso",0,VLOOKUP($A1954,'Class-6'!$B$9:$FH$108,159,0)))</f>
        <v>0/100</v>
      </c>
      <c r="G1980" s="1087"/>
      <c r="H1980" s="95">
        <f>IF($J1957="TC",0,IF($J1957="Nso",0,VLOOKUP($A1954,'Class-6'!$B$9:$FH$108,118,0)))</f>
        <v>0</v>
      </c>
      <c r="I1980" s="1110"/>
      <c r="J1980" s="1111"/>
      <c r="K1980" s="1111"/>
      <c r="L1980" s="1111"/>
      <c r="M1980" s="1112"/>
    </row>
    <row r="1981" spans="1:13" ht="20.25" customHeight="1">
      <c r="A1981" s="1187"/>
      <c r="B1981" s="49" t="s">
        <v>81</v>
      </c>
      <c r="C1981" s="1084" t="str">
        <f>'Class-6'!$DP$3</f>
        <v>HEALTH &amp; PHY. EDU.</v>
      </c>
      <c r="D1981" s="1085"/>
      <c r="E1981" s="1085"/>
      <c r="F1981" s="1086" t="str">
        <f>IF($J1957="TC",0,IF($J1957="Nso",0,VLOOKUP($A1954,'Class-6'!$B$9:$FH$108,163,0)))</f>
        <v>0/100</v>
      </c>
      <c r="G1981" s="1087"/>
      <c r="H1981" s="95">
        <f>IF($J1957="TC",0,IF($J1957="Nso",0,VLOOKUP($A1954,'Class-6'!$B$9:$FH$108,127,0)))</f>
        <v>0</v>
      </c>
      <c r="I1981" s="1088" t="s">
        <v>78</v>
      </c>
      <c r="J1981" s="1089"/>
      <c r="K1981" s="1092"/>
      <c r="L1981" s="1093"/>
      <c r="M1981" s="1094"/>
    </row>
    <row r="1982" spans="1:13" ht="20.25" customHeight="1">
      <c r="A1982" s="1187"/>
      <c r="B1982" s="40" t="s">
        <v>81</v>
      </c>
      <c r="C1982" s="1098" t="s">
        <v>67</v>
      </c>
      <c r="D1982" s="1099"/>
      <c r="E1982" s="1099"/>
      <c r="F1982" s="1099"/>
      <c r="G1982" s="1099"/>
      <c r="H1982" s="1100"/>
      <c r="I1982" s="1090"/>
      <c r="J1982" s="1091"/>
      <c r="K1982" s="1095"/>
      <c r="L1982" s="1096"/>
      <c r="M1982" s="1097"/>
    </row>
    <row r="1983" spans="1:13" ht="20.25" customHeight="1" thickBot="1">
      <c r="A1983" s="1187"/>
      <c r="B1983" s="40" t="s">
        <v>81</v>
      </c>
      <c r="C1983" s="96" t="s">
        <v>68</v>
      </c>
      <c r="D1983" s="1060" t="s">
        <v>73</v>
      </c>
      <c r="E1983" s="1227"/>
      <c r="F1983" s="1060" t="s">
        <v>74</v>
      </c>
      <c r="G1983" s="1061"/>
      <c r="H1983" s="1062"/>
      <c r="I1983" s="1063" t="s">
        <v>79</v>
      </c>
      <c r="J1983" s="1064"/>
      <c r="K1983" s="1064"/>
      <c r="L1983" s="1064"/>
      <c r="M1983" s="1065"/>
    </row>
    <row r="1984" spans="1:13" ht="20.25" customHeight="1">
      <c r="A1984" s="1187"/>
      <c r="B1984" s="40" t="s">
        <v>81</v>
      </c>
      <c r="C1984" s="511" t="s">
        <v>207</v>
      </c>
      <c r="D1984" s="1228" t="s">
        <v>208</v>
      </c>
      <c r="E1984" s="1229"/>
      <c r="F1984" s="1069" t="s">
        <v>75</v>
      </c>
      <c r="G1984" s="1070"/>
      <c r="H1984" s="1071"/>
      <c r="I1984" s="1066"/>
      <c r="J1984" s="1067"/>
      <c r="K1984" s="1067"/>
      <c r="L1984" s="1067"/>
      <c r="M1984" s="1068"/>
    </row>
    <row r="1985" spans="1:13" ht="20.25" customHeight="1">
      <c r="A1985" s="1187"/>
      <c r="B1985" s="40" t="s">
        <v>81</v>
      </c>
      <c r="C1985" s="512" t="s">
        <v>69</v>
      </c>
      <c r="D1985" s="1230" t="s">
        <v>212</v>
      </c>
      <c r="E1985" s="1231"/>
      <c r="F1985" s="1072" t="s">
        <v>76</v>
      </c>
      <c r="G1985" s="1073"/>
      <c r="H1985" s="1074"/>
      <c r="I1985" s="1066"/>
      <c r="J1985" s="1067"/>
      <c r="K1985" s="1067"/>
      <c r="L1985" s="1067"/>
      <c r="M1985" s="1068"/>
    </row>
    <row r="1986" spans="1:13" ht="20.25" customHeight="1">
      <c r="A1986" s="1187"/>
      <c r="B1986" s="40" t="s">
        <v>81</v>
      </c>
      <c r="C1986" s="512" t="s">
        <v>70</v>
      </c>
      <c r="D1986" s="1230" t="s">
        <v>215</v>
      </c>
      <c r="E1986" s="1231"/>
      <c r="F1986" s="1072" t="s">
        <v>77</v>
      </c>
      <c r="G1986" s="1073"/>
      <c r="H1986" s="1074"/>
      <c r="I1986" s="1075" t="s">
        <v>93</v>
      </c>
      <c r="J1986" s="1076"/>
      <c r="K1986" s="1076"/>
      <c r="L1986" s="1076"/>
      <c r="M1986" s="1077"/>
    </row>
    <row r="1987" spans="1:13" ht="20.25" customHeight="1">
      <c r="A1987" s="1187"/>
      <c r="B1987" s="40"/>
      <c r="C1987" s="512" t="s">
        <v>72</v>
      </c>
      <c r="D1987" s="1230" t="s">
        <v>209</v>
      </c>
      <c r="E1987" s="1231"/>
      <c r="F1987" s="1072" t="s">
        <v>77</v>
      </c>
      <c r="G1987" s="1073"/>
      <c r="H1987" s="1074"/>
      <c r="I1987" s="1075"/>
      <c r="J1987" s="1076"/>
      <c r="K1987" s="1076"/>
      <c r="L1987" s="1076"/>
      <c r="M1987" s="1077"/>
    </row>
    <row r="1988" spans="1:13" ht="20.25" customHeight="1" thickBot="1">
      <c r="A1988" s="1187"/>
      <c r="B1988" s="51" t="s">
        <v>81</v>
      </c>
      <c r="C1988" s="131" t="s">
        <v>71</v>
      </c>
      <c r="D1988" s="1232" t="s">
        <v>210</v>
      </c>
      <c r="E1988" s="1233"/>
      <c r="F1988" s="1081" t="s">
        <v>106</v>
      </c>
      <c r="G1988" s="1082"/>
      <c r="H1988" s="1083"/>
      <c r="I1988" s="1078"/>
      <c r="J1988" s="1079"/>
      <c r="K1988" s="1079"/>
      <c r="L1988" s="1079"/>
      <c r="M1988" s="1080"/>
    </row>
    <row r="1989" spans="1:13" ht="24.75" customHeight="1" thickTop="1" thickBot="1">
      <c r="A1989" s="488">
        <f>A1954+1</f>
        <v>57</v>
      </c>
      <c r="B1989" s="1186" t="s">
        <v>54</v>
      </c>
      <c r="C1989" s="1186"/>
      <c r="D1989" s="1186"/>
      <c r="E1989" s="1186"/>
      <c r="F1989" s="1186"/>
      <c r="G1989" s="1186"/>
      <c r="H1989" s="1186"/>
      <c r="I1989" s="1186"/>
      <c r="J1989" s="1186"/>
      <c r="K1989" s="1186"/>
      <c r="L1989" s="1186"/>
      <c r="M1989" s="1186"/>
    </row>
    <row r="1990" spans="1:13" ht="37.5" customHeight="1" thickTop="1">
      <c r="A1990" s="1187"/>
      <c r="B1990" s="1188"/>
      <c r="C1990" s="1189"/>
      <c r="D1990" s="1192" t="str">
        <f>Master!$E$8</f>
        <v>Govt. Sr. Secondary School Raimalwada</v>
      </c>
      <c r="E1990" s="1193"/>
      <c r="F1990" s="1193"/>
      <c r="G1990" s="1193"/>
      <c r="H1990" s="1193"/>
      <c r="I1990" s="1193"/>
      <c r="J1990" s="1193"/>
      <c r="K1990" s="1193"/>
      <c r="L1990" s="1193"/>
      <c r="M1990" s="1194"/>
    </row>
    <row r="1991" spans="1:13" ht="26.25" customHeight="1" thickBot="1">
      <c r="A1991" s="1187"/>
      <c r="B1991" s="1190"/>
      <c r="C1991" s="1191"/>
      <c r="D1991" s="1195" t="str">
        <f>Master!$E$11</f>
        <v>P.S.-Bapini (Jodhpur)</v>
      </c>
      <c r="E1991" s="1196"/>
      <c r="F1991" s="1196"/>
      <c r="G1991" s="1196"/>
      <c r="H1991" s="1196"/>
      <c r="I1991" s="1196"/>
      <c r="J1991" s="1196"/>
      <c r="K1991" s="1196"/>
      <c r="L1991" s="1196"/>
      <c r="M1991" s="1197"/>
    </row>
    <row r="1992" spans="1:13" ht="15" customHeight="1">
      <c r="A1992" s="1187"/>
      <c r="B1992" s="274"/>
      <c r="C1992" s="1198" t="s">
        <v>169</v>
      </c>
      <c r="D1992" s="1199"/>
      <c r="E1992" s="1199"/>
      <c r="F1992" s="1199"/>
      <c r="G1992" s="1200"/>
      <c r="H1992" s="1207" t="s">
        <v>129</v>
      </c>
      <c r="I1992" s="1207"/>
      <c r="J1992" s="1210">
        <f>VLOOKUP(A1989,'Class-6'!$B$9:$G$108,6)</f>
        <v>0</v>
      </c>
      <c r="K1992" s="1213" t="str">
        <f>CONCATENATE('Class-6'!$C$3,'Class-6'!$G$3)</f>
        <v>School U-Dise Code :-08151106901</v>
      </c>
      <c r="L1992" s="1214"/>
      <c r="M1992" s="1215"/>
    </row>
    <row r="1993" spans="1:13" ht="15" customHeight="1">
      <c r="A1993" s="1187"/>
      <c r="B1993" s="38"/>
      <c r="C1993" s="1201"/>
      <c r="D1993" s="1202"/>
      <c r="E1993" s="1202"/>
      <c r="F1993" s="1202"/>
      <c r="G1993" s="1203"/>
      <c r="H1993" s="1208"/>
      <c r="I1993" s="1208"/>
      <c r="J1993" s="1211"/>
      <c r="K1993" s="1216" t="str">
        <f>CONCATENATE('Class-6'!$I$3,'Class-6'!$J$3)</f>
        <v>Session :-2021-22</v>
      </c>
      <c r="L1993" s="1217"/>
      <c r="M1993" s="1218"/>
    </row>
    <row r="1994" spans="1:13" ht="15" customHeight="1" thickBot="1">
      <c r="A1994" s="1187"/>
      <c r="B1994" s="38"/>
      <c r="C1994" s="1204"/>
      <c r="D1994" s="1205"/>
      <c r="E1994" s="1205"/>
      <c r="F1994" s="1205"/>
      <c r="G1994" s="1206"/>
      <c r="H1994" s="1209"/>
      <c r="I1994" s="1209"/>
      <c r="J1994" s="1212"/>
      <c r="K1994" s="1219"/>
      <c r="L1994" s="1220"/>
      <c r="M1994" s="1221"/>
    </row>
    <row r="1995" spans="1:13" ht="20.25" customHeight="1">
      <c r="A1995" s="1187"/>
      <c r="B1995" s="40" t="s">
        <v>81</v>
      </c>
      <c r="C1995" s="1222" t="s">
        <v>22</v>
      </c>
      <c r="D1995" s="1223"/>
      <c r="E1995" s="1223"/>
      <c r="F1995" s="1224"/>
      <c r="G1995" s="17" t="s">
        <v>167</v>
      </c>
      <c r="H1995" s="1225">
        <f>VLOOKUP($A1989,'Class-6'!$B$9:$EI$108,4,0)</f>
        <v>0</v>
      </c>
      <c r="I1995" s="1225"/>
      <c r="J1995" s="1225"/>
      <c r="K1995" s="1225"/>
      <c r="L1995" s="1225"/>
      <c r="M1995" s="1226"/>
    </row>
    <row r="1996" spans="1:13" ht="20.25" customHeight="1">
      <c r="A1996" s="1187"/>
      <c r="B1996" s="40" t="s">
        <v>81</v>
      </c>
      <c r="C1996" s="1181" t="s">
        <v>24</v>
      </c>
      <c r="D1996" s="1182"/>
      <c r="E1996" s="1182"/>
      <c r="F1996" s="1183"/>
      <c r="G1996" s="33" t="s">
        <v>167</v>
      </c>
      <c r="H1996" s="1179">
        <f>VLOOKUP($A1989,'Class-6'!$B$9:$EI$108,7,0)</f>
        <v>0</v>
      </c>
      <c r="I1996" s="1179"/>
      <c r="J1996" s="1179"/>
      <c r="K1996" s="1179"/>
      <c r="L1996" s="1179"/>
      <c r="M1996" s="1180"/>
    </row>
    <row r="1997" spans="1:13" ht="20.25" customHeight="1">
      <c r="A1997" s="1187"/>
      <c r="B1997" s="40" t="s">
        <v>81</v>
      </c>
      <c r="C1997" s="1181" t="s">
        <v>25</v>
      </c>
      <c r="D1997" s="1182"/>
      <c r="E1997" s="1182"/>
      <c r="F1997" s="1183"/>
      <c r="G1997" s="33" t="s">
        <v>167</v>
      </c>
      <c r="H1997" s="1179">
        <f>VLOOKUP($A1989,'Class-6'!$B$9:$EI$108,8,0)</f>
        <v>0</v>
      </c>
      <c r="I1997" s="1179"/>
      <c r="J1997" s="1179"/>
      <c r="K1997" s="1179"/>
      <c r="L1997" s="1179"/>
      <c r="M1997" s="1180"/>
    </row>
    <row r="1998" spans="1:13" ht="20.25" customHeight="1">
      <c r="A1998" s="1187"/>
      <c r="B1998" s="40" t="s">
        <v>81</v>
      </c>
      <c r="C1998" s="1181" t="s">
        <v>56</v>
      </c>
      <c r="D1998" s="1182"/>
      <c r="E1998" s="1182"/>
      <c r="F1998" s="1183"/>
      <c r="G1998" s="33" t="s">
        <v>167</v>
      </c>
      <c r="H1998" s="1179">
        <f>VLOOKUP($A1989,'Class-6'!$B$9:$EI$108,9,0)</f>
        <v>0</v>
      </c>
      <c r="I1998" s="1179"/>
      <c r="J1998" s="1179"/>
      <c r="K1998" s="1179"/>
      <c r="L1998" s="1179"/>
      <c r="M1998" s="1180"/>
    </row>
    <row r="1999" spans="1:13" ht="20.25" customHeight="1">
      <c r="A1999" s="1187"/>
      <c r="B1999" s="40" t="s">
        <v>81</v>
      </c>
      <c r="C1999" s="1181" t="s">
        <v>57</v>
      </c>
      <c r="D1999" s="1182"/>
      <c r="E1999" s="1182"/>
      <c r="F1999" s="1183"/>
      <c r="G1999" s="33" t="s">
        <v>167</v>
      </c>
      <c r="H1999" s="1184" t="str">
        <f>CONCATENATE('Class-6'!$G$4,'Class-6'!$J$4)</f>
        <v>6(A)</v>
      </c>
      <c r="I1999" s="1179"/>
      <c r="J1999" s="1179"/>
      <c r="K1999" s="1179"/>
      <c r="L1999" s="1179"/>
      <c r="M1999" s="1180"/>
    </row>
    <row r="2000" spans="1:13" ht="20.25" customHeight="1" thickBot="1">
      <c r="A2000" s="1187"/>
      <c r="B2000" s="40" t="s">
        <v>81</v>
      </c>
      <c r="C2000" s="1154" t="s">
        <v>27</v>
      </c>
      <c r="D2000" s="1155"/>
      <c r="E2000" s="1155"/>
      <c r="F2000" s="1156"/>
      <c r="G2000" s="98" t="s">
        <v>167</v>
      </c>
      <c r="H2000" s="1157">
        <f>VLOOKUP($A1989,'Class-6'!$B$9:$EI$108,10,0)</f>
        <v>0</v>
      </c>
      <c r="I2000" s="1157"/>
      <c r="J2000" s="1157"/>
      <c r="K2000" s="1157"/>
      <c r="L2000" s="1157"/>
      <c r="M2000" s="1158"/>
    </row>
    <row r="2001" spans="1:13" ht="20.25" customHeight="1">
      <c r="A2001" s="1187"/>
      <c r="B2001" s="49" t="s">
        <v>81</v>
      </c>
      <c r="C2001" s="1159" t="s">
        <v>58</v>
      </c>
      <c r="D2001" s="1160"/>
      <c r="E2001" s="413" t="s">
        <v>85</v>
      </c>
      <c r="F2001" s="413" t="s">
        <v>86</v>
      </c>
      <c r="G2001" s="410" t="s">
        <v>33</v>
      </c>
      <c r="H2001" s="1161" t="s">
        <v>59</v>
      </c>
      <c r="I2001" s="1161"/>
      <c r="J2001" s="1162" t="s">
        <v>97</v>
      </c>
      <c r="K2001" s="1163"/>
      <c r="L2001" s="414" t="s">
        <v>89</v>
      </c>
      <c r="M2001" s="1164" t="s">
        <v>104</v>
      </c>
    </row>
    <row r="2002" spans="1:13" ht="25.5" customHeight="1" thickBot="1">
      <c r="A2002" s="1187"/>
      <c r="B2002" s="49" t="s">
        <v>81</v>
      </c>
      <c r="C2002" s="1166" t="s">
        <v>60</v>
      </c>
      <c r="D2002" s="1167"/>
      <c r="E2002" s="267">
        <f>'Class-6'!$L$7</f>
        <v>20</v>
      </c>
      <c r="F2002" s="267">
        <f>'Class-6'!$M$7</f>
        <v>20</v>
      </c>
      <c r="G2002" s="268">
        <f>SUM(E2002:F2002)</f>
        <v>40</v>
      </c>
      <c r="H2002" s="1168">
        <f>'Class-6'!$R$7</f>
        <v>60</v>
      </c>
      <c r="I2002" s="1169"/>
      <c r="J2002" s="1170">
        <f>'Class-6'!$V$7</f>
        <v>100</v>
      </c>
      <c r="K2002" s="1171"/>
      <c r="L2002" s="150">
        <f>G2002+H2002+J2002</f>
        <v>200</v>
      </c>
      <c r="M2002" s="1165"/>
    </row>
    <row r="2003" spans="1:13" ht="22.5" customHeight="1">
      <c r="A2003" s="1187"/>
      <c r="B2003" s="49" t="s">
        <v>81</v>
      </c>
      <c r="C2003" s="1148" t="str">
        <f>'Class-6'!$L$3</f>
        <v>HINDI</v>
      </c>
      <c r="D2003" s="1149"/>
      <c r="E2003" s="99">
        <f>IF($J1992="TC",0,IF($J1992="Nso",0,VLOOKUP($A1989,'Class-6'!$B$9:$EI$108,11,0)))</f>
        <v>0</v>
      </c>
      <c r="F2003" s="99">
        <f>IF($J1992="TC",0,IF($J1992="Nso",0,VLOOKUP($A1989,'Class-6'!$B$9:$EI$108,12,0)))</f>
        <v>0</v>
      </c>
      <c r="G2003" s="269">
        <f>SUM(E2003,F2003)</f>
        <v>0</v>
      </c>
      <c r="H2003" s="1150">
        <f>IF($J1992="TC",0,IF($J1992="Nso",0,VLOOKUP($A1989,'Class-6'!$B$9:$EI$108,17,0)))</f>
        <v>0</v>
      </c>
      <c r="I2003" s="1151"/>
      <c r="J2003" s="1152">
        <f>IF($J1992="TC",0,IF($J1992="Nso",0,VLOOKUP($A1989,'Class-6'!$B$9:$EI$108,21,0)))</f>
        <v>0</v>
      </c>
      <c r="K2003" s="1153"/>
      <c r="L2003" s="99">
        <f>SUM(G2003,H2003,J2003)</f>
        <v>0</v>
      </c>
      <c r="M2003" s="100">
        <f>IF($J1992="TC",0,IF($J1992="Nso",0,VLOOKUP($A1989,'Class-6'!$B$9:$EI$108,25,0)))</f>
        <v>0</v>
      </c>
    </row>
    <row r="2004" spans="1:13" ht="22.5" customHeight="1">
      <c r="A2004" s="1187"/>
      <c r="B2004" s="49" t="s">
        <v>81</v>
      </c>
      <c r="C2004" s="1136" t="str">
        <f>'Class-6'!$AA$3</f>
        <v>ENGLISH</v>
      </c>
      <c r="D2004" s="1137"/>
      <c r="E2004" s="99">
        <f>IF($J1992="TC",0,IF($J1992="Nso",0,VLOOKUP($A1989,'Class-6'!$B$9:$EI$108,26,0)))</f>
        <v>0</v>
      </c>
      <c r="F2004" s="99">
        <f>IF($J1992="TC",0,IF($J1992="Nso",0,VLOOKUP($A1989,'Class-6'!$B$9:$EI$108,27,0)))</f>
        <v>0</v>
      </c>
      <c r="G2004" s="270">
        <f t="shared" ref="G2004:G2008" si="112">SUM(E2004,F2004)</f>
        <v>0</v>
      </c>
      <c r="H2004" s="1138">
        <f>IF($J1992="TC",0,IF($J1992="Nso",0,VLOOKUP($A1989,'Class-6'!$B$9:$EI$108,32,0)))</f>
        <v>0</v>
      </c>
      <c r="I2004" s="1139"/>
      <c r="J2004" s="1140">
        <f>IF($J1992="TC",0,IF($J1992="Nso",0,VLOOKUP($A1989,'Class-6'!$B$9:$EI$108,36,0)))</f>
        <v>0</v>
      </c>
      <c r="K2004" s="1141"/>
      <c r="L2004" s="99">
        <f t="shared" ref="L2004:L2008" si="113">SUM(G2004,H2004,J2004)</f>
        <v>0</v>
      </c>
      <c r="M2004" s="100">
        <f>IF($J1992="TC",0,IF($J1992="Nso",0,VLOOKUP($A1989,'Class-6'!$B$9:$EI$108,40,0)))</f>
        <v>0</v>
      </c>
    </row>
    <row r="2005" spans="1:13" ht="22.5" customHeight="1">
      <c r="A2005" s="1187"/>
      <c r="B2005" s="49" t="s">
        <v>81</v>
      </c>
      <c r="C2005" s="1136" t="str">
        <f>'Class-6'!$AP$3</f>
        <v>SANSKRIT</v>
      </c>
      <c r="D2005" s="1137"/>
      <c r="E2005" s="99">
        <f>IF($J1992="TC",0,IF($J1992="Nso",0,VLOOKUP($A1989,'Class-6'!$B$9:$EI$108,41,0)))</f>
        <v>0</v>
      </c>
      <c r="F2005" s="99">
        <f>IF($J1992="TC",0,IF($J1992="TC",0,IF($J1992="Nso",0,VLOOKUP($A1989,'Class-6'!$B$9:$EI$108,42,0))))</f>
        <v>0</v>
      </c>
      <c r="G2005" s="270">
        <f t="shared" si="112"/>
        <v>0</v>
      </c>
      <c r="H2005" s="1138">
        <f>IF($J1992="TC",0,IF($J1992="Nso",0,VLOOKUP($A1989,'Class-6'!$B$9:$EI$108,47,0)))</f>
        <v>0</v>
      </c>
      <c r="I2005" s="1139"/>
      <c r="J2005" s="1140">
        <f>IF($J1992="TC",0,IF($J1992="Nso",0,VLOOKUP($A1989,'Class-6'!$B$9:$EI$108,51,0)))</f>
        <v>0</v>
      </c>
      <c r="K2005" s="1141"/>
      <c r="L2005" s="99">
        <f t="shared" si="113"/>
        <v>0</v>
      </c>
      <c r="M2005" s="100">
        <f>IF($J1992="TC",0,IF($J1992="Nso",0,VLOOKUP($A1989,'Class-6'!$B$9:$EI$108,55,0)))</f>
        <v>0</v>
      </c>
    </row>
    <row r="2006" spans="1:13" ht="22.5" customHeight="1">
      <c r="A2006" s="1187"/>
      <c r="B2006" s="49" t="s">
        <v>81</v>
      </c>
      <c r="C2006" s="1136" t="str">
        <f>'Class-6'!$BE$3</f>
        <v>SCIENCE</v>
      </c>
      <c r="D2006" s="1137"/>
      <c r="E2006" s="99">
        <f>IF($J1992="TC",0,IF($J1992="Nso",0,VLOOKUP($A1989,'Class-6'!$B$9:$EI$108,56,0)))</f>
        <v>0</v>
      </c>
      <c r="F2006" s="99">
        <f>IF($J1992="TC",0,IF($J1992="Nso",0,VLOOKUP($A1989,'Class-6'!$B$9:$EI$108,57,0)))</f>
        <v>0</v>
      </c>
      <c r="G2006" s="270">
        <f t="shared" si="112"/>
        <v>0</v>
      </c>
      <c r="H2006" s="1138">
        <f>IF($J1992="TC",0,IF($J1992="Nso",0,VLOOKUP($A1989,'Class-6'!$B$9:$EI$108,62,0)))</f>
        <v>0</v>
      </c>
      <c r="I2006" s="1139"/>
      <c r="J2006" s="1140">
        <f>IF($J1992="TC",0,IF($J1992="Nso",0,VLOOKUP($A1989,'Class-6'!$B$9:$EI$108,66,0)))</f>
        <v>0</v>
      </c>
      <c r="K2006" s="1141"/>
      <c r="L2006" s="99">
        <f t="shared" si="113"/>
        <v>0</v>
      </c>
      <c r="M2006" s="100">
        <f>IF($J1992="TC",0,IF($J1992="Nso",0,VLOOKUP($A1989,'Class-6'!$B$9:$EI$108,70,0)))</f>
        <v>0</v>
      </c>
    </row>
    <row r="2007" spans="1:13" ht="22.5" customHeight="1">
      <c r="A2007" s="1187"/>
      <c r="B2007" s="49" t="s">
        <v>81</v>
      </c>
      <c r="C2007" s="1136" t="str">
        <f>'Class-6'!$BT$3</f>
        <v>MATHEMATICS</v>
      </c>
      <c r="D2007" s="1137"/>
      <c r="E2007" s="99">
        <f>IF($J1992="TC",0,IF($J1992="Nso",0,VLOOKUP($A1989,'Class-6'!$B$9:$EI$108,71,0)))</f>
        <v>0</v>
      </c>
      <c r="F2007" s="99">
        <f>IF($J1992="TC",0,IF($J1992="Nso",0,VLOOKUP($A1989,'Class-6'!$B$9:$EI$108,72,0)))</f>
        <v>0</v>
      </c>
      <c r="G2007" s="270">
        <f t="shared" si="112"/>
        <v>0</v>
      </c>
      <c r="H2007" s="1138">
        <f>IF($J1992="TC",0,IF($J1992="Nso",0,VLOOKUP($A1989,'Class-6'!$B$9:$EI$108,77,0)))</f>
        <v>0</v>
      </c>
      <c r="I2007" s="1139"/>
      <c r="J2007" s="1140">
        <f>IF($J1992="TC",0,IF($J1992="Nso",0,VLOOKUP($A1989,'Class-6'!$B$9:$EI$108,81,0)))</f>
        <v>0</v>
      </c>
      <c r="K2007" s="1141"/>
      <c r="L2007" s="99">
        <f t="shared" si="113"/>
        <v>0</v>
      </c>
      <c r="M2007" s="100">
        <f>IF($J1992="TC",0,IF($J1992="Nso",0,VLOOKUP($A1989,'Class-6'!$B$9:$EI$108,85,0)))</f>
        <v>0</v>
      </c>
    </row>
    <row r="2008" spans="1:13" ht="22.5" customHeight="1" thickBot="1">
      <c r="A2008" s="1187"/>
      <c r="B2008" s="49" t="s">
        <v>81</v>
      </c>
      <c r="C2008" s="1142" t="str">
        <f>'Class-6'!$CI$3</f>
        <v>SOCIAL SCIENCE</v>
      </c>
      <c r="D2008" s="1143"/>
      <c r="E2008" s="99">
        <f>IF($J1992="TC",0,IF($J1992="Nso",0,VLOOKUP($A1989,'Class-6'!$B$9:$EI$108,86,0)))</f>
        <v>0</v>
      </c>
      <c r="F2008" s="99">
        <f>IF($J1992="TC",0,IF($J1992="Nso",0,VLOOKUP($A1989,'Class-6'!$B$9:$EI$108,87,0)))</f>
        <v>0</v>
      </c>
      <c r="G2008" s="271">
        <f t="shared" si="112"/>
        <v>0</v>
      </c>
      <c r="H2008" s="1144">
        <f>IF($J1992="TC",0,IF($J1992="Nso",0,VLOOKUP($A1989,'Class-6'!$B$9:$EI$108,92,0)))</f>
        <v>0</v>
      </c>
      <c r="I2008" s="1145"/>
      <c r="J2008" s="1146">
        <f>IF($J1992="TC",0,IF($J1992="Nso",0,VLOOKUP($A1989,'Class-6'!$B$9:$EI$108,96,0)))</f>
        <v>0</v>
      </c>
      <c r="K2008" s="1147"/>
      <c r="L2008" s="99">
        <f t="shared" si="113"/>
        <v>0</v>
      </c>
      <c r="M2008" s="100">
        <f>IF($J1992="TC",0,IF($J1992="Nso",0,VLOOKUP($A1989,'Class-6'!$B$9:$EI$108,100,0)))</f>
        <v>0</v>
      </c>
    </row>
    <row r="2009" spans="1:13" ht="20.25" customHeight="1">
      <c r="A2009" s="1187"/>
      <c r="B2009" s="49" t="s">
        <v>81</v>
      </c>
      <c r="C2009" s="1124" t="s">
        <v>90</v>
      </c>
      <c r="D2009" s="1125"/>
      <c r="E2009" s="1126"/>
      <c r="F2009" s="1130" t="s">
        <v>91</v>
      </c>
      <c r="G2009" s="1131"/>
      <c r="H2009" s="1132" t="s">
        <v>92</v>
      </c>
      <c r="I2009" s="1133"/>
      <c r="J2009" s="481" t="s">
        <v>45</v>
      </c>
      <c r="K2009" s="481" t="s">
        <v>98</v>
      </c>
      <c r="L2009" s="411" t="s">
        <v>43</v>
      </c>
      <c r="M2009" s="50" t="s">
        <v>47</v>
      </c>
    </row>
    <row r="2010" spans="1:13" ht="20.25" customHeight="1" thickBot="1">
      <c r="A2010" s="1187"/>
      <c r="B2010" s="49" t="s">
        <v>81</v>
      </c>
      <c r="C2010" s="1127"/>
      <c r="D2010" s="1128"/>
      <c r="E2010" s="1129"/>
      <c r="F2010" s="1134">
        <f>IF($J1992="TC",0,IF($J1992="Nso",0,VLOOKUP($A1989,'Class-6'!$B$9:$EI$108,131,0)))</f>
        <v>0</v>
      </c>
      <c r="G2010" s="1135"/>
      <c r="H2010" s="1134">
        <f>IF($J1992="TC",0,IF($J1992="Nso",0,VLOOKUP($A1989,'Class-6'!$B$9:$EI$108,132,0)))</f>
        <v>0</v>
      </c>
      <c r="I2010" s="1135"/>
      <c r="J2010" s="483">
        <f>IF($J1992="TC",0,IF($J1992="Nso",0,VLOOKUP($A1989,'Class-6'!$B$9:$EI$108,133,0)))</f>
        <v>0</v>
      </c>
      <c r="K2010" s="482" t="str">
        <f>IF($J1992="TC",0,IF($J1992="Nso",0,VLOOKUP($A1989,'Class-6'!$B$9:$EI$108,134,0)))</f>
        <v/>
      </c>
      <c r="L2010" s="412" t="str">
        <f>IF($J1992="TC","TC",IF($J1992="Nso","NSO",VLOOKUP($A1989,'Class-6'!$B$9:$EI$108,135,0)))</f>
        <v/>
      </c>
      <c r="M2010" s="97" t="str">
        <f>IF($J1992="Nso",0,VLOOKUP($A1989,'Class-6'!$B$9:$EI$108,137,0))</f>
        <v/>
      </c>
    </row>
    <row r="2011" spans="1:13" ht="20.25" customHeight="1">
      <c r="A2011" s="1187"/>
      <c r="B2011" s="49" t="s">
        <v>81</v>
      </c>
      <c r="C2011" s="1172" t="s">
        <v>63</v>
      </c>
      <c r="D2011" s="1173"/>
      <c r="E2011" s="1173"/>
      <c r="F2011" s="1173"/>
      <c r="G2011" s="1173"/>
      <c r="H2011" s="1174"/>
      <c r="I2011" s="1175" t="s">
        <v>64</v>
      </c>
      <c r="J2011" s="1176"/>
      <c r="K2011" s="484">
        <f>IF($J1992="TC",0,IF($J1992="Nso",0,VLOOKUP($A1989,'Class-6'!$B$9:$EI$108,128,0)))</f>
        <v>0</v>
      </c>
      <c r="L2011" s="1177" t="s">
        <v>107</v>
      </c>
      <c r="M2011" s="1178"/>
    </row>
    <row r="2012" spans="1:13" ht="20.25" customHeight="1" thickBot="1">
      <c r="A2012" s="1187"/>
      <c r="B2012" s="49" t="s">
        <v>81</v>
      </c>
      <c r="C2012" s="1113" t="s">
        <v>58</v>
      </c>
      <c r="D2012" s="1114"/>
      <c r="E2012" s="1114"/>
      <c r="F2012" s="1115" t="s">
        <v>176</v>
      </c>
      <c r="G2012" s="1115"/>
      <c r="H2012" s="272" t="s">
        <v>51</v>
      </c>
      <c r="I2012" s="1116" t="s">
        <v>65</v>
      </c>
      <c r="J2012" s="1117"/>
      <c r="K2012" s="485">
        <f>IF($J1992="TC",0,IF($J1992="Nso",0,VLOOKUP($A1989,'Class-6'!$B$9:$EI$108,129,0)))</f>
        <v>0</v>
      </c>
      <c r="L2012" s="1118" t="str">
        <f>IF($J1992="TC",0,IF($J1992="Nso",0,VLOOKUP($A1989,'Class-6'!$B$9:$EI$108,130,0)))</f>
        <v/>
      </c>
      <c r="M2012" s="1119"/>
    </row>
    <row r="2013" spans="1:13" ht="20.25" customHeight="1">
      <c r="A2013" s="1187"/>
      <c r="B2013" s="49" t="s">
        <v>81</v>
      </c>
      <c r="C2013" s="1113"/>
      <c r="D2013" s="1114"/>
      <c r="E2013" s="1114"/>
      <c r="F2013" s="1115"/>
      <c r="G2013" s="1115"/>
      <c r="H2013" s="273" t="s">
        <v>105</v>
      </c>
      <c r="I2013" s="1120" t="s">
        <v>66</v>
      </c>
      <c r="J2013" s="1121"/>
      <c r="K2013" s="1122">
        <f>IF($J1992="TC",0,IF($J1992="Nso",0,VLOOKUP($A1989,'Class-6'!$B$9:$EI$108,138,0)))</f>
        <v>0</v>
      </c>
      <c r="L2013" s="1122"/>
      <c r="M2013" s="1123"/>
    </row>
    <row r="2014" spans="1:13" ht="20.25" customHeight="1">
      <c r="A2014" s="1187"/>
      <c r="B2014" s="49" t="s">
        <v>81</v>
      </c>
      <c r="C2014" s="1101" t="str">
        <f>'Class-6'!$CX$3</f>
        <v>WORK EXP.</v>
      </c>
      <c r="D2014" s="1102"/>
      <c r="E2014" s="1103"/>
      <c r="F2014" s="1104" t="str">
        <f>IF($J1992="TC",0,IF($J1992="Nso",0,VLOOKUP($A1989,'Class-6'!$B$9:$FH$108,155,0)))</f>
        <v>0/100</v>
      </c>
      <c r="G2014" s="1104"/>
      <c r="H2014" s="95">
        <f>IF($J1992="TC",0,IF($J1992="Nso",0,VLOOKUP($A1989,'Class-6'!$B$9:$FH$108,109,0)))</f>
        <v>0</v>
      </c>
      <c r="I2014" s="1105" t="s">
        <v>83</v>
      </c>
      <c r="J2014" s="1106"/>
      <c r="K2014" s="1107">
        <f>'Class-6'!$V$2</f>
        <v>44676</v>
      </c>
      <c r="L2014" s="1107"/>
      <c r="M2014" s="1108"/>
    </row>
    <row r="2015" spans="1:13" ht="20.25" customHeight="1">
      <c r="A2015" s="1187"/>
      <c r="B2015" s="49" t="s">
        <v>81</v>
      </c>
      <c r="C2015" s="1109" t="str">
        <f>'Class-6'!$DG$3</f>
        <v>ART EDU.</v>
      </c>
      <c r="D2015" s="1104"/>
      <c r="E2015" s="1104"/>
      <c r="F2015" s="1086" t="str">
        <f>IF($J1992="TC",0,IF($J1992="Nso",0,VLOOKUP($A1989,'Class-6'!$B$9:$FH$108,159,0)))</f>
        <v>0/100</v>
      </c>
      <c r="G2015" s="1087"/>
      <c r="H2015" s="95">
        <f>IF($J1992="TC",0,IF($J1992="Nso",0,VLOOKUP($A1989,'Class-6'!$B$9:$FH$108,118,0)))</f>
        <v>0</v>
      </c>
      <c r="I2015" s="1110"/>
      <c r="J2015" s="1111"/>
      <c r="K2015" s="1111"/>
      <c r="L2015" s="1111"/>
      <c r="M2015" s="1112"/>
    </row>
    <row r="2016" spans="1:13" ht="20.25" customHeight="1">
      <c r="A2016" s="1187"/>
      <c r="B2016" s="49" t="s">
        <v>81</v>
      </c>
      <c r="C2016" s="1084" t="str">
        <f>'Class-6'!$DP$3</f>
        <v>HEALTH &amp; PHY. EDU.</v>
      </c>
      <c r="D2016" s="1085"/>
      <c r="E2016" s="1085"/>
      <c r="F2016" s="1086" t="str">
        <f>IF($J1992="TC",0,IF($J1992="Nso",0,VLOOKUP($A1989,'Class-6'!$B$9:$FH$108,163,0)))</f>
        <v>0/100</v>
      </c>
      <c r="G2016" s="1087"/>
      <c r="H2016" s="95">
        <f>IF($J1992="TC",0,IF($J1992="Nso",0,VLOOKUP($A1989,'Class-6'!$B$9:$FH$108,127,0)))</f>
        <v>0</v>
      </c>
      <c r="I2016" s="1088" t="s">
        <v>78</v>
      </c>
      <c r="J2016" s="1089"/>
      <c r="K2016" s="1092"/>
      <c r="L2016" s="1093"/>
      <c r="M2016" s="1094"/>
    </row>
    <row r="2017" spans="1:13" ht="20.25" customHeight="1">
      <c r="A2017" s="1187"/>
      <c r="B2017" s="40" t="s">
        <v>81</v>
      </c>
      <c r="C2017" s="1098" t="s">
        <v>67</v>
      </c>
      <c r="D2017" s="1099"/>
      <c r="E2017" s="1099"/>
      <c r="F2017" s="1099"/>
      <c r="G2017" s="1099"/>
      <c r="H2017" s="1100"/>
      <c r="I2017" s="1090"/>
      <c r="J2017" s="1091"/>
      <c r="K2017" s="1095"/>
      <c r="L2017" s="1096"/>
      <c r="M2017" s="1097"/>
    </row>
    <row r="2018" spans="1:13" ht="20.25" customHeight="1" thickBot="1">
      <c r="A2018" s="1187"/>
      <c r="B2018" s="40" t="s">
        <v>81</v>
      </c>
      <c r="C2018" s="96" t="s">
        <v>68</v>
      </c>
      <c r="D2018" s="1060" t="s">
        <v>73</v>
      </c>
      <c r="E2018" s="1227"/>
      <c r="F2018" s="1060" t="s">
        <v>74</v>
      </c>
      <c r="G2018" s="1061"/>
      <c r="H2018" s="1062"/>
      <c r="I2018" s="1063" t="s">
        <v>79</v>
      </c>
      <c r="J2018" s="1064"/>
      <c r="K2018" s="1064"/>
      <c r="L2018" s="1064"/>
      <c r="M2018" s="1065"/>
    </row>
    <row r="2019" spans="1:13" ht="20.25" customHeight="1">
      <c r="A2019" s="1187"/>
      <c r="B2019" s="40" t="s">
        <v>81</v>
      </c>
      <c r="C2019" s="511" t="s">
        <v>207</v>
      </c>
      <c r="D2019" s="1228" t="s">
        <v>208</v>
      </c>
      <c r="E2019" s="1229"/>
      <c r="F2019" s="1069" t="s">
        <v>75</v>
      </c>
      <c r="G2019" s="1070"/>
      <c r="H2019" s="1071"/>
      <c r="I2019" s="1066"/>
      <c r="J2019" s="1067"/>
      <c r="K2019" s="1067"/>
      <c r="L2019" s="1067"/>
      <c r="M2019" s="1068"/>
    </row>
    <row r="2020" spans="1:13" ht="20.25" customHeight="1">
      <c r="A2020" s="1187"/>
      <c r="B2020" s="40" t="s">
        <v>81</v>
      </c>
      <c r="C2020" s="512" t="s">
        <v>69</v>
      </c>
      <c r="D2020" s="1230" t="s">
        <v>212</v>
      </c>
      <c r="E2020" s="1231"/>
      <c r="F2020" s="1072" t="s">
        <v>76</v>
      </c>
      <c r="G2020" s="1073"/>
      <c r="H2020" s="1074"/>
      <c r="I2020" s="1066"/>
      <c r="J2020" s="1067"/>
      <c r="K2020" s="1067"/>
      <c r="L2020" s="1067"/>
      <c r="M2020" s="1068"/>
    </row>
    <row r="2021" spans="1:13" ht="20.25" customHeight="1">
      <c r="A2021" s="1187"/>
      <c r="B2021" s="40" t="s">
        <v>81</v>
      </c>
      <c r="C2021" s="512" t="s">
        <v>70</v>
      </c>
      <c r="D2021" s="1230" t="s">
        <v>215</v>
      </c>
      <c r="E2021" s="1231"/>
      <c r="F2021" s="1072" t="s">
        <v>77</v>
      </c>
      <c r="G2021" s="1073"/>
      <c r="H2021" s="1074"/>
      <c r="I2021" s="1075" t="s">
        <v>93</v>
      </c>
      <c r="J2021" s="1076"/>
      <c r="K2021" s="1076"/>
      <c r="L2021" s="1076"/>
      <c r="M2021" s="1077"/>
    </row>
    <row r="2022" spans="1:13" ht="20.25" customHeight="1">
      <c r="A2022" s="1187"/>
      <c r="B2022" s="40"/>
      <c r="C2022" s="512" t="s">
        <v>72</v>
      </c>
      <c r="D2022" s="1230" t="s">
        <v>209</v>
      </c>
      <c r="E2022" s="1231"/>
      <c r="F2022" s="1072" t="s">
        <v>77</v>
      </c>
      <c r="G2022" s="1073"/>
      <c r="H2022" s="1074"/>
      <c r="I2022" s="1075"/>
      <c r="J2022" s="1076"/>
      <c r="K2022" s="1076"/>
      <c r="L2022" s="1076"/>
      <c r="M2022" s="1077"/>
    </row>
    <row r="2023" spans="1:13" ht="20.25" customHeight="1" thickBot="1">
      <c r="A2023" s="1187"/>
      <c r="B2023" s="51" t="s">
        <v>81</v>
      </c>
      <c r="C2023" s="131" t="s">
        <v>71</v>
      </c>
      <c r="D2023" s="1232" t="s">
        <v>210</v>
      </c>
      <c r="E2023" s="1233"/>
      <c r="F2023" s="1081" t="s">
        <v>106</v>
      </c>
      <c r="G2023" s="1082"/>
      <c r="H2023" s="1083"/>
      <c r="I2023" s="1078"/>
      <c r="J2023" s="1079"/>
      <c r="K2023" s="1079"/>
      <c r="L2023" s="1079"/>
      <c r="M2023" s="1080"/>
    </row>
    <row r="2024" spans="1:13" ht="12.75" customHeight="1" thickTop="1">
      <c r="A2024" s="1185"/>
      <c r="B2024" s="1185"/>
      <c r="C2024" s="1185"/>
      <c r="D2024" s="1185"/>
      <c r="E2024" s="1185"/>
      <c r="F2024" s="1185"/>
      <c r="G2024" s="1185"/>
      <c r="H2024" s="1185"/>
      <c r="I2024" s="1185"/>
      <c r="J2024" s="1185"/>
      <c r="K2024" s="1185"/>
      <c r="L2024" s="1185"/>
      <c r="M2024" s="1185"/>
    </row>
    <row r="2025" spans="1:13" ht="24.75" customHeight="1" thickBot="1">
      <c r="A2025" s="488">
        <f>A1989+1</f>
        <v>58</v>
      </c>
      <c r="B2025" s="1186" t="s">
        <v>54</v>
      </c>
      <c r="C2025" s="1186"/>
      <c r="D2025" s="1186"/>
      <c r="E2025" s="1186"/>
      <c r="F2025" s="1186"/>
      <c r="G2025" s="1186"/>
      <c r="H2025" s="1186"/>
      <c r="I2025" s="1186"/>
      <c r="J2025" s="1186"/>
      <c r="K2025" s="1186"/>
      <c r="L2025" s="1186"/>
      <c r="M2025" s="1186"/>
    </row>
    <row r="2026" spans="1:13" ht="42.75" customHeight="1" thickTop="1">
      <c r="A2026" s="1187"/>
      <c r="B2026" s="1188"/>
      <c r="C2026" s="1189"/>
      <c r="D2026" s="1192" t="str">
        <f>Master!$E$8</f>
        <v>Govt. Sr. Secondary School Raimalwada</v>
      </c>
      <c r="E2026" s="1193"/>
      <c r="F2026" s="1193"/>
      <c r="G2026" s="1193"/>
      <c r="H2026" s="1193"/>
      <c r="I2026" s="1193"/>
      <c r="J2026" s="1193"/>
      <c r="K2026" s="1193"/>
      <c r="L2026" s="1193"/>
      <c r="M2026" s="1194"/>
    </row>
    <row r="2027" spans="1:13" ht="26.25" customHeight="1" thickBot="1">
      <c r="A2027" s="1187"/>
      <c r="B2027" s="1190"/>
      <c r="C2027" s="1191"/>
      <c r="D2027" s="1195" t="str">
        <f>Master!$E$11</f>
        <v>P.S.-Bapini (Jodhpur)</v>
      </c>
      <c r="E2027" s="1196"/>
      <c r="F2027" s="1196"/>
      <c r="G2027" s="1196"/>
      <c r="H2027" s="1196"/>
      <c r="I2027" s="1196"/>
      <c r="J2027" s="1196"/>
      <c r="K2027" s="1196"/>
      <c r="L2027" s="1196"/>
      <c r="M2027" s="1197"/>
    </row>
    <row r="2028" spans="1:13" ht="17.25" customHeight="1">
      <c r="A2028" s="1187"/>
      <c r="B2028" s="274"/>
      <c r="C2028" s="1198" t="s">
        <v>169</v>
      </c>
      <c r="D2028" s="1199"/>
      <c r="E2028" s="1199"/>
      <c r="F2028" s="1199"/>
      <c r="G2028" s="1200"/>
      <c r="H2028" s="1207" t="s">
        <v>129</v>
      </c>
      <c r="I2028" s="1207"/>
      <c r="J2028" s="1210">
        <f>VLOOKUP(A2025,'Class-6'!$B$9:$G$108,6)</f>
        <v>0</v>
      </c>
      <c r="K2028" s="1213" t="str">
        <f>CONCATENATE('Class-6'!$C$3,'Class-6'!$G$3)</f>
        <v>School U-Dise Code :-08151106901</v>
      </c>
      <c r="L2028" s="1214"/>
      <c r="M2028" s="1215"/>
    </row>
    <row r="2029" spans="1:13" ht="17.25" customHeight="1">
      <c r="A2029" s="1187"/>
      <c r="B2029" s="38"/>
      <c r="C2029" s="1201"/>
      <c r="D2029" s="1202"/>
      <c r="E2029" s="1202"/>
      <c r="F2029" s="1202"/>
      <c r="G2029" s="1203"/>
      <c r="H2029" s="1208"/>
      <c r="I2029" s="1208"/>
      <c r="J2029" s="1211"/>
      <c r="K2029" s="1216" t="str">
        <f>CONCATENATE('Class-6'!$I$3,'Class-6'!$J$3)</f>
        <v>Session :-2021-22</v>
      </c>
      <c r="L2029" s="1217"/>
      <c r="M2029" s="1218"/>
    </row>
    <row r="2030" spans="1:13" ht="17.25" customHeight="1" thickBot="1">
      <c r="A2030" s="1187"/>
      <c r="B2030" s="38"/>
      <c r="C2030" s="1204"/>
      <c r="D2030" s="1205"/>
      <c r="E2030" s="1205"/>
      <c r="F2030" s="1205"/>
      <c r="G2030" s="1206"/>
      <c r="H2030" s="1209"/>
      <c r="I2030" s="1209"/>
      <c r="J2030" s="1212"/>
      <c r="K2030" s="1219"/>
      <c r="L2030" s="1220"/>
      <c r="M2030" s="1221"/>
    </row>
    <row r="2031" spans="1:13" ht="20.25" customHeight="1">
      <c r="A2031" s="1187"/>
      <c r="B2031" s="40" t="s">
        <v>81</v>
      </c>
      <c r="C2031" s="1222" t="s">
        <v>22</v>
      </c>
      <c r="D2031" s="1223"/>
      <c r="E2031" s="1223"/>
      <c r="F2031" s="1224"/>
      <c r="G2031" s="17" t="s">
        <v>167</v>
      </c>
      <c r="H2031" s="1225">
        <f>VLOOKUP($A2025,'Class-6'!$B$9:$EI$108,4,0)</f>
        <v>0</v>
      </c>
      <c r="I2031" s="1225"/>
      <c r="J2031" s="1225"/>
      <c r="K2031" s="1225"/>
      <c r="L2031" s="1225"/>
      <c r="M2031" s="1226"/>
    </row>
    <row r="2032" spans="1:13" ht="20.25" customHeight="1">
      <c r="A2032" s="1187"/>
      <c r="B2032" s="40" t="s">
        <v>81</v>
      </c>
      <c r="C2032" s="1181" t="s">
        <v>24</v>
      </c>
      <c r="D2032" s="1182"/>
      <c r="E2032" s="1182"/>
      <c r="F2032" s="1183"/>
      <c r="G2032" s="33" t="s">
        <v>167</v>
      </c>
      <c r="H2032" s="1179">
        <f>VLOOKUP($A2025,'Class-6'!$B$9:$EI$108,7,0)</f>
        <v>0</v>
      </c>
      <c r="I2032" s="1179"/>
      <c r="J2032" s="1179"/>
      <c r="K2032" s="1179"/>
      <c r="L2032" s="1179"/>
      <c r="M2032" s="1180"/>
    </row>
    <row r="2033" spans="1:13" ht="20.25" customHeight="1">
      <c r="A2033" s="1187"/>
      <c r="B2033" s="40" t="s">
        <v>81</v>
      </c>
      <c r="C2033" s="1181" t="s">
        <v>25</v>
      </c>
      <c r="D2033" s="1182"/>
      <c r="E2033" s="1182"/>
      <c r="F2033" s="1183"/>
      <c r="G2033" s="33" t="s">
        <v>167</v>
      </c>
      <c r="H2033" s="1179">
        <f>VLOOKUP($A2025,'Class-6'!$B$9:$EI$108,8,0)</f>
        <v>0</v>
      </c>
      <c r="I2033" s="1179"/>
      <c r="J2033" s="1179"/>
      <c r="K2033" s="1179"/>
      <c r="L2033" s="1179"/>
      <c r="M2033" s="1180"/>
    </row>
    <row r="2034" spans="1:13" ht="20.25" customHeight="1">
      <c r="A2034" s="1187"/>
      <c r="B2034" s="40" t="s">
        <v>81</v>
      </c>
      <c r="C2034" s="1181" t="s">
        <v>56</v>
      </c>
      <c r="D2034" s="1182"/>
      <c r="E2034" s="1182"/>
      <c r="F2034" s="1183"/>
      <c r="G2034" s="33" t="s">
        <v>167</v>
      </c>
      <c r="H2034" s="1179">
        <f>VLOOKUP($A2025,'Class-6'!$B$9:$EI$108,9,0)</f>
        <v>0</v>
      </c>
      <c r="I2034" s="1179"/>
      <c r="J2034" s="1179"/>
      <c r="K2034" s="1179"/>
      <c r="L2034" s="1179"/>
      <c r="M2034" s="1180"/>
    </row>
    <row r="2035" spans="1:13" ht="20.25" customHeight="1">
      <c r="A2035" s="1187"/>
      <c r="B2035" s="40" t="s">
        <v>81</v>
      </c>
      <c r="C2035" s="1181" t="s">
        <v>57</v>
      </c>
      <c r="D2035" s="1182"/>
      <c r="E2035" s="1182"/>
      <c r="F2035" s="1183"/>
      <c r="G2035" s="33" t="s">
        <v>167</v>
      </c>
      <c r="H2035" s="1184" t="str">
        <f>CONCATENATE('Class-6'!$G$4,'Class-6'!$J$4)</f>
        <v>6(A)</v>
      </c>
      <c r="I2035" s="1179"/>
      <c r="J2035" s="1179"/>
      <c r="K2035" s="1179"/>
      <c r="L2035" s="1179"/>
      <c r="M2035" s="1180"/>
    </row>
    <row r="2036" spans="1:13" ht="20.25" customHeight="1" thickBot="1">
      <c r="A2036" s="1187"/>
      <c r="B2036" s="40" t="s">
        <v>81</v>
      </c>
      <c r="C2036" s="1154" t="s">
        <v>27</v>
      </c>
      <c r="D2036" s="1155"/>
      <c r="E2036" s="1155"/>
      <c r="F2036" s="1156"/>
      <c r="G2036" s="98" t="s">
        <v>167</v>
      </c>
      <c r="H2036" s="1157">
        <f>VLOOKUP($A2025,'Class-6'!$B$9:$EI$108,10,0)</f>
        <v>0</v>
      </c>
      <c r="I2036" s="1157"/>
      <c r="J2036" s="1157"/>
      <c r="K2036" s="1157"/>
      <c r="L2036" s="1157"/>
      <c r="M2036" s="1158"/>
    </row>
    <row r="2037" spans="1:13" ht="20.25" customHeight="1">
      <c r="A2037" s="1187"/>
      <c r="B2037" s="49" t="s">
        <v>81</v>
      </c>
      <c r="C2037" s="1159" t="s">
        <v>58</v>
      </c>
      <c r="D2037" s="1160"/>
      <c r="E2037" s="413" t="s">
        <v>85</v>
      </c>
      <c r="F2037" s="413" t="s">
        <v>86</v>
      </c>
      <c r="G2037" s="410" t="s">
        <v>33</v>
      </c>
      <c r="H2037" s="1161" t="s">
        <v>59</v>
      </c>
      <c r="I2037" s="1161"/>
      <c r="J2037" s="1162" t="s">
        <v>97</v>
      </c>
      <c r="K2037" s="1163"/>
      <c r="L2037" s="414" t="s">
        <v>89</v>
      </c>
      <c r="M2037" s="1164" t="s">
        <v>104</v>
      </c>
    </row>
    <row r="2038" spans="1:13" ht="25.5" customHeight="1" thickBot="1">
      <c r="A2038" s="1187"/>
      <c r="B2038" s="49" t="s">
        <v>81</v>
      </c>
      <c r="C2038" s="1166" t="s">
        <v>60</v>
      </c>
      <c r="D2038" s="1167"/>
      <c r="E2038" s="267">
        <f>'Class-6'!$L$7</f>
        <v>20</v>
      </c>
      <c r="F2038" s="267">
        <f>'Class-6'!$M$7</f>
        <v>20</v>
      </c>
      <c r="G2038" s="268">
        <f>SUM(E2038:F2038)</f>
        <v>40</v>
      </c>
      <c r="H2038" s="1168">
        <f>'Class-6'!$R$7</f>
        <v>60</v>
      </c>
      <c r="I2038" s="1169"/>
      <c r="J2038" s="1170">
        <f>'Class-6'!$V$7</f>
        <v>100</v>
      </c>
      <c r="K2038" s="1171"/>
      <c r="L2038" s="150">
        <f>G2038+H2038+J2038</f>
        <v>200</v>
      </c>
      <c r="M2038" s="1165"/>
    </row>
    <row r="2039" spans="1:13" ht="22.5" customHeight="1">
      <c r="A2039" s="1187"/>
      <c r="B2039" s="49" t="s">
        <v>81</v>
      </c>
      <c r="C2039" s="1148" t="str">
        <f>'Class-6'!$L$3</f>
        <v>HINDI</v>
      </c>
      <c r="D2039" s="1149"/>
      <c r="E2039" s="99">
        <f>IF($J2028="TC",0,IF($J2028="Nso",0,VLOOKUP($A2025,'Class-6'!$B$9:$EI$108,11,0)))</f>
        <v>0</v>
      </c>
      <c r="F2039" s="99">
        <f>IF($J2028="TC",0,IF($J2028="Nso",0,VLOOKUP($A2025,'Class-6'!$B$9:$EI$108,12,0)))</f>
        <v>0</v>
      </c>
      <c r="G2039" s="269">
        <f>SUM(E2039,F2039)</f>
        <v>0</v>
      </c>
      <c r="H2039" s="1150">
        <f>IF($J2028="TC",0,IF($J2028="Nso",0,VLOOKUP($A2025,'Class-6'!$B$9:$EI$108,17,0)))</f>
        <v>0</v>
      </c>
      <c r="I2039" s="1151"/>
      <c r="J2039" s="1152">
        <f>IF($J2028="TC",0,IF($J2028="Nso",0,VLOOKUP($A2025,'Class-6'!$B$9:$EI$108,21,0)))</f>
        <v>0</v>
      </c>
      <c r="K2039" s="1153"/>
      <c r="L2039" s="99">
        <f>SUM(G2039,H2039,J2039)</f>
        <v>0</v>
      </c>
      <c r="M2039" s="100">
        <f>IF($J2028="TC",0,IF($J2028="Nso",0,VLOOKUP($A2025,'Class-6'!$B$9:$EI$108,25,0)))</f>
        <v>0</v>
      </c>
    </row>
    <row r="2040" spans="1:13" ht="22.5" customHeight="1">
      <c r="A2040" s="1187"/>
      <c r="B2040" s="49" t="s">
        <v>81</v>
      </c>
      <c r="C2040" s="1136" t="str">
        <f>'Class-6'!$AA$3</f>
        <v>ENGLISH</v>
      </c>
      <c r="D2040" s="1137"/>
      <c r="E2040" s="99">
        <f>IF($J2028="TC",0,IF($J2028="Nso",0,VLOOKUP($A2025,'Class-6'!$B$9:$EI$108,26,0)))</f>
        <v>0</v>
      </c>
      <c r="F2040" s="99">
        <f>IF($J2028="TC",0,IF($J2028="Nso",0,VLOOKUP($A2025,'Class-6'!$B$9:$EI$108,27,0)))</f>
        <v>0</v>
      </c>
      <c r="G2040" s="270">
        <f t="shared" ref="G2040:G2044" si="114">SUM(E2040,F2040)</f>
        <v>0</v>
      </c>
      <c r="H2040" s="1138">
        <f>IF($J2028="TC",0,IF($J2028="Nso",0,VLOOKUP($A2025,'Class-6'!$B$9:$EI$108,32,0)))</f>
        <v>0</v>
      </c>
      <c r="I2040" s="1139"/>
      <c r="J2040" s="1140">
        <f>IF($J2028="TC",0,IF($J2028="Nso",0,VLOOKUP($A2025,'Class-6'!$B$9:$EI$108,36,0)))</f>
        <v>0</v>
      </c>
      <c r="K2040" s="1141"/>
      <c r="L2040" s="99">
        <f t="shared" ref="L2040:L2044" si="115">SUM(G2040,H2040,J2040)</f>
        <v>0</v>
      </c>
      <c r="M2040" s="100">
        <f>IF($J2028="TC",0,IF($J2028="Nso",0,VLOOKUP($A2025,'Class-6'!$B$9:$EI$108,40,0)))</f>
        <v>0</v>
      </c>
    </row>
    <row r="2041" spans="1:13" ht="22.5" customHeight="1">
      <c r="A2041" s="1187"/>
      <c r="B2041" s="49" t="s">
        <v>81</v>
      </c>
      <c r="C2041" s="1136" t="str">
        <f>'Class-6'!$AP$3</f>
        <v>SANSKRIT</v>
      </c>
      <c r="D2041" s="1137"/>
      <c r="E2041" s="99">
        <f>IF($J2028="TC",0,IF($J2028="Nso",0,VLOOKUP($A2025,'Class-6'!$B$9:$EI$108,41,0)))</f>
        <v>0</v>
      </c>
      <c r="F2041" s="99">
        <f>IF($J2028="TC",0,IF($J2028="TC",0,IF($J2028="Nso",0,VLOOKUP($A2025,'Class-6'!$B$9:$EI$108,42,0))))</f>
        <v>0</v>
      </c>
      <c r="G2041" s="270">
        <f t="shared" si="114"/>
        <v>0</v>
      </c>
      <c r="H2041" s="1138">
        <f>IF($J2028="TC",0,IF($J2028="Nso",0,VLOOKUP($A2025,'Class-6'!$B$9:$EI$108,47,0)))</f>
        <v>0</v>
      </c>
      <c r="I2041" s="1139"/>
      <c r="J2041" s="1140">
        <f>IF($J2028="TC",0,IF($J2028="Nso",0,VLOOKUP($A2025,'Class-6'!$B$9:$EI$108,51,0)))</f>
        <v>0</v>
      </c>
      <c r="K2041" s="1141"/>
      <c r="L2041" s="99">
        <f t="shared" si="115"/>
        <v>0</v>
      </c>
      <c r="M2041" s="100">
        <f>IF($J2028="TC",0,IF($J2028="Nso",0,VLOOKUP($A2025,'Class-6'!$B$9:$EI$108,55,0)))</f>
        <v>0</v>
      </c>
    </row>
    <row r="2042" spans="1:13" ht="22.5" customHeight="1">
      <c r="A2042" s="1187"/>
      <c r="B2042" s="49" t="s">
        <v>81</v>
      </c>
      <c r="C2042" s="1136" t="str">
        <f>'Class-6'!$BE$3</f>
        <v>SCIENCE</v>
      </c>
      <c r="D2042" s="1137"/>
      <c r="E2042" s="99">
        <f>IF($J2028="TC",0,IF($J2028="Nso",0,VLOOKUP($A2025,'Class-6'!$B$9:$EI$108,56,0)))</f>
        <v>0</v>
      </c>
      <c r="F2042" s="99">
        <f>IF($J2028="TC",0,IF($J2028="Nso",0,VLOOKUP($A2025,'Class-6'!$B$9:$EI$108,57,0)))</f>
        <v>0</v>
      </c>
      <c r="G2042" s="270">
        <f t="shared" si="114"/>
        <v>0</v>
      </c>
      <c r="H2042" s="1138">
        <f>IF($J2028="TC",0,IF($J2028="Nso",0,VLOOKUP($A2025,'Class-6'!$B$9:$EI$108,62,0)))</f>
        <v>0</v>
      </c>
      <c r="I2042" s="1139"/>
      <c r="J2042" s="1140">
        <f>IF($J2028="TC",0,IF($J2028="Nso",0,VLOOKUP($A2025,'Class-6'!$B$9:$EI$108,66,0)))</f>
        <v>0</v>
      </c>
      <c r="K2042" s="1141"/>
      <c r="L2042" s="99">
        <f t="shared" si="115"/>
        <v>0</v>
      </c>
      <c r="M2042" s="100">
        <f>IF($J2028="TC",0,IF($J2028="Nso",0,VLOOKUP($A2025,'Class-6'!$B$9:$EI$108,70,0)))</f>
        <v>0</v>
      </c>
    </row>
    <row r="2043" spans="1:13" ht="22.5" customHeight="1">
      <c r="A2043" s="1187"/>
      <c r="B2043" s="49" t="s">
        <v>81</v>
      </c>
      <c r="C2043" s="1136" t="str">
        <f>'Class-6'!$BT$3</f>
        <v>MATHEMATICS</v>
      </c>
      <c r="D2043" s="1137"/>
      <c r="E2043" s="99">
        <f>IF($J2028="TC",0,IF($J2028="Nso",0,VLOOKUP($A2025,'Class-6'!$B$9:$EI$108,71,0)))</f>
        <v>0</v>
      </c>
      <c r="F2043" s="99">
        <f>IF($J2028="TC",0,IF($J2028="Nso",0,VLOOKUP($A2025,'Class-6'!$B$9:$EI$108,72,0)))</f>
        <v>0</v>
      </c>
      <c r="G2043" s="270">
        <f t="shared" si="114"/>
        <v>0</v>
      </c>
      <c r="H2043" s="1138">
        <f>IF($J2028="TC",0,IF($J2028="Nso",0,VLOOKUP($A2025,'Class-6'!$B$9:$EI$108,77,0)))</f>
        <v>0</v>
      </c>
      <c r="I2043" s="1139"/>
      <c r="J2043" s="1140">
        <f>IF($J2028="TC",0,IF($J2028="Nso",0,VLOOKUP($A2025,'Class-6'!$B$9:$EI$108,81,0)))</f>
        <v>0</v>
      </c>
      <c r="K2043" s="1141"/>
      <c r="L2043" s="99">
        <f t="shared" si="115"/>
        <v>0</v>
      </c>
      <c r="M2043" s="100">
        <f>IF($J2028="TC",0,IF($J2028="Nso",0,VLOOKUP($A2025,'Class-6'!$B$9:$EI$108,85,0)))</f>
        <v>0</v>
      </c>
    </row>
    <row r="2044" spans="1:13" ht="22.5" customHeight="1" thickBot="1">
      <c r="A2044" s="1187"/>
      <c r="B2044" s="49" t="s">
        <v>81</v>
      </c>
      <c r="C2044" s="1142" t="str">
        <f>'Class-6'!$CI$3</f>
        <v>SOCIAL SCIENCE</v>
      </c>
      <c r="D2044" s="1143"/>
      <c r="E2044" s="99">
        <f>IF($J2028="TC",0,IF($J2028="Nso",0,VLOOKUP($A2025,'Class-6'!$B$9:$EI$108,86,0)))</f>
        <v>0</v>
      </c>
      <c r="F2044" s="99">
        <f>IF($J2028="TC",0,IF($J2028="Nso",0,VLOOKUP($A2025,'Class-6'!$B$9:$EI$108,87,0)))</f>
        <v>0</v>
      </c>
      <c r="G2044" s="271">
        <f t="shared" si="114"/>
        <v>0</v>
      </c>
      <c r="H2044" s="1144">
        <f>IF($J2028="TC",0,IF($J2028="Nso",0,VLOOKUP($A2025,'Class-6'!$B$9:$EI$108,92,0)))</f>
        <v>0</v>
      </c>
      <c r="I2044" s="1145"/>
      <c r="J2044" s="1146">
        <f>IF($J2028="TC",0,IF($J2028="Nso",0,VLOOKUP($A2025,'Class-6'!$B$9:$EI$108,96,0)))</f>
        <v>0</v>
      </c>
      <c r="K2044" s="1147"/>
      <c r="L2044" s="99">
        <f t="shared" si="115"/>
        <v>0</v>
      </c>
      <c r="M2044" s="100">
        <f>IF($J2028="TC",0,IF($J2028="Nso",0,VLOOKUP($A2025,'Class-6'!$B$9:$EI$108,100,0)))</f>
        <v>0</v>
      </c>
    </row>
    <row r="2045" spans="1:13" ht="20.25" customHeight="1">
      <c r="A2045" s="1187"/>
      <c r="B2045" s="49" t="s">
        <v>81</v>
      </c>
      <c r="C2045" s="1124" t="s">
        <v>90</v>
      </c>
      <c r="D2045" s="1125"/>
      <c r="E2045" s="1126"/>
      <c r="F2045" s="1130" t="s">
        <v>91</v>
      </c>
      <c r="G2045" s="1131"/>
      <c r="H2045" s="1132" t="s">
        <v>92</v>
      </c>
      <c r="I2045" s="1133"/>
      <c r="J2045" s="481" t="s">
        <v>45</v>
      </c>
      <c r="K2045" s="481" t="s">
        <v>98</v>
      </c>
      <c r="L2045" s="411" t="s">
        <v>43</v>
      </c>
      <c r="M2045" s="513" t="s">
        <v>47</v>
      </c>
    </row>
    <row r="2046" spans="1:13" ht="20.25" customHeight="1" thickBot="1">
      <c r="A2046" s="1187"/>
      <c r="B2046" s="49" t="s">
        <v>81</v>
      </c>
      <c r="C2046" s="1127"/>
      <c r="D2046" s="1128"/>
      <c r="E2046" s="1129"/>
      <c r="F2046" s="1134">
        <f>IF($J2028="TC",0,IF($J2028="Nso",0,VLOOKUP($A2025,'Class-6'!$B$9:$EI$108,131,0)))</f>
        <v>0</v>
      </c>
      <c r="G2046" s="1135"/>
      <c r="H2046" s="1134">
        <f>IF($J2028="TC",0,IF($J2028="Nso",0,VLOOKUP($A2025,'Class-6'!$B$9:$EI$108,132,0)))</f>
        <v>0</v>
      </c>
      <c r="I2046" s="1135"/>
      <c r="J2046" s="483">
        <f>IF($J2028="TC",0,IF($J2028="Nso",0,VLOOKUP($A2025,'Class-6'!$B$9:$EI$108,133,0)))</f>
        <v>0</v>
      </c>
      <c r="K2046" s="482" t="str">
        <f>IF($J2028="TC",0,IF($J2028="Nso",0,VLOOKUP($A2025,'Class-6'!$B$9:$EI$108,134,0)))</f>
        <v/>
      </c>
      <c r="L2046" s="412" t="str">
        <f>IF($J2028="TC","TC",IF($J2028="Nso","NSO",VLOOKUP($A2025,'Class-6'!$B$9:$EI$108,135,0)))</f>
        <v/>
      </c>
      <c r="M2046" s="97" t="str">
        <f>IF($J2028="Nso",0,VLOOKUP($A2025,'Class-6'!$B$9:$EI$108,137,0))</f>
        <v/>
      </c>
    </row>
    <row r="2047" spans="1:13" ht="20.25" customHeight="1">
      <c r="A2047" s="1187"/>
      <c r="B2047" s="49" t="s">
        <v>81</v>
      </c>
      <c r="C2047" s="1172" t="s">
        <v>63</v>
      </c>
      <c r="D2047" s="1173"/>
      <c r="E2047" s="1173"/>
      <c r="F2047" s="1173"/>
      <c r="G2047" s="1173"/>
      <c r="H2047" s="1174"/>
      <c r="I2047" s="1175" t="s">
        <v>64</v>
      </c>
      <c r="J2047" s="1176"/>
      <c r="K2047" s="484">
        <f>IF($J2028="TC",0,IF($J2028="Nso",0,VLOOKUP($A2025,'Class-6'!$B$9:$EI$108,128,0)))</f>
        <v>0</v>
      </c>
      <c r="L2047" s="1177" t="s">
        <v>107</v>
      </c>
      <c r="M2047" s="1178"/>
    </row>
    <row r="2048" spans="1:13" ht="20.25" customHeight="1" thickBot="1">
      <c r="A2048" s="1187"/>
      <c r="B2048" s="49" t="s">
        <v>81</v>
      </c>
      <c r="C2048" s="1113" t="s">
        <v>58</v>
      </c>
      <c r="D2048" s="1114"/>
      <c r="E2048" s="1114"/>
      <c r="F2048" s="1115" t="s">
        <v>176</v>
      </c>
      <c r="G2048" s="1115"/>
      <c r="H2048" s="272" t="s">
        <v>51</v>
      </c>
      <c r="I2048" s="1116" t="s">
        <v>65</v>
      </c>
      <c r="J2048" s="1117"/>
      <c r="K2048" s="485">
        <f>IF($J2028="TC",0,IF($J2028="Nso",0,VLOOKUP($A2025,'Class-6'!$B$9:$EI$108,129,0)))</f>
        <v>0</v>
      </c>
      <c r="L2048" s="1118" t="str">
        <f>IF($J2028="TC",0,IF($J2028="Nso",0,VLOOKUP($A2025,'Class-6'!$B$9:$EI$108,130,0)))</f>
        <v/>
      </c>
      <c r="M2048" s="1119"/>
    </row>
    <row r="2049" spans="1:13" ht="20.25" customHeight="1">
      <c r="A2049" s="1187"/>
      <c r="B2049" s="49" t="s">
        <v>81</v>
      </c>
      <c r="C2049" s="1113"/>
      <c r="D2049" s="1114"/>
      <c r="E2049" s="1114"/>
      <c r="F2049" s="1115"/>
      <c r="G2049" s="1115"/>
      <c r="H2049" s="273" t="s">
        <v>105</v>
      </c>
      <c r="I2049" s="1120" t="s">
        <v>66</v>
      </c>
      <c r="J2049" s="1121"/>
      <c r="K2049" s="1122">
        <f>IF($J2028="TC",0,IF($J2028="Nso",0,VLOOKUP($A2025,'Class-6'!$B$9:$EI$108,138,0)))</f>
        <v>0</v>
      </c>
      <c r="L2049" s="1122"/>
      <c r="M2049" s="1123"/>
    </row>
    <row r="2050" spans="1:13" ht="20.25" customHeight="1">
      <c r="A2050" s="1187"/>
      <c r="B2050" s="49" t="s">
        <v>81</v>
      </c>
      <c r="C2050" s="1101" t="str">
        <f>'Class-6'!$CX$3</f>
        <v>WORK EXP.</v>
      </c>
      <c r="D2050" s="1102"/>
      <c r="E2050" s="1103"/>
      <c r="F2050" s="1104" t="str">
        <f>IF($J2028="TC",0,IF($J2028="Nso",0,VLOOKUP($A2025,'Class-6'!$B$9:$FH$108,155,0)))</f>
        <v>0/100</v>
      </c>
      <c r="G2050" s="1104"/>
      <c r="H2050" s="95">
        <f>IF($J2028="TC",0,IF($J2028="Nso",0,VLOOKUP($A2025,'Class-6'!$B$9:$FH$108,109,0)))</f>
        <v>0</v>
      </c>
      <c r="I2050" s="1105" t="s">
        <v>83</v>
      </c>
      <c r="J2050" s="1106"/>
      <c r="K2050" s="1107">
        <f>'Class-6'!$V$2</f>
        <v>44676</v>
      </c>
      <c r="L2050" s="1107"/>
      <c r="M2050" s="1108"/>
    </row>
    <row r="2051" spans="1:13" ht="20.25" customHeight="1">
      <c r="A2051" s="1187"/>
      <c r="B2051" s="49" t="s">
        <v>81</v>
      </c>
      <c r="C2051" s="1109" t="str">
        <f>'Class-6'!$DG$3</f>
        <v>ART EDU.</v>
      </c>
      <c r="D2051" s="1104"/>
      <c r="E2051" s="1104"/>
      <c r="F2051" s="1086" t="str">
        <f>IF($J2028="TC",0,IF($J2028="Nso",0,VLOOKUP($A2025,'Class-6'!$B$9:$FH$108,159,0)))</f>
        <v>0/100</v>
      </c>
      <c r="G2051" s="1087"/>
      <c r="H2051" s="95">
        <f>IF($J2028="TC",0,IF($J2028="Nso",0,VLOOKUP($A2025,'Class-6'!$B$9:$FH$108,118,0)))</f>
        <v>0</v>
      </c>
      <c r="I2051" s="1110"/>
      <c r="J2051" s="1111"/>
      <c r="K2051" s="1111"/>
      <c r="L2051" s="1111"/>
      <c r="M2051" s="1112"/>
    </row>
    <row r="2052" spans="1:13" ht="20.25" customHeight="1">
      <c r="A2052" s="1187"/>
      <c r="B2052" s="49" t="s">
        <v>81</v>
      </c>
      <c r="C2052" s="1084" t="str">
        <f>'Class-6'!$DP$3</f>
        <v>HEALTH &amp; PHY. EDU.</v>
      </c>
      <c r="D2052" s="1085"/>
      <c r="E2052" s="1085"/>
      <c r="F2052" s="1086" t="str">
        <f>IF($J2028="TC",0,IF($J2028="Nso",0,VLOOKUP($A2025,'Class-6'!$B$9:$FH$108,163,0)))</f>
        <v>0/100</v>
      </c>
      <c r="G2052" s="1087"/>
      <c r="H2052" s="95">
        <f>IF($J2028="TC",0,IF($J2028="Nso",0,VLOOKUP($A2025,'Class-6'!$B$9:$FH$108,127,0)))</f>
        <v>0</v>
      </c>
      <c r="I2052" s="1088" t="s">
        <v>78</v>
      </c>
      <c r="J2052" s="1089"/>
      <c r="K2052" s="1092"/>
      <c r="L2052" s="1093"/>
      <c r="M2052" s="1094"/>
    </row>
    <row r="2053" spans="1:13" ht="20.25" customHeight="1">
      <c r="A2053" s="1187"/>
      <c r="B2053" s="40" t="s">
        <v>81</v>
      </c>
      <c r="C2053" s="1098" t="s">
        <v>67</v>
      </c>
      <c r="D2053" s="1099"/>
      <c r="E2053" s="1099"/>
      <c r="F2053" s="1099"/>
      <c r="G2053" s="1099"/>
      <c r="H2053" s="1100"/>
      <c r="I2053" s="1090"/>
      <c r="J2053" s="1091"/>
      <c r="K2053" s="1095"/>
      <c r="L2053" s="1096"/>
      <c r="M2053" s="1097"/>
    </row>
    <row r="2054" spans="1:13" ht="20.25" customHeight="1" thickBot="1">
      <c r="A2054" s="1187"/>
      <c r="B2054" s="40" t="s">
        <v>81</v>
      </c>
      <c r="C2054" s="96" t="s">
        <v>68</v>
      </c>
      <c r="D2054" s="1060" t="s">
        <v>73</v>
      </c>
      <c r="E2054" s="1227"/>
      <c r="F2054" s="1060" t="s">
        <v>74</v>
      </c>
      <c r="G2054" s="1061"/>
      <c r="H2054" s="1062"/>
      <c r="I2054" s="1063" t="s">
        <v>79</v>
      </c>
      <c r="J2054" s="1064"/>
      <c r="K2054" s="1064"/>
      <c r="L2054" s="1064"/>
      <c r="M2054" s="1065"/>
    </row>
    <row r="2055" spans="1:13" ht="20.25" customHeight="1">
      <c r="A2055" s="1187"/>
      <c r="B2055" s="40" t="s">
        <v>81</v>
      </c>
      <c r="C2055" s="511" t="s">
        <v>207</v>
      </c>
      <c r="D2055" s="1228" t="s">
        <v>208</v>
      </c>
      <c r="E2055" s="1229"/>
      <c r="F2055" s="1069" t="s">
        <v>75</v>
      </c>
      <c r="G2055" s="1070"/>
      <c r="H2055" s="1071"/>
      <c r="I2055" s="1066"/>
      <c r="J2055" s="1067"/>
      <c r="K2055" s="1067"/>
      <c r="L2055" s="1067"/>
      <c r="M2055" s="1068"/>
    </row>
    <row r="2056" spans="1:13" ht="20.25" customHeight="1">
      <c r="A2056" s="1187"/>
      <c r="B2056" s="40" t="s">
        <v>81</v>
      </c>
      <c r="C2056" s="512" t="s">
        <v>69</v>
      </c>
      <c r="D2056" s="1230" t="s">
        <v>212</v>
      </c>
      <c r="E2056" s="1231"/>
      <c r="F2056" s="1072" t="s">
        <v>76</v>
      </c>
      <c r="G2056" s="1073"/>
      <c r="H2056" s="1074"/>
      <c r="I2056" s="1066"/>
      <c r="J2056" s="1067"/>
      <c r="K2056" s="1067"/>
      <c r="L2056" s="1067"/>
      <c r="M2056" s="1068"/>
    </row>
    <row r="2057" spans="1:13" ht="20.25" customHeight="1">
      <c r="A2057" s="1187"/>
      <c r="B2057" s="40" t="s">
        <v>81</v>
      </c>
      <c r="C2057" s="512" t="s">
        <v>70</v>
      </c>
      <c r="D2057" s="1230" t="s">
        <v>215</v>
      </c>
      <c r="E2057" s="1231"/>
      <c r="F2057" s="1072" t="s">
        <v>77</v>
      </c>
      <c r="G2057" s="1073"/>
      <c r="H2057" s="1074"/>
      <c r="I2057" s="1075" t="s">
        <v>93</v>
      </c>
      <c r="J2057" s="1076"/>
      <c r="K2057" s="1076"/>
      <c r="L2057" s="1076"/>
      <c r="M2057" s="1077"/>
    </row>
    <row r="2058" spans="1:13" ht="20.25" customHeight="1">
      <c r="A2058" s="1187"/>
      <c r="B2058" s="40"/>
      <c r="C2058" s="512" t="s">
        <v>72</v>
      </c>
      <c r="D2058" s="1230" t="s">
        <v>209</v>
      </c>
      <c r="E2058" s="1231"/>
      <c r="F2058" s="1072" t="s">
        <v>77</v>
      </c>
      <c r="G2058" s="1073"/>
      <c r="H2058" s="1074"/>
      <c r="I2058" s="1075"/>
      <c r="J2058" s="1076"/>
      <c r="K2058" s="1076"/>
      <c r="L2058" s="1076"/>
      <c r="M2058" s="1077"/>
    </row>
    <row r="2059" spans="1:13" ht="20.25" customHeight="1" thickBot="1">
      <c r="A2059" s="1187"/>
      <c r="B2059" s="51" t="s">
        <v>81</v>
      </c>
      <c r="C2059" s="131" t="s">
        <v>71</v>
      </c>
      <c r="D2059" s="1232" t="s">
        <v>210</v>
      </c>
      <c r="E2059" s="1233"/>
      <c r="F2059" s="1081" t="s">
        <v>106</v>
      </c>
      <c r="G2059" s="1082"/>
      <c r="H2059" s="1083"/>
      <c r="I2059" s="1078"/>
      <c r="J2059" s="1079"/>
      <c r="K2059" s="1079"/>
      <c r="L2059" s="1079"/>
      <c r="M2059" s="1080"/>
    </row>
    <row r="2060" spans="1:13" ht="24.75" customHeight="1" thickTop="1" thickBot="1">
      <c r="A2060" s="488">
        <f>A2025+1</f>
        <v>59</v>
      </c>
      <c r="B2060" s="1186" t="s">
        <v>54</v>
      </c>
      <c r="C2060" s="1186"/>
      <c r="D2060" s="1186"/>
      <c r="E2060" s="1186"/>
      <c r="F2060" s="1186"/>
      <c r="G2060" s="1186"/>
      <c r="H2060" s="1186"/>
      <c r="I2060" s="1186"/>
      <c r="J2060" s="1186"/>
      <c r="K2060" s="1186"/>
      <c r="L2060" s="1186"/>
      <c r="M2060" s="1186"/>
    </row>
    <row r="2061" spans="1:13" ht="37.5" customHeight="1" thickTop="1">
      <c r="A2061" s="1187"/>
      <c r="B2061" s="1188"/>
      <c r="C2061" s="1189"/>
      <c r="D2061" s="1192" t="str">
        <f>Master!$E$8</f>
        <v>Govt. Sr. Secondary School Raimalwada</v>
      </c>
      <c r="E2061" s="1193"/>
      <c r="F2061" s="1193"/>
      <c r="G2061" s="1193"/>
      <c r="H2061" s="1193"/>
      <c r="I2061" s="1193"/>
      <c r="J2061" s="1193"/>
      <c r="K2061" s="1193"/>
      <c r="L2061" s="1193"/>
      <c r="M2061" s="1194"/>
    </row>
    <row r="2062" spans="1:13" ht="26.25" customHeight="1" thickBot="1">
      <c r="A2062" s="1187"/>
      <c r="B2062" s="1190"/>
      <c r="C2062" s="1191"/>
      <c r="D2062" s="1195" t="str">
        <f>Master!$E$11</f>
        <v>P.S.-Bapini (Jodhpur)</v>
      </c>
      <c r="E2062" s="1196"/>
      <c r="F2062" s="1196"/>
      <c r="G2062" s="1196"/>
      <c r="H2062" s="1196"/>
      <c r="I2062" s="1196"/>
      <c r="J2062" s="1196"/>
      <c r="K2062" s="1196"/>
      <c r="L2062" s="1196"/>
      <c r="M2062" s="1197"/>
    </row>
    <row r="2063" spans="1:13" ht="15" customHeight="1">
      <c r="A2063" s="1187"/>
      <c r="B2063" s="274"/>
      <c r="C2063" s="1198" t="s">
        <v>169</v>
      </c>
      <c r="D2063" s="1199"/>
      <c r="E2063" s="1199"/>
      <c r="F2063" s="1199"/>
      <c r="G2063" s="1200"/>
      <c r="H2063" s="1207" t="s">
        <v>129</v>
      </c>
      <c r="I2063" s="1207"/>
      <c r="J2063" s="1210">
        <f>VLOOKUP(A2060,'Class-6'!$B$9:$G$108,6)</f>
        <v>0</v>
      </c>
      <c r="K2063" s="1213" t="str">
        <f>CONCATENATE('Class-6'!$C$3,'Class-6'!$G$3)</f>
        <v>School U-Dise Code :-08151106901</v>
      </c>
      <c r="L2063" s="1214"/>
      <c r="M2063" s="1215"/>
    </row>
    <row r="2064" spans="1:13" ht="15" customHeight="1">
      <c r="A2064" s="1187"/>
      <c r="B2064" s="38"/>
      <c r="C2064" s="1201"/>
      <c r="D2064" s="1202"/>
      <c r="E2064" s="1202"/>
      <c r="F2064" s="1202"/>
      <c r="G2064" s="1203"/>
      <c r="H2064" s="1208"/>
      <c r="I2064" s="1208"/>
      <c r="J2064" s="1211"/>
      <c r="K2064" s="1216" t="str">
        <f>CONCATENATE('Class-6'!$I$3,'Class-6'!$J$3)</f>
        <v>Session :-2021-22</v>
      </c>
      <c r="L2064" s="1217"/>
      <c r="M2064" s="1218"/>
    </row>
    <row r="2065" spans="1:13" ht="15" customHeight="1" thickBot="1">
      <c r="A2065" s="1187"/>
      <c r="B2065" s="38"/>
      <c r="C2065" s="1204"/>
      <c r="D2065" s="1205"/>
      <c r="E2065" s="1205"/>
      <c r="F2065" s="1205"/>
      <c r="G2065" s="1206"/>
      <c r="H2065" s="1209"/>
      <c r="I2065" s="1209"/>
      <c r="J2065" s="1212"/>
      <c r="K2065" s="1219"/>
      <c r="L2065" s="1220"/>
      <c r="M2065" s="1221"/>
    </row>
    <row r="2066" spans="1:13" ht="20.25" customHeight="1">
      <c r="A2066" s="1187"/>
      <c r="B2066" s="40" t="s">
        <v>81</v>
      </c>
      <c r="C2066" s="1222" t="s">
        <v>22</v>
      </c>
      <c r="D2066" s="1223"/>
      <c r="E2066" s="1223"/>
      <c r="F2066" s="1224"/>
      <c r="G2066" s="17" t="s">
        <v>167</v>
      </c>
      <c r="H2066" s="1225">
        <f>VLOOKUP($A2060,'Class-6'!$B$9:$EI$108,4,0)</f>
        <v>0</v>
      </c>
      <c r="I2066" s="1225"/>
      <c r="J2066" s="1225"/>
      <c r="K2066" s="1225"/>
      <c r="L2066" s="1225"/>
      <c r="M2066" s="1226"/>
    </row>
    <row r="2067" spans="1:13" ht="20.25" customHeight="1">
      <c r="A2067" s="1187"/>
      <c r="B2067" s="40" t="s">
        <v>81</v>
      </c>
      <c r="C2067" s="1181" t="s">
        <v>24</v>
      </c>
      <c r="D2067" s="1182"/>
      <c r="E2067" s="1182"/>
      <c r="F2067" s="1183"/>
      <c r="G2067" s="33" t="s">
        <v>167</v>
      </c>
      <c r="H2067" s="1179">
        <f>VLOOKUP($A2060,'Class-6'!$B$9:$EI$108,7,0)</f>
        <v>0</v>
      </c>
      <c r="I2067" s="1179"/>
      <c r="J2067" s="1179"/>
      <c r="K2067" s="1179"/>
      <c r="L2067" s="1179"/>
      <c r="M2067" s="1180"/>
    </row>
    <row r="2068" spans="1:13" ht="20.25" customHeight="1">
      <c r="A2068" s="1187"/>
      <c r="B2068" s="40" t="s">
        <v>81</v>
      </c>
      <c r="C2068" s="1181" t="s">
        <v>25</v>
      </c>
      <c r="D2068" s="1182"/>
      <c r="E2068" s="1182"/>
      <c r="F2068" s="1183"/>
      <c r="G2068" s="33" t="s">
        <v>167</v>
      </c>
      <c r="H2068" s="1179">
        <f>VLOOKUP($A2060,'Class-6'!$B$9:$EI$108,8,0)</f>
        <v>0</v>
      </c>
      <c r="I2068" s="1179"/>
      <c r="J2068" s="1179"/>
      <c r="K2068" s="1179"/>
      <c r="L2068" s="1179"/>
      <c r="M2068" s="1180"/>
    </row>
    <row r="2069" spans="1:13" ht="20.25" customHeight="1">
      <c r="A2069" s="1187"/>
      <c r="B2069" s="40" t="s">
        <v>81</v>
      </c>
      <c r="C2069" s="1181" t="s">
        <v>56</v>
      </c>
      <c r="D2069" s="1182"/>
      <c r="E2069" s="1182"/>
      <c r="F2069" s="1183"/>
      <c r="G2069" s="33" t="s">
        <v>167</v>
      </c>
      <c r="H2069" s="1179">
        <f>VLOOKUP($A2060,'Class-6'!$B$9:$EI$108,9,0)</f>
        <v>0</v>
      </c>
      <c r="I2069" s="1179"/>
      <c r="J2069" s="1179"/>
      <c r="K2069" s="1179"/>
      <c r="L2069" s="1179"/>
      <c r="M2069" s="1180"/>
    </row>
    <row r="2070" spans="1:13" ht="20.25" customHeight="1">
      <c r="A2070" s="1187"/>
      <c r="B2070" s="40" t="s">
        <v>81</v>
      </c>
      <c r="C2070" s="1181" t="s">
        <v>57</v>
      </c>
      <c r="D2070" s="1182"/>
      <c r="E2070" s="1182"/>
      <c r="F2070" s="1183"/>
      <c r="G2070" s="33" t="s">
        <v>167</v>
      </c>
      <c r="H2070" s="1184" t="str">
        <f>CONCATENATE('Class-6'!$G$4,'Class-6'!$J$4)</f>
        <v>6(A)</v>
      </c>
      <c r="I2070" s="1179"/>
      <c r="J2070" s="1179"/>
      <c r="K2070" s="1179"/>
      <c r="L2070" s="1179"/>
      <c r="M2070" s="1180"/>
    </row>
    <row r="2071" spans="1:13" ht="20.25" customHeight="1" thickBot="1">
      <c r="A2071" s="1187"/>
      <c r="B2071" s="40" t="s">
        <v>81</v>
      </c>
      <c r="C2071" s="1154" t="s">
        <v>27</v>
      </c>
      <c r="D2071" s="1155"/>
      <c r="E2071" s="1155"/>
      <c r="F2071" s="1156"/>
      <c r="G2071" s="98" t="s">
        <v>167</v>
      </c>
      <c r="H2071" s="1157">
        <f>VLOOKUP($A2060,'Class-6'!$B$9:$EI$108,10,0)</f>
        <v>0</v>
      </c>
      <c r="I2071" s="1157"/>
      <c r="J2071" s="1157"/>
      <c r="K2071" s="1157"/>
      <c r="L2071" s="1157"/>
      <c r="M2071" s="1158"/>
    </row>
    <row r="2072" spans="1:13" ht="20.25" customHeight="1">
      <c r="A2072" s="1187"/>
      <c r="B2072" s="49" t="s">
        <v>81</v>
      </c>
      <c r="C2072" s="1159" t="s">
        <v>58</v>
      </c>
      <c r="D2072" s="1160"/>
      <c r="E2072" s="413" t="s">
        <v>85</v>
      </c>
      <c r="F2072" s="413" t="s">
        <v>86</v>
      </c>
      <c r="G2072" s="410" t="s">
        <v>33</v>
      </c>
      <c r="H2072" s="1161" t="s">
        <v>59</v>
      </c>
      <c r="I2072" s="1161"/>
      <c r="J2072" s="1162" t="s">
        <v>97</v>
      </c>
      <c r="K2072" s="1163"/>
      <c r="L2072" s="414" t="s">
        <v>89</v>
      </c>
      <c r="M2072" s="1164" t="s">
        <v>104</v>
      </c>
    </row>
    <row r="2073" spans="1:13" ht="25.5" customHeight="1" thickBot="1">
      <c r="A2073" s="1187"/>
      <c r="B2073" s="49" t="s">
        <v>81</v>
      </c>
      <c r="C2073" s="1166" t="s">
        <v>60</v>
      </c>
      <c r="D2073" s="1167"/>
      <c r="E2073" s="267">
        <f>'Class-6'!$L$7</f>
        <v>20</v>
      </c>
      <c r="F2073" s="267">
        <f>'Class-6'!$M$7</f>
        <v>20</v>
      </c>
      <c r="G2073" s="268">
        <f>SUM(E2073:F2073)</f>
        <v>40</v>
      </c>
      <c r="H2073" s="1168">
        <f>'Class-6'!$R$7</f>
        <v>60</v>
      </c>
      <c r="I2073" s="1169"/>
      <c r="J2073" s="1170">
        <f>'Class-6'!$V$7</f>
        <v>100</v>
      </c>
      <c r="K2073" s="1171"/>
      <c r="L2073" s="150">
        <f>G2073+H2073+J2073</f>
        <v>200</v>
      </c>
      <c r="M2073" s="1165"/>
    </row>
    <row r="2074" spans="1:13" ht="22.5" customHeight="1">
      <c r="A2074" s="1187"/>
      <c r="B2074" s="49" t="s">
        <v>81</v>
      </c>
      <c r="C2074" s="1148" t="str">
        <f>'Class-6'!$L$3</f>
        <v>HINDI</v>
      </c>
      <c r="D2074" s="1149"/>
      <c r="E2074" s="99">
        <f>IF($J2063="TC",0,IF($J2063="Nso",0,VLOOKUP($A2060,'Class-6'!$B$9:$EI$108,11,0)))</f>
        <v>0</v>
      </c>
      <c r="F2074" s="99">
        <f>IF($J2063="TC",0,IF($J2063="Nso",0,VLOOKUP($A2060,'Class-6'!$B$9:$EI$108,12,0)))</f>
        <v>0</v>
      </c>
      <c r="G2074" s="269">
        <f>SUM(E2074,F2074)</f>
        <v>0</v>
      </c>
      <c r="H2074" s="1150">
        <f>IF($J2063="TC",0,IF($J2063="Nso",0,VLOOKUP($A2060,'Class-6'!$B$9:$EI$108,17,0)))</f>
        <v>0</v>
      </c>
      <c r="I2074" s="1151"/>
      <c r="J2074" s="1152">
        <f>IF($J2063="TC",0,IF($J2063="Nso",0,VLOOKUP($A2060,'Class-6'!$B$9:$EI$108,21,0)))</f>
        <v>0</v>
      </c>
      <c r="K2074" s="1153"/>
      <c r="L2074" s="99">
        <f>SUM(G2074,H2074,J2074)</f>
        <v>0</v>
      </c>
      <c r="M2074" s="100">
        <f>IF($J2063="TC",0,IF($J2063="Nso",0,VLOOKUP($A2060,'Class-6'!$B$9:$EI$108,25,0)))</f>
        <v>0</v>
      </c>
    </row>
    <row r="2075" spans="1:13" ht="22.5" customHeight="1">
      <c r="A2075" s="1187"/>
      <c r="B2075" s="49" t="s">
        <v>81</v>
      </c>
      <c r="C2075" s="1136" t="str">
        <f>'Class-6'!$AA$3</f>
        <v>ENGLISH</v>
      </c>
      <c r="D2075" s="1137"/>
      <c r="E2075" s="99">
        <f>IF($J2063="TC",0,IF($J2063="Nso",0,VLOOKUP($A2060,'Class-6'!$B$9:$EI$108,26,0)))</f>
        <v>0</v>
      </c>
      <c r="F2075" s="99">
        <f>IF($J2063="TC",0,IF($J2063="Nso",0,VLOOKUP($A2060,'Class-6'!$B$9:$EI$108,27,0)))</f>
        <v>0</v>
      </c>
      <c r="G2075" s="270">
        <f t="shared" ref="G2075:G2079" si="116">SUM(E2075,F2075)</f>
        <v>0</v>
      </c>
      <c r="H2075" s="1138">
        <f>IF($J2063="TC",0,IF($J2063="Nso",0,VLOOKUP($A2060,'Class-6'!$B$9:$EI$108,32,0)))</f>
        <v>0</v>
      </c>
      <c r="I2075" s="1139"/>
      <c r="J2075" s="1140">
        <f>IF($J2063="TC",0,IF($J2063="Nso",0,VLOOKUP($A2060,'Class-6'!$B$9:$EI$108,36,0)))</f>
        <v>0</v>
      </c>
      <c r="K2075" s="1141"/>
      <c r="L2075" s="99">
        <f t="shared" ref="L2075:L2079" si="117">SUM(G2075,H2075,J2075)</f>
        <v>0</v>
      </c>
      <c r="M2075" s="100">
        <f>IF($J2063="TC",0,IF($J2063="Nso",0,VLOOKUP($A2060,'Class-6'!$B$9:$EI$108,40,0)))</f>
        <v>0</v>
      </c>
    </row>
    <row r="2076" spans="1:13" ht="22.5" customHeight="1">
      <c r="A2076" s="1187"/>
      <c r="B2076" s="49" t="s">
        <v>81</v>
      </c>
      <c r="C2076" s="1136" t="str">
        <f>'Class-6'!$AP$3</f>
        <v>SANSKRIT</v>
      </c>
      <c r="D2076" s="1137"/>
      <c r="E2076" s="99">
        <f>IF($J2063="TC",0,IF($J2063="Nso",0,VLOOKUP($A2060,'Class-6'!$B$9:$EI$108,41,0)))</f>
        <v>0</v>
      </c>
      <c r="F2076" s="99">
        <f>IF($J2063="TC",0,IF($J2063="TC",0,IF($J2063="Nso",0,VLOOKUP($A2060,'Class-6'!$B$9:$EI$108,42,0))))</f>
        <v>0</v>
      </c>
      <c r="G2076" s="270">
        <f t="shared" si="116"/>
        <v>0</v>
      </c>
      <c r="H2076" s="1138">
        <f>IF($J2063="TC",0,IF($J2063="Nso",0,VLOOKUP($A2060,'Class-6'!$B$9:$EI$108,47,0)))</f>
        <v>0</v>
      </c>
      <c r="I2076" s="1139"/>
      <c r="J2076" s="1140">
        <f>IF($J2063="TC",0,IF($J2063="Nso",0,VLOOKUP($A2060,'Class-6'!$B$9:$EI$108,51,0)))</f>
        <v>0</v>
      </c>
      <c r="K2076" s="1141"/>
      <c r="L2076" s="99">
        <f t="shared" si="117"/>
        <v>0</v>
      </c>
      <c r="M2076" s="100">
        <f>IF($J2063="TC",0,IF($J2063="Nso",0,VLOOKUP($A2060,'Class-6'!$B$9:$EI$108,55,0)))</f>
        <v>0</v>
      </c>
    </row>
    <row r="2077" spans="1:13" ht="22.5" customHeight="1">
      <c r="A2077" s="1187"/>
      <c r="B2077" s="49" t="s">
        <v>81</v>
      </c>
      <c r="C2077" s="1136" t="str">
        <f>'Class-6'!$BE$3</f>
        <v>SCIENCE</v>
      </c>
      <c r="D2077" s="1137"/>
      <c r="E2077" s="99">
        <f>IF($J2063="TC",0,IF($J2063="Nso",0,VLOOKUP($A2060,'Class-6'!$B$9:$EI$108,56,0)))</f>
        <v>0</v>
      </c>
      <c r="F2077" s="99">
        <f>IF($J2063="TC",0,IF($J2063="Nso",0,VLOOKUP($A2060,'Class-6'!$B$9:$EI$108,57,0)))</f>
        <v>0</v>
      </c>
      <c r="G2077" s="270">
        <f t="shared" si="116"/>
        <v>0</v>
      </c>
      <c r="H2077" s="1138">
        <f>IF($J2063="TC",0,IF($J2063="Nso",0,VLOOKUP($A2060,'Class-6'!$B$9:$EI$108,62,0)))</f>
        <v>0</v>
      </c>
      <c r="I2077" s="1139"/>
      <c r="J2077" s="1140">
        <f>IF($J2063="TC",0,IF($J2063="Nso",0,VLOOKUP($A2060,'Class-6'!$B$9:$EI$108,66,0)))</f>
        <v>0</v>
      </c>
      <c r="K2077" s="1141"/>
      <c r="L2077" s="99">
        <f t="shared" si="117"/>
        <v>0</v>
      </c>
      <c r="M2077" s="100">
        <f>IF($J2063="TC",0,IF($J2063="Nso",0,VLOOKUP($A2060,'Class-6'!$B$9:$EI$108,70,0)))</f>
        <v>0</v>
      </c>
    </row>
    <row r="2078" spans="1:13" ht="22.5" customHeight="1">
      <c r="A2078" s="1187"/>
      <c r="B2078" s="49" t="s">
        <v>81</v>
      </c>
      <c r="C2078" s="1136" t="str">
        <f>'Class-6'!$BT$3</f>
        <v>MATHEMATICS</v>
      </c>
      <c r="D2078" s="1137"/>
      <c r="E2078" s="99">
        <f>IF($J2063="TC",0,IF($J2063="Nso",0,VLOOKUP($A2060,'Class-6'!$B$9:$EI$108,71,0)))</f>
        <v>0</v>
      </c>
      <c r="F2078" s="99">
        <f>IF($J2063="TC",0,IF($J2063="Nso",0,VLOOKUP($A2060,'Class-6'!$B$9:$EI$108,72,0)))</f>
        <v>0</v>
      </c>
      <c r="G2078" s="270">
        <f t="shared" si="116"/>
        <v>0</v>
      </c>
      <c r="H2078" s="1138">
        <f>IF($J2063="TC",0,IF($J2063="Nso",0,VLOOKUP($A2060,'Class-6'!$B$9:$EI$108,77,0)))</f>
        <v>0</v>
      </c>
      <c r="I2078" s="1139"/>
      <c r="J2078" s="1140">
        <f>IF($J2063="TC",0,IF($J2063="Nso",0,VLOOKUP($A2060,'Class-6'!$B$9:$EI$108,81,0)))</f>
        <v>0</v>
      </c>
      <c r="K2078" s="1141"/>
      <c r="L2078" s="99">
        <f t="shared" si="117"/>
        <v>0</v>
      </c>
      <c r="M2078" s="100">
        <f>IF($J2063="TC",0,IF($J2063="Nso",0,VLOOKUP($A2060,'Class-6'!$B$9:$EI$108,85,0)))</f>
        <v>0</v>
      </c>
    </row>
    <row r="2079" spans="1:13" ht="22.5" customHeight="1" thickBot="1">
      <c r="A2079" s="1187"/>
      <c r="B2079" s="49" t="s">
        <v>81</v>
      </c>
      <c r="C2079" s="1142" t="str">
        <f>'Class-6'!$CI$3</f>
        <v>SOCIAL SCIENCE</v>
      </c>
      <c r="D2079" s="1143"/>
      <c r="E2079" s="99">
        <f>IF($J2063="TC",0,IF($J2063="Nso",0,VLOOKUP($A2060,'Class-6'!$B$9:$EI$108,86,0)))</f>
        <v>0</v>
      </c>
      <c r="F2079" s="99">
        <f>IF($J2063="TC",0,IF($J2063="Nso",0,VLOOKUP($A2060,'Class-6'!$B$9:$EI$108,87,0)))</f>
        <v>0</v>
      </c>
      <c r="G2079" s="271">
        <f t="shared" si="116"/>
        <v>0</v>
      </c>
      <c r="H2079" s="1144">
        <f>IF($J2063="TC",0,IF($J2063="Nso",0,VLOOKUP($A2060,'Class-6'!$B$9:$EI$108,92,0)))</f>
        <v>0</v>
      </c>
      <c r="I2079" s="1145"/>
      <c r="J2079" s="1146">
        <f>IF($J2063="TC",0,IF($J2063="Nso",0,VLOOKUP($A2060,'Class-6'!$B$9:$EI$108,96,0)))</f>
        <v>0</v>
      </c>
      <c r="K2079" s="1147"/>
      <c r="L2079" s="99">
        <f t="shared" si="117"/>
        <v>0</v>
      </c>
      <c r="M2079" s="100">
        <f>IF($J2063="TC",0,IF($J2063="Nso",0,VLOOKUP($A2060,'Class-6'!$B$9:$EI$108,100,0)))</f>
        <v>0</v>
      </c>
    </row>
    <row r="2080" spans="1:13" ht="20.25" customHeight="1">
      <c r="A2080" s="1187"/>
      <c r="B2080" s="49" t="s">
        <v>81</v>
      </c>
      <c r="C2080" s="1124" t="s">
        <v>90</v>
      </c>
      <c r="D2080" s="1125"/>
      <c r="E2080" s="1126"/>
      <c r="F2080" s="1130" t="s">
        <v>91</v>
      </c>
      <c r="G2080" s="1131"/>
      <c r="H2080" s="1132" t="s">
        <v>92</v>
      </c>
      <c r="I2080" s="1133"/>
      <c r="J2080" s="481" t="s">
        <v>45</v>
      </c>
      <c r="K2080" s="481" t="s">
        <v>98</v>
      </c>
      <c r="L2080" s="411" t="s">
        <v>43</v>
      </c>
      <c r="M2080" s="50" t="s">
        <v>47</v>
      </c>
    </row>
    <row r="2081" spans="1:13" ht="20.25" customHeight="1" thickBot="1">
      <c r="A2081" s="1187"/>
      <c r="B2081" s="49" t="s">
        <v>81</v>
      </c>
      <c r="C2081" s="1127"/>
      <c r="D2081" s="1128"/>
      <c r="E2081" s="1129"/>
      <c r="F2081" s="1134">
        <f>IF($J2063="TC",0,IF($J2063="Nso",0,VLOOKUP($A2060,'Class-6'!$B$9:$EI$108,131,0)))</f>
        <v>0</v>
      </c>
      <c r="G2081" s="1135"/>
      <c r="H2081" s="1134">
        <f>IF($J2063="TC",0,IF($J2063="Nso",0,VLOOKUP($A2060,'Class-6'!$B$9:$EI$108,132,0)))</f>
        <v>0</v>
      </c>
      <c r="I2081" s="1135"/>
      <c r="J2081" s="483">
        <f>IF($J2063="TC",0,IF($J2063="Nso",0,VLOOKUP($A2060,'Class-6'!$B$9:$EI$108,133,0)))</f>
        <v>0</v>
      </c>
      <c r="K2081" s="482" t="str">
        <f>IF($J2063="TC",0,IF($J2063="Nso",0,VLOOKUP($A2060,'Class-6'!$B$9:$EI$108,134,0)))</f>
        <v/>
      </c>
      <c r="L2081" s="412" t="str">
        <f>IF($J2063="TC","TC",IF($J2063="Nso","NSO",VLOOKUP($A2060,'Class-6'!$B$9:$EI$108,135,0)))</f>
        <v/>
      </c>
      <c r="M2081" s="97" t="str">
        <f>IF($J2063="Nso",0,VLOOKUP($A2060,'Class-6'!$B$9:$EI$108,137,0))</f>
        <v/>
      </c>
    </row>
    <row r="2082" spans="1:13" ht="20.25" customHeight="1">
      <c r="A2082" s="1187"/>
      <c r="B2082" s="49" t="s">
        <v>81</v>
      </c>
      <c r="C2082" s="1172" t="s">
        <v>63</v>
      </c>
      <c r="D2082" s="1173"/>
      <c r="E2082" s="1173"/>
      <c r="F2082" s="1173"/>
      <c r="G2082" s="1173"/>
      <c r="H2082" s="1174"/>
      <c r="I2082" s="1175" t="s">
        <v>64</v>
      </c>
      <c r="J2082" s="1176"/>
      <c r="K2082" s="484">
        <f>IF($J2063="TC",0,IF($J2063="Nso",0,VLOOKUP($A2060,'Class-6'!$B$9:$EI$108,128,0)))</f>
        <v>0</v>
      </c>
      <c r="L2082" s="1177" t="s">
        <v>107</v>
      </c>
      <c r="M2082" s="1178"/>
    </row>
    <row r="2083" spans="1:13" ht="20.25" customHeight="1" thickBot="1">
      <c r="A2083" s="1187"/>
      <c r="B2083" s="49" t="s">
        <v>81</v>
      </c>
      <c r="C2083" s="1113" t="s">
        <v>58</v>
      </c>
      <c r="D2083" s="1114"/>
      <c r="E2083" s="1114"/>
      <c r="F2083" s="1115" t="s">
        <v>176</v>
      </c>
      <c r="G2083" s="1115"/>
      <c r="H2083" s="272" t="s">
        <v>51</v>
      </c>
      <c r="I2083" s="1116" t="s">
        <v>65</v>
      </c>
      <c r="J2083" s="1117"/>
      <c r="K2083" s="485">
        <f>IF($J2063="TC",0,IF($J2063="Nso",0,VLOOKUP($A2060,'Class-6'!$B$9:$EI$108,129,0)))</f>
        <v>0</v>
      </c>
      <c r="L2083" s="1118" t="str">
        <f>IF($J2063="TC",0,IF($J2063="Nso",0,VLOOKUP($A2060,'Class-6'!$B$9:$EI$108,130,0)))</f>
        <v/>
      </c>
      <c r="M2083" s="1119"/>
    </row>
    <row r="2084" spans="1:13" ht="20.25" customHeight="1">
      <c r="A2084" s="1187"/>
      <c r="B2084" s="49" t="s">
        <v>81</v>
      </c>
      <c r="C2084" s="1113"/>
      <c r="D2084" s="1114"/>
      <c r="E2084" s="1114"/>
      <c r="F2084" s="1115"/>
      <c r="G2084" s="1115"/>
      <c r="H2084" s="273" t="s">
        <v>105</v>
      </c>
      <c r="I2084" s="1120" t="s">
        <v>66</v>
      </c>
      <c r="J2084" s="1121"/>
      <c r="K2084" s="1122">
        <f>IF($J2063="TC",0,IF($J2063="Nso",0,VLOOKUP($A2060,'Class-6'!$B$9:$EI$108,138,0)))</f>
        <v>0</v>
      </c>
      <c r="L2084" s="1122"/>
      <c r="M2084" s="1123"/>
    </row>
    <row r="2085" spans="1:13" ht="20.25" customHeight="1">
      <c r="A2085" s="1187"/>
      <c r="B2085" s="49" t="s">
        <v>81</v>
      </c>
      <c r="C2085" s="1101" t="str">
        <f>'Class-6'!$CX$3</f>
        <v>WORK EXP.</v>
      </c>
      <c r="D2085" s="1102"/>
      <c r="E2085" s="1103"/>
      <c r="F2085" s="1104" t="str">
        <f>IF($J2063="TC",0,IF($J2063="Nso",0,VLOOKUP($A2060,'Class-6'!$B$9:$FH$108,155,0)))</f>
        <v>0/100</v>
      </c>
      <c r="G2085" s="1104"/>
      <c r="H2085" s="95">
        <f>IF($J2063="TC",0,IF($J2063="Nso",0,VLOOKUP($A2060,'Class-6'!$B$9:$FH$108,109,0)))</f>
        <v>0</v>
      </c>
      <c r="I2085" s="1105" t="s">
        <v>83</v>
      </c>
      <c r="J2085" s="1106"/>
      <c r="K2085" s="1107">
        <f>'Class-6'!$V$2</f>
        <v>44676</v>
      </c>
      <c r="L2085" s="1107"/>
      <c r="M2085" s="1108"/>
    </row>
    <row r="2086" spans="1:13" ht="20.25" customHeight="1">
      <c r="A2086" s="1187"/>
      <c r="B2086" s="49" t="s">
        <v>81</v>
      </c>
      <c r="C2086" s="1109" t="str">
        <f>'Class-6'!$DG$3</f>
        <v>ART EDU.</v>
      </c>
      <c r="D2086" s="1104"/>
      <c r="E2086" s="1104"/>
      <c r="F2086" s="1086" t="str">
        <f>IF($J2063="TC",0,IF($J2063="Nso",0,VLOOKUP($A2060,'Class-6'!$B$9:$FH$108,159,0)))</f>
        <v>0/100</v>
      </c>
      <c r="G2086" s="1087"/>
      <c r="H2086" s="95">
        <f>IF($J2063="TC",0,IF($J2063="Nso",0,VLOOKUP($A2060,'Class-6'!$B$9:$FH$108,118,0)))</f>
        <v>0</v>
      </c>
      <c r="I2086" s="1110"/>
      <c r="J2086" s="1111"/>
      <c r="K2086" s="1111"/>
      <c r="L2086" s="1111"/>
      <c r="M2086" s="1112"/>
    </row>
    <row r="2087" spans="1:13" ht="20.25" customHeight="1">
      <c r="A2087" s="1187"/>
      <c r="B2087" s="49" t="s">
        <v>81</v>
      </c>
      <c r="C2087" s="1084" t="str">
        <f>'Class-6'!$DP$3</f>
        <v>HEALTH &amp; PHY. EDU.</v>
      </c>
      <c r="D2087" s="1085"/>
      <c r="E2087" s="1085"/>
      <c r="F2087" s="1086" t="str">
        <f>IF($J2063="TC",0,IF($J2063="Nso",0,VLOOKUP($A2060,'Class-6'!$B$9:$FH$108,163,0)))</f>
        <v>0/100</v>
      </c>
      <c r="G2087" s="1087"/>
      <c r="H2087" s="95">
        <f>IF($J2063="TC",0,IF($J2063="Nso",0,VLOOKUP($A2060,'Class-6'!$B$9:$FH$108,127,0)))</f>
        <v>0</v>
      </c>
      <c r="I2087" s="1088" t="s">
        <v>78</v>
      </c>
      <c r="J2087" s="1089"/>
      <c r="K2087" s="1092"/>
      <c r="L2087" s="1093"/>
      <c r="M2087" s="1094"/>
    </row>
    <row r="2088" spans="1:13" ht="20.25" customHeight="1">
      <c r="A2088" s="1187"/>
      <c r="B2088" s="40" t="s">
        <v>81</v>
      </c>
      <c r="C2088" s="1098" t="s">
        <v>67</v>
      </c>
      <c r="D2088" s="1099"/>
      <c r="E2088" s="1099"/>
      <c r="F2088" s="1099"/>
      <c r="G2088" s="1099"/>
      <c r="H2088" s="1100"/>
      <c r="I2088" s="1090"/>
      <c r="J2088" s="1091"/>
      <c r="K2088" s="1095"/>
      <c r="L2088" s="1096"/>
      <c r="M2088" s="1097"/>
    </row>
    <row r="2089" spans="1:13" ht="20.25" customHeight="1" thickBot="1">
      <c r="A2089" s="1187"/>
      <c r="B2089" s="40" t="s">
        <v>81</v>
      </c>
      <c r="C2089" s="96" t="s">
        <v>68</v>
      </c>
      <c r="D2089" s="1060" t="s">
        <v>73</v>
      </c>
      <c r="E2089" s="1227"/>
      <c r="F2089" s="1060" t="s">
        <v>74</v>
      </c>
      <c r="G2089" s="1061"/>
      <c r="H2089" s="1062"/>
      <c r="I2089" s="1063" t="s">
        <v>79</v>
      </c>
      <c r="J2089" s="1064"/>
      <c r="K2089" s="1064"/>
      <c r="L2089" s="1064"/>
      <c r="M2089" s="1065"/>
    </row>
    <row r="2090" spans="1:13" ht="20.25" customHeight="1">
      <c r="A2090" s="1187"/>
      <c r="B2090" s="40" t="s">
        <v>81</v>
      </c>
      <c r="C2090" s="511" t="s">
        <v>207</v>
      </c>
      <c r="D2090" s="1228" t="s">
        <v>208</v>
      </c>
      <c r="E2090" s="1229"/>
      <c r="F2090" s="1069" t="s">
        <v>75</v>
      </c>
      <c r="G2090" s="1070"/>
      <c r="H2090" s="1071"/>
      <c r="I2090" s="1066"/>
      <c r="J2090" s="1067"/>
      <c r="K2090" s="1067"/>
      <c r="L2090" s="1067"/>
      <c r="M2090" s="1068"/>
    </row>
    <row r="2091" spans="1:13" ht="20.25" customHeight="1">
      <c r="A2091" s="1187"/>
      <c r="B2091" s="40" t="s">
        <v>81</v>
      </c>
      <c r="C2091" s="512" t="s">
        <v>69</v>
      </c>
      <c r="D2091" s="1230" t="s">
        <v>212</v>
      </c>
      <c r="E2091" s="1231"/>
      <c r="F2091" s="1072" t="s">
        <v>76</v>
      </c>
      <c r="G2091" s="1073"/>
      <c r="H2091" s="1074"/>
      <c r="I2091" s="1066"/>
      <c r="J2091" s="1067"/>
      <c r="K2091" s="1067"/>
      <c r="L2091" s="1067"/>
      <c r="M2091" s="1068"/>
    </row>
    <row r="2092" spans="1:13" ht="20.25" customHeight="1">
      <c r="A2092" s="1187"/>
      <c r="B2092" s="40" t="s">
        <v>81</v>
      </c>
      <c r="C2092" s="512" t="s">
        <v>70</v>
      </c>
      <c r="D2092" s="1230" t="s">
        <v>215</v>
      </c>
      <c r="E2092" s="1231"/>
      <c r="F2092" s="1072" t="s">
        <v>77</v>
      </c>
      <c r="G2092" s="1073"/>
      <c r="H2092" s="1074"/>
      <c r="I2092" s="1075" t="s">
        <v>93</v>
      </c>
      <c r="J2092" s="1076"/>
      <c r="K2092" s="1076"/>
      <c r="L2092" s="1076"/>
      <c r="M2092" s="1077"/>
    </row>
    <row r="2093" spans="1:13" ht="20.25" customHeight="1">
      <c r="A2093" s="1187"/>
      <c r="B2093" s="40"/>
      <c r="C2093" s="512" t="s">
        <v>72</v>
      </c>
      <c r="D2093" s="1230" t="s">
        <v>209</v>
      </c>
      <c r="E2093" s="1231"/>
      <c r="F2093" s="1072" t="s">
        <v>77</v>
      </c>
      <c r="G2093" s="1073"/>
      <c r="H2093" s="1074"/>
      <c r="I2093" s="1075"/>
      <c r="J2093" s="1076"/>
      <c r="K2093" s="1076"/>
      <c r="L2093" s="1076"/>
      <c r="M2093" s="1077"/>
    </row>
    <row r="2094" spans="1:13" ht="20.25" customHeight="1" thickBot="1">
      <c r="A2094" s="1187"/>
      <c r="B2094" s="51" t="s">
        <v>81</v>
      </c>
      <c r="C2094" s="131" t="s">
        <v>71</v>
      </c>
      <c r="D2094" s="1232" t="s">
        <v>210</v>
      </c>
      <c r="E2094" s="1233"/>
      <c r="F2094" s="1081" t="s">
        <v>106</v>
      </c>
      <c r="G2094" s="1082"/>
      <c r="H2094" s="1083"/>
      <c r="I2094" s="1078"/>
      <c r="J2094" s="1079"/>
      <c r="K2094" s="1079"/>
      <c r="L2094" s="1079"/>
      <c r="M2094" s="1080"/>
    </row>
    <row r="2095" spans="1:13" ht="12.75" customHeight="1" thickTop="1">
      <c r="A2095" s="1185"/>
      <c r="B2095" s="1185"/>
      <c r="C2095" s="1185"/>
      <c r="D2095" s="1185"/>
      <c r="E2095" s="1185"/>
      <c r="F2095" s="1185"/>
      <c r="G2095" s="1185"/>
      <c r="H2095" s="1185"/>
      <c r="I2095" s="1185"/>
      <c r="J2095" s="1185"/>
      <c r="K2095" s="1185"/>
      <c r="L2095" s="1185"/>
      <c r="M2095" s="1185"/>
    </row>
    <row r="2096" spans="1:13" ht="24.75" customHeight="1" thickBot="1">
      <c r="A2096" s="488">
        <f>A2060+1</f>
        <v>60</v>
      </c>
      <c r="B2096" s="1186" t="s">
        <v>54</v>
      </c>
      <c r="C2096" s="1186"/>
      <c r="D2096" s="1186"/>
      <c r="E2096" s="1186"/>
      <c r="F2096" s="1186"/>
      <c r="G2096" s="1186"/>
      <c r="H2096" s="1186"/>
      <c r="I2096" s="1186"/>
      <c r="J2096" s="1186"/>
      <c r="K2096" s="1186"/>
      <c r="L2096" s="1186"/>
      <c r="M2096" s="1186"/>
    </row>
    <row r="2097" spans="1:13" ht="42.75" customHeight="1" thickTop="1">
      <c r="A2097" s="1187"/>
      <c r="B2097" s="1188"/>
      <c r="C2097" s="1189"/>
      <c r="D2097" s="1192" t="str">
        <f>Master!$E$8</f>
        <v>Govt. Sr. Secondary School Raimalwada</v>
      </c>
      <c r="E2097" s="1193"/>
      <c r="F2097" s="1193"/>
      <c r="G2097" s="1193"/>
      <c r="H2097" s="1193"/>
      <c r="I2097" s="1193"/>
      <c r="J2097" s="1193"/>
      <c r="K2097" s="1193"/>
      <c r="L2097" s="1193"/>
      <c r="M2097" s="1194"/>
    </row>
    <row r="2098" spans="1:13" ht="26.25" customHeight="1" thickBot="1">
      <c r="A2098" s="1187"/>
      <c r="B2098" s="1190"/>
      <c r="C2098" s="1191"/>
      <c r="D2098" s="1195" t="str">
        <f>Master!$E$11</f>
        <v>P.S.-Bapini (Jodhpur)</v>
      </c>
      <c r="E2098" s="1196"/>
      <c r="F2098" s="1196"/>
      <c r="G2098" s="1196"/>
      <c r="H2098" s="1196"/>
      <c r="I2098" s="1196"/>
      <c r="J2098" s="1196"/>
      <c r="K2098" s="1196"/>
      <c r="L2098" s="1196"/>
      <c r="M2098" s="1197"/>
    </row>
    <row r="2099" spans="1:13" ht="17.25" customHeight="1">
      <c r="A2099" s="1187"/>
      <c r="B2099" s="274"/>
      <c r="C2099" s="1198" t="s">
        <v>169</v>
      </c>
      <c r="D2099" s="1199"/>
      <c r="E2099" s="1199"/>
      <c r="F2099" s="1199"/>
      <c r="G2099" s="1200"/>
      <c r="H2099" s="1207" t="s">
        <v>129</v>
      </c>
      <c r="I2099" s="1207"/>
      <c r="J2099" s="1210">
        <f>VLOOKUP(A2096,'Class-6'!$B$9:$G$108,6)</f>
        <v>0</v>
      </c>
      <c r="K2099" s="1213" t="str">
        <f>CONCATENATE('Class-6'!$C$3,'Class-6'!$G$3)</f>
        <v>School U-Dise Code :-08151106901</v>
      </c>
      <c r="L2099" s="1214"/>
      <c r="M2099" s="1215"/>
    </row>
    <row r="2100" spans="1:13" ht="17.25" customHeight="1">
      <c r="A2100" s="1187"/>
      <c r="B2100" s="38"/>
      <c r="C2100" s="1201"/>
      <c r="D2100" s="1202"/>
      <c r="E2100" s="1202"/>
      <c r="F2100" s="1202"/>
      <c r="G2100" s="1203"/>
      <c r="H2100" s="1208"/>
      <c r="I2100" s="1208"/>
      <c r="J2100" s="1211"/>
      <c r="K2100" s="1216" t="str">
        <f>CONCATENATE('Class-6'!$I$3,'Class-6'!$J$3)</f>
        <v>Session :-2021-22</v>
      </c>
      <c r="L2100" s="1217"/>
      <c r="M2100" s="1218"/>
    </row>
    <row r="2101" spans="1:13" ht="17.25" customHeight="1" thickBot="1">
      <c r="A2101" s="1187"/>
      <c r="B2101" s="38"/>
      <c r="C2101" s="1204"/>
      <c r="D2101" s="1205"/>
      <c r="E2101" s="1205"/>
      <c r="F2101" s="1205"/>
      <c r="G2101" s="1206"/>
      <c r="H2101" s="1209"/>
      <c r="I2101" s="1209"/>
      <c r="J2101" s="1212"/>
      <c r="K2101" s="1219"/>
      <c r="L2101" s="1220"/>
      <c r="M2101" s="1221"/>
    </row>
    <row r="2102" spans="1:13" ht="20.25" customHeight="1">
      <c r="A2102" s="1187"/>
      <c r="B2102" s="40" t="s">
        <v>81</v>
      </c>
      <c r="C2102" s="1222" t="s">
        <v>22</v>
      </c>
      <c r="D2102" s="1223"/>
      <c r="E2102" s="1223"/>
      <c r="F2102" s="1224"/>
      <c r="G2102" s="17" t="s">
        <v>167</v>
      </c>
      <c r="H2102" s="1225">
        <f>VLOOKUP($A2096,'Class-6'!$B$9:$EI$108,4,0)</f>
        <v>0</v>
      </c>
      <c r="I2102" s="1225"/>
      <c r="J2102" s="1225"/>
      <c r="K2102" s="1225"/>
      <c r="L2102" s="1225"/>
      <c r="M2102" s="1226"/>
    </row>
    <row r="2103" spans="1:13" ht="20.25" customHeight="1">
      <c r="A2103" s="1187"/>
      <c r="B2103" s="40" t="s">
        <v>81</v>
      </c>
      <c r="C2103" s="1181" t="s">
        <v>24</v>
      </c>
      <c r="D2103" s="1182"/>
      <c r="E2103" s="1182"/>
      <c r="F2103" s="1183"/>
      <c r="G2103" s="33" t="s">
        <v>167</v>
      </c>
      <c r="H2103" s="1179">
        <f>VLOOKUP($A2096,'Class-6'!$B$9:$EI$108,7,0)</f>
        <v>0</v>
      </c>
      <c r="I2103" s="1179"/>
      <c r="J2103" s="1179"/>
      <c r="K2103" s="1179"/>
      <c r="L2103" s="1179"/>
      <c r="M2103" s="1180"/>
    </row>
    <row r="2104" spans="1:13" ht="20.25" customHeight="1">
      <c r="A2104" s="1187"/>
      <c r="B2104" s="40" t="s">
        <v>81</v>
      </c>
      <c r="C2104" s="1181" t="s">
        <v>25</v>
      </c>
      <c r="D2104" s="1182"/>
      <c r="E2104" s="1182"/>
      <c r="F2104" s="1183"/>
      <c r="G2104" s="33" t="s">
        <v>167</v>
      </c>
      <c r="H2104" s="1179">
        <f>VLOOKUP($A2096,'Class-6'!$B$9:$EI$108,8,0)</f>
        <v>0</v>
      </c>
      <c r="I2104" s="1179"/>
      <c r="J2104" s="1179"/>
      <c r="K2104" s="1179"/>
      <c r="L2104" s="1179"/>
      <c r="M2104" s="1180"/>
    </row>
    <row r="2105" spans="1:13" ht="20.25" customHeight="1">
      <c r="A2105" s="1187"/>
      <c r="B2105" s="40" t="s">
        <v>81</v>
      </c>
      <c r="C2105" s="1181" t="s">
        <v>56</v>
      </c>
      <c r="D2105" s="1182"/>
      <c r="E2105" s="1182"/>
      <c r="F2105" s="1183"/>
      <c r="G2105" s="33" t="s">
        <v>167</v>
      </c>
      <c r="H2105" s="1179">
        <f>VLOOKUP($A2096,'Class-6'!$B$9:$EI$108,9,0)</f>
        <v>0</v>
      </c>
      <c r="I2105" s="1179"/>
      <c r="J2105" s="1179"/>
      <c r="K2105" s="1179"/>
      <c r="L2105" s="1179"/>
      <c r="M2105" s="1180"/>
    </row>
    <row r="2106" spans="1:13" ht="20.25" customHeight="1">
      <c r="A2106" s="1187"/>
      <c r="B2106" s="40" t="s">
        <v>81</v>
      </c>
      <c r="C2106" s="1181" t="s">
        <v>57</v>
      </c>
      <c r="D2106" s="1182"/>
      <c r="E2106" s="1182"/>
      <c r="F2106" s="1183"/>
      <c r="G2106" s="33" t="s">
        <v>167</v>
      </c>
      <c r="H2106" s="1184" t="str">
        <f>CONCATENATE('Class-6'!$G$4,'Class-6'!$J$4)</f>
        <v>6(A)</v>
      </c>
      <c r="I2106" s="1179"/>
      <c r="J2106" s="1179"/>
      <c r="K2106" s="1179"/>
      <c r="L2106" s="1179"/>
      <c r="M2106" s="1180"/>
    </row>
    <row r="2107" spans="1:13" ht="20.25" customHeight="1" thickBot="1">
      <c r="A2107" s="1187"/>
      <c r="B2107" s="40" t="s">
        <v>81</v>
      </c>
      <c r="C2107" s="1154" t="s">
        <v>27</v>
      </c>
      <c r="D2107" s="1155"/>
      <c r="E2107" s="1155"/>
      <c r="F2107" s="1156"/>
      <c r="G2107" s="98" t="s">
        <v>167</v>
      </c>
      <c r="H2107" s="1157">
        <f>VLOOKUP($A2096,'Class-6'!$B$9:$EI$108,10,0)</f>
        <v>0</v>
      </c>
      <c r="I2107" s="1157"/>
      <c r="J2107" s="1157"/>
      <c r="K2107" s="1157"/>
      <c r="L2107" s="1157"/>
      <c r="M2107" s="1158"/>
    </row>
    <row r="2108" spans="1:13" ht="20.25" customHeight="1">
      <c r="A2108" s="1187"/>
      <c r="B2108" s="49" t="s">
        <v>81</v>
      </c>
      <c r="C2108" s="1159" t="s">
        <v>58</v>
      </c>
      <c r="D2108" s="1160"/>
      <c r="E2108" s="413" t="s">
        <v>85</v>
      </c>
      <c r="F2108" s="413" t="s">
        <v>86</v>
      </c>
      <c r="G2108" s="410" t="s">
        <v>33</v>
      </c>
      <c r="H2108" s="1161" t="s">
        <v>59</v>
      </c>
      <c r="I2108" s="1161"/>
      <c r="J2108" s="1162" t="s">
        <v>97</v>
      </c>
      <c r="K2108" s="1163"/>
      <c r="L2108" s="414" t="s">
        <v>89</v>
      </c>
      <c r="M2108" s="1164" t="s">
        <v>104</v>
      </c>
    </row>
    <row r="2109" spans="1:13" ht="25.5" customHeight="1" thickBot="1">
      <c r="A2109" s="1187"/>
      <c r="B2109" s="49" t="s">
        <v>81</v>
      </c>
      <c r="C2109" s="1166" t="s">
        <v>60</v>
      </c>
      <c r="D2109" s="1167"/>
      <c r="E2109" s="267">
        <f>'Class-6'!$L$7</f>
        <v>20</v>
      </c>
      <c r="F2109" s="267">
        <f>'Class-6'!$M$7</f>
        <v>20</v>
      </c>
      <c r="G2109" s="268">
        <f>SUM(E2109:F2109)</f>
        <v>40</v>
      </c>
      <c r="H2109" s="1168">
        <f>'Class-6'!$R$7</f>
        <v>60</v>
      </c>
      <c r="I2109" s="1169"/>
      <c r="J2109" s="1170">
        <f>'Class-6'!$V$7</f>
        <v>100</v>
      </c>
      <c r="K2109" s="1171"/>
      <c r="L2109" s="150">
        <f>G2109+H2109+J2109</f>
        <v>200</v>
      </c>
      <c r="M2109" s="1165"/>
    </row>
    <row r="2110" spans="1:13" ht="22.5" customHeight="1">
      <c r="A2110" s="1187"/>
      <c r="B2110" s="49" t="s">
        <v>81</v>
      </c>
      <c r="C2110" s="1148" t="str">
        <f>'Class-6'!$L$3</f>
        <v>HINDI</v>
      </c>
      <c r="D2110" s="1149"/>
      <c r="E2110" s="99">
        <f>IF($J2099="TC",0,IF($J2099="Nso",0,VLOOKUP($A2096,'Class-6'!$B$9:$EI$108,11,0)))</f>
        <v>0</v>
      </c>
      <c r="F2110" s="99">
        <f>IF($J2099="TC",0,IF($J2099="Nso",0,VLOOKUP($A2096,'Class-6'!$B$9:$EI$108,12,0)))</f>
        <v>0</v>
      </c>
      <c r="G2110" s="269">
        <f>SUM(E2110,F2110)</f>
        <v>0</v>
      </c>
      <c r="H2110" s="1150">
        <f>IF($J2099="TC",0,IF($J2099="Nso",0,VLOOKUP($A2096,'Class-6'!$B$9:$EI$108,17,0)))</f>
        <v>0</v>
      </c>
      <c r="I2110" s="1151"/>
      <c r="J2110" s="1152">
        <f>IF($J2099="TC",0,IF($J2099="Nso",0,VLOOKUP($A2096,'Class-6'!$B$9:$EI$108,21,0)))</f>
        <v>0</v>
      </c>
      <c r="K2110" s="1153"/>
      <c r="L2110" s="99">
        <f>SUM(G2110,H2110,J2110)</f>
        <v>0</v>
      </c>
      <c r="M2110" s="100">
        <f>IF($J2099="TC",0,IF($J2099="Nso",0,VLOOKUP($A2096,'Class-6'!$B$9:$EI$108,25,0)))</f>
        <v>0</v>
      </c>
    </row>
    <row r="2111" spans="1:13" ht="22.5" customHeight="1">
      <c r="A2111" s="1187"/>
      <c r="B2111" s="49" t="s">
        <v>81</v>
      </c>
      <c r="C2111" s="1136" t="str">
        <f>'Class-6'!$AA$3</f>
        <v>ENGLISH</v>
      </c>
      <c r="D2111" s="1137"/>
      <c r="E2111" s="99">
        <f>IF($J2099="TC",0,IF($J2099="Nso",0,VLOOKUP($A2096,'Class-6'!$B$9:$EI$108,26,0)))</f>
        <v>0</v>
      </c>
      <c r="F2111" s="99">
        <f>IF($J2099="TC",0,IF($J2099="Nso",0,VLOOKUP($A2096,'Class-6'!$B$9:$EI$108,27,0)))</f>
        <v>0</v>
      </c>
      <c r="G2111" s="270">
        <f t="shared" ref="G2111:G2115" si="118">SUM(E2111,F2111)</f>
        <v>0</v>
      </c>
      <c r="H2111" s="1138">
        <f>IF($J2099="TC",0,IF($J2099="Nso",0,VLOOKUP($A2096,'Class-6'!$B$9:$EI$108,32,0)))</f>
        <v>0</v>
      </c>
      <c r="I2111" s="1139"/>
      <c r="J2111" s="1140">
        <f>IF($J2099="TC",0,IF($J2099="Nso",0,VLOOKUP($A2096,'Class-6'!$B$9:$EI$108,36,0)))</f>
        <v>0</v>
      </c>
      <c r="K2111" s="1141"/>
      <c r="L2111" s="99">
        <f t="shared" ref="L2111:L2115" si="119">SUM(G2111,H2111,J2111)</f>
        <v>0</v>
      </c>
      <c r="M2111" s="100">
        <f>IF($J2099="TC",0,IF($J2099="Nso",0,VLOOKUP($A2096,'Class-6'!$B$9:$EI$108,40,0)))</f>
        <v>0</v>
      </c>
    </row>
    <row r="2112" spans="1:13" ht="22.5" customHeight="1">
      <c r="A2112" s="1187"/>
      <c r="B2112" s="49" t="s">
        <v>81</v>
      </c>
      <c r="C2112" s="1136" t="str">
        <f>'Class-6'!$AP$3</f>
        <v>SANSKRIT</v>
      </c>
      <c r="D2112" s="1137"/>
      <c r="E2112" s="99">
        <f>IF($J2099="TC",0,IF($J2099="Nso",0,VLOOKUP($A2096,'Class-6'!$B$9:$EI$108,41,0)))</f>
        <v>0</v>
      </c>
      <c r="F2112" s="99">
        <f>IF($J2099="TC",0,IF($J2099="TC",0,IF($J2099="Nso",0,VLOOKUP($A2096,'Class-6'!$B$9:$EI$108,42,0))))</f>
        <v>0</v>
      </c>
      <c r="G2112" s="270">
        <f t="shared" si="118"/>
        <v>0</v>
      </c>
      <c r="H2112" s="1138">
        <f>IF($J2099="TC",0,IF($J2099="Nso",0,VLOOKUP($A2096,'Class-6'!$B$9:$EI$108,47,0)))</f>
        <v>0</v>
      </c>
      <c r="I2112" s="1139"/>
      <c r="J2112" s="1140">
        <f>IF($J2099="TC",0,IF($J2099="Nso",0,VLOOKUP($A2096,'Class-6'!$B$9:$EI$108,51,0)))</f>
        <v>0</v>
      </c>
      <c r="K2112" s="1141"/>
      <c r="L2112" s="99">
        <f t="shared" si="119"/>
        <v>0</v>
      </c>
      <c r="M2112" s="100">
        <f>IF($J2099="TC",0,IF($J2099="Nso",0,VLOOKUP($A2096,'Class-6'!$B$9:$EI$108,55,0)))</f>
        <v>0</v>
      </c>
    </row>
    <row r="2113" spans="1:13" ht="22.5" customHeight="1">
      <c r="A2113" s="1187"/>
      <c r="B2113" s="49" t="s">
        <v>81</v>
      </c>
      <c r="C2113" s="1136" t="str">
        <f>'Class-6'!$BE$3</f>
        <v>SCIENCE</v>
      </c>
      <c r="D2113" s="1137"/>
      <c r="E2113" s="99">
        <f>IF($J2099="TC",0,IF($J2099="Nso",0,VLOOKUP($A2096,'Class-6'!$B$9:$EI$108,56,0)))</f>
        <v>0</v>
      </c>
      <c r="F2113" s="99">
        <f>IF($J2099="TC",0,IF($J2099="Nso",0,VLOOKUP($A2096,'Class-6'!$B$9:$EI$108,57,0)))</f>
        <v>0</v>
      </c>
      <c r="G2113" s="270">
        <f t="shared" si="118"/>
        <v>0</v>
      </c>
      <c r="H2113" s="1138">
        <f>IF($J2099="TC",0,IF($J2099="Nso",0,VLOOKUP($A2096,'Class-6'!$B$9:$EI$108,62,0)))</f>
        <v>0</v>
      </c>
      <c r="I2113" s="1139"/>
      <c r="J2113" s="1140">
        <f>IF($J2099="TC",0,IF($J2099="Nso",0,VLOOKUP($A2096,'Class-6'!$B$9:$EI$108,66,0)))</f>
        <v>0</v>
      </c>
      <c r="K2113" s="1141"/>
      <c r="L2113" s="99">
        <f t="shared" si="119"/>
        <v>0</v>
      </c>
      <c r="M2113" s="100">
        <f>IF($J2099="TC",0,IF($J2099="Nso",0,VLOOKUP($A2096,'Class-6'!$B$9:$EI$108,70,0)))</f>
        <v>0</v>
      </c>
    </row>
    <row r="2114" spans="1:13" ht="22.5" customHeight="1">
      <c r="A2114" s="1187"/>
      <c r="B2114" s="49" t="s">
        <v>81</v>
      </c>
      <c r="C2114" s="1136" t="str">
        <f>'Class-6'!$BT$3</f>
        <v>MATHEMATICS</v>
      </c>
      <c r="D2114" s="1137"/>
      <c r="E2114" s="99">
        <f>IF($J2099="TC",0,IF($J2099="Nso",0,VLOOKUP($A2096,'Class-6'!$B$9:$EI$108,71,0)))</f>
        <v>0</v>
      </c>
      <c r="F2114" s="99">
        <f>IF($J2099="TC",0,IF($J2099="Nso",0,VLOOKUP($A2096,'Class-6'!$B$9:$EI$108,72,0)))</f>
        <v>0</v>
      </c>
      <c r="G2114" s="270">
        <f t="shared" si="118"/>
        <v>0</v>
      </c>
      <c r="H2114" s="1138">
        <f>IF($J2099="TC",0,IF($J2099="Nso",0,VLOOKUP($A2096,'Class-6'!$B$9:$EI$108,77,0)))</f>
        <v>0</v>
      </c>
      <c r="I2114" s="1139"/>
      <c r="J2114" s="1140">
        <f>IF($J2099="TC",0,IF($J2099="Nso",0,VLOOKUP($A2096,'Class-6'!$B$9:$EI$108,81,0)))</f>
        <v>0</v>
      </c>
      <c r="K2114" s="1141"/>
      <c r="L2114" s="99">
        <f t="shared" si="119"/>
        <v>0</v>
      </c>
      <c r="M2114" s="100">
        <f>IF($J2099="TC",0,IF($J2099="Nso",0,VLOOKUP($A2096,'Class-6'!$B$9:$EI$108,85,0)))</f>
        <v>0</v>
      </c>
    </row>
    <row r="2115" spans="1:13" ht="22.5" customHeight="1" thickBot="1">
      <c r="A2115" s="1187"/>
      <c r="B2115" s="49" t="s">
        <v>81</v>
      </c>
      <c r="C2115" s="1142" t="str">
        <f>'Class-6'!$CI$3</f>
        <v>SOCIAL SCIENCE</v>
      </c>
      <c r="D2115" s="1143"/>
      <c r="E2115" s="99">
        <f>IF($J2099="TC",0,IF($J2099="Nso",0,VLOOKUP($A2096,'Class-6'!$B$9:$EI$108,86,0)))</f>
        <v>0</v>
      </c>
      <c r="F2115" s="99">
        <f>IF($J2099="TC",0,IF($J2099="Nso",0,VLOOKUP($A2096,'Class-6'!$B$9:$EI$108,87,0)))</f>
        <v>0</v>
      </c>
      <c r="G2115" s="271">
        <f t="shared" si="118"/>
        <v>0</v>
      </c>
      <c r="H2115" s="1144">
        <f>IF($J2099="TC",0,IF($J2099="Nso",0,VLOOKUP($A2096,'Class-6'!$B$9:$EI$108,92,0)))</f>
        <v>0</v>
      </c>
      <c r="I2115" s="1145"/>
      <c r="J2115" s="1146">
        <f>IF($J2099="TC",0,IF($J2099="Nso",0,VLOOKUP($A2096,'Class-6'!$B$9:$EI$108,96,0)))</f>
        <v>0</v>
      </c>
      <c r="K2115" s="1147"/>
      <c r="L2115" s="99">
        <f t="shared" si="119"/>
        <v>0</v>
      </c>
      <c r="M2115" s="100">
        <f>IF($J2099="TC",0,IF($J2099="Nso",0,VLOOKUP($A2096,'Class-6'!$B$9:$EI$108,100,0)))</f>
        <v>0</v>
      </c>
    </row>
    <row r="2116" spans="1:13" ht="20.25" customHeight="1">
      <c r="A2116" s="1187"/>
      <c r="B2116" s="49" t="s">
        <v>81</v>
      </c>
      <c r="C2116" s="1124" t="s">
        <v>90</v>
      </c>
      <c r="D2116" s="1125"/>
      <c r="E2116" s="1126"/>
      <c r="F2116" s="1130" t="s">
        <v>91</v>
      </c>
      <c r="G2116" s="1131"/>
      <c r="H2116" s="1132" t="s">
        <v>92</v>
      </c>
      <c r="I2116" s="1133"/>
      <c r="J2116" s="481" t="s">
        <v>45</v>
      </c>
      <c r="K2116" s="481" t="s">
        <v>98</v>
      </c>
      <c r="L2116" s="411" t="s">
        <v>43</v>
      </c>
      <c r="M2116" s="513" t="s">
        <v>47</v>
      </c>
    </row>
    <row r="2117" spans="1:13" ht="20.25" customHeight="1" thickBot="1">
      <c r="A2117" s="1187"/>
      <c r="B2117" s="49" t="s">
        <v>81</v>
      </c>
      <c r="C2117" s="1127"/>
      <c r="D2117" s="1128"/>
      <c r="E2117" s="1129"/>
      <c r="F2117" s="1134">
        <f>IF($J2099="TC",0,IF($J2099="Nso",0,VLOOKUP($A2096,'Class-6'!$B$9:$EI$108,131,0)))</f>
        <v>0</v>
      </c>
      <c r="G2117" s="1135"/>
      <c r="H2117" s="1134">
        <f>IF($J2099="TC",0,IF($J2099="Nso",0,VLOOKUP($A2096,'Class-6'!$B$9:$EI$108,132,0)))</f>
        <v>0</v>
      </c>
      <c r="I2117" s="1135"/>
      <c r="J2117" s="483">
        <f>IF($J2099="TC",0,IF($J2099="Nso",0,VLOOKUP($A2096,'Class-6'!$B$9:$EI$108,133,0)))</f>
        <v>0</v>
      </c>
      <c r="K2117" s="482" t="str">
        <f>IF($J2099="TC",0,IF($J2099="Nso",0,VLOOKUP($A2096,'Class-6'!$B$9:$EI$108,134,0)))</f>
        <v/>
      </c>
      <c r="L2117" s="412" t="str">
        <f>IF($J2099="TC","TC",IF($J2099="Nso","NSO",VLOOKUP($A2096,'Class-6'!$B$9:$EI$108,135,0)))</f>
        <v/>
      </c>
      <c r="M2117" s="97" t="str">
        <f>IF($J2099="Nso",0,VLOOKUP($A2096,'Class-6'!$B$9:$EI$108,137,0))</f>
        <v/>
      </c>
    </row>
    <row r="2118" spans="1:13" ht="20.25" customHeight="1">
      <c r="A2118" s="1187"/>
      <c r="B2118" s="49" t="s">
        <v>81</v>
      </c>
      <c r="C2118" s="1172" t="s">
        <v>63</v>
      </c>
      <c r="D2118" s="1173"/>
      <c r="E2118" s="1173"/>
      <c r="F2118" s="1173"/>
      <c r="G2118" s="1173"/>
      <c r="H2118" s="1174"/>
      <c r="I2118" s="1175" t="s">
        <v>64</v>
      </c>
      <c r="J2118" s="1176"/>
      <c r="K2118" s="484">
        <f>IF($J2099="TC",0,IF($J2099="Nso",0,VLOOKUP($A2096,'Class-6'!$B$9:$EI$108,128,0)))</f>
        <v>0</v>
      </c>
      <c r="L2118" s="1177" t="s">
        <v>107</v>
      </c>
      <c r="M2118" s="1178"/>
    </row>
    <row r="2119" spans="1:13" ht="20.25" customHeight="1" thickBot="1">
      <c r="A2119" s="1187"/>
      <c r="B2119" s="49" t="s">
        <v>81</v>
      </c>
      <c r="C2119" s="1113" t="s">
        <v>58</v>
      </c>
      <c r="D2119" s="1114"/>
      <c r="E2119" s="1114"/>
      <c r="F2119" s="1115" t="s">
        <v>176</v>
      </c>
      <c r="G2119" s="1115"/>
      <c r="H2119" s="272" t="s">
        <v>51</v>
      </c>
      <c r="I2119" s="1116" t="s">
        <v>65</v>
      </c>
      <c r="J2119" s="1117"/>
      <c r="K2119" s="485">
        <f>IF($J2099="TC",0,IF($J2099="Nso",0,VLOOKUP($A2096,'Class-6'!$B$9:$EI$108,129,0)))</f>
        <v>0</v>
      </c>
      <c r="L2119" s="1118" t="str">
        <f>IF($J2099="TC",0,IF($J2099="Nso",0,VLOOKUP($A2096,'Class-6'!$B$9:$EI$108,130,0)))</f>
        <v/>
      </c>
      <c r="M2119" s="1119"/>
    </row>
    <row r="2120" spans="1:13" ht="20.25" customHeight="1">
      <c r="A2120" s="1187"/>
      <c r="B2120" s="49" t="s">
        <v>81</v>
      </c>
      <c r="C2120" s="1113"/>
      <c r="D2120" s="1114"/>
      <c r="E2120" s="1114"/>
      <c r="F2120" s="1115"/>
      <c r="G2120" s="1115"/>
      <c r="H2120" s="273" t="s">
        <v>105</v>
      </c>
      <c r="I2120" s="1120" t="s">
        <v>66</v>
      </c>
      <c r="J2120" s="1121"/>
      <c r="K2120" s="1122">
        <f>IF($J2099="TC",0,IF($J2099="Nso",0,VLOOKUP($A2096,'Class-6'!$B$9:$EI$108,138,0)))</f>
        <v>0</v>
      </c>
      <c r="L2120" s="1122"/>
      <c r="M2120" s="1123"/>
    </row>
    <row r="2121" spans="1:13" ht="20.25" customHeight="1">
      <c r="A2121" s="1187"/>
      <c r="B2121" s="49" t="s">
        <v>81</v>
      </c>
      <c r="C2121" s="1101" t="str">
        <f>'Class-6'!$CX$3</f>
        <v>WORK EXP.</v>
      </c>
      <c r="D2121" s="1102"/>
      <c r="E2121" s="1103"/>
      <c r="F2121" s="1104" t="str">
        <f>IF($J2099="TC",0,IF($J2099="Nso",0,VLOOKUP($A2096,'Class-6'!$B$9:$FH$108,155,0)))</f>
        <v>0/100</v>
      </c>
      <c r="G2121" s="1104"/>
      <c r="H2121" s="95">
        <f>IF($J2099="TC",0,IF($J2099="Nso",0,VLOOKUP($A2096,'Class-6'!$B$9:$FH$108,109,0)))</f>
        <v>0</v>
      </c>
      <c r="I2121" s="1105" t="s">
        <v>83</v>
      </c>
      <c r="J2121" s="1106"/>
      <c r="K2121" s="1107">
        <f>'Class-6'!$V$2</f>
        <v>44676</v>
      </c>
      <c r="L2121" s="1107"/>
      <c r="M2121" s="1108"/>
    </row>
    <row r="2122" spans="1:13" ht="20.25" customHeight="1">
      <c r="A2122" s="1187"/>
      <c r="B2122" s="49" t="s">
        <v>81</v>
      </c>
      <c r="C2122" s="1109" t="str">
        <f>'Class-6'!$DG$3</f>
        <v>ART EDU.</v>
      </c>
      <c r="D2122" s="1104"/>
      <c r="E2122" s="1104"/>
      <c r="F2122" s="1086" t="str">
        <f>IF($J2099="TC",0,IF($J2099="Nso",0,VLOOKUP($A2096,'Class-6'!$B$9:$FH$108,159,0)))</f>
        <v>0/100</v>
      </c>
      <c r="G2122" s="1087"/>
      <c r="H2122" s="95">
        <f>IF($J2099="TC",0,IF($J2099="Nso",0,VLOOKUP($A2096,'Class-6'!$B$9:$FH$108,118,0)))</f>
        <v>0</v>
      </c>
      <c r="I2122" s="1110"/>
      <c r="J2122" s="1111"/>
      <c r="K2122" s="1111"/>
      <c r="L2122" s="1111"/>
      <c r="M2122" s="1112"/>
    </row>
    <row r="2123" spans="1:13" ht="20.25" customHeight="1">
      <c r="A2123" s="1187"/>
      <c r="B2123" s="49" t="s">
        <v>81</v>
      </c>
      <c r="C2123" s="1084" t="str">
        <f>'Class-6'!$DP$3</f>
        <v>HEALTH &amp; PHY. EDU.</v>
      </c>
      <c r="D2123" s="1085"/>
      <c r="E2123" s="1085"/>
      <c r="F2123" s="1086" t="str">
        <f>IF($J2099="TC",0,IF($J2099="Nso",0,VLOOKUP($A2096,'Class-6'!$B$9:$FH$108,163,0)))</f>
        <v>0/100</v>
      </c>
      <c r="G2123" s="1087"/>
      <c r="H2123" s="95">
        <f>IF($J2099="TC",0,IF($J2099="Nso",0,VLOOKUP($A2096,'Class-6'!$B$9:$FH$108,127,0)))</f>
        <v>0</v>
      </c>
      <c r="I2123" s="1088" t="s">
        <v>78</v>
      </c>
      <c r="J2123" s="1089"/>
      <c r="K2123" s="1092"/>
      <c r="L2123" s="1093"/>
      <c r="M2123" s="1094"/>
    </row>
    <row r="2124" spans="1:13" ht="20.25" customHeight="1">
      <c r="A2124" s="1187"/>
      <c r="B2124" s="40" t="s">
        <v>81</v>
      </c>
      <c r="C2124" s="1098" t="s">
        <v>67</v>
      </c>
      <c r="D2124" s="1099"/>
      <c r="E2124" s="1099"/>
      <c r="F2124" s="1099"/>
      <c r="G2124" s="1099"/>
      <c r="H2124" s="1100"/>
      <c r="I2124" s="1090"/>
      <c r="J2124" s="1091"/>
      <c r="K2124" s="1095"/>
      <c r="L2124" s="1096"/>
      <c r="M2124" s="1097"/>
    </row>
    <row r="2125" spans="1:13" ht="20.25" customHeight="1" thickBot="1">
      <c r="A2125" s="1187"/>
      <c r="B2125" s="40" t="s">
        <v>81</v>
      </c>
      <c r="C2125" s="96" t="s">
        <v>68</v>
      </c>
      <c r="D2125" s="1060" t="s">
        <v>73</v>
      </c>
      <c r="E2125" s="1227"/>
      <c r="F2125" s="1060" t="s">
        <v>74</v>
      </c>
      <c r="G2125" s="1061"/>
      <c r="H2125" s="1062"/>
      <c r="I2125" s="1063" t="s">
        <v>79</v>
      </c>
      <c r="J2125" s="1064"/>
      <c r="K2125" s="1064"/>
      <c r="L2125" s="1064"/>
      <c r="M2125" s="1065"/>
    </row>
    <row r="2126" spans="1:13" ht="20.25" customHeight="1">
      <c r="A2126" s="1187"/>
      <c r="B2126" s="40" t="s">
        <v>81</v>
      </c>
      <c r="C2126" s="511" t="s">
        <v>207</v>
      </c>
      <c r="D2126" s="1228" t="s">
        <v>208</v>
      </c>
      <c r="E2126" s="1229"/>
      <c r="F2126" s="1069" t="s">
        <v>75</v>
      </c>
      <c r="G2126" s="1070"/>
      <c r="H2126" s="1071"/>
      <c r="I2126" s="1066"/>
      <c r="J2126" s="1067"/>
      <c r="K2126" s="1067"/>
      <c r="L2126" s="1067"/>
      <c r="M2126" s="1068"/>
    </row>
    <row r="2127" spans="1:13" ht="20.25" customHeight="1">
      <c r="A2127" s="1187"/>
      <c r="B2127" s="40" t="s">
        <v>81</v>
      </c>
      <c r="C2127" s="512" t="s">
        <v>69</v>
      </c>
      <c r="D2127" s="1230" t="s">
        <v>212</v>
      </c>
      <c r="E2127" s="1231"/>
      <c r="F2127" s="1072" t="s">
        <v>76</v>
      </c>
      <c r="G2127" s="1073"/>
      <c r="H2127" s="1074"/>
      <c r="I2127" s="1066"/>
      <c r="J2127" s="1067"/>
      <c r="K2127" s="1067"/>
      <c r="L2127" s="1067"/>
      <c r="M2127" s="1068"/>
    </row>
    <row r="2128" spans="1:13" ht="20.25" customHeight="1">
      <c r="A2128" s="1187"/>
      <c r="B2128" s="40" t="s">
        <v>81</v>
      </c>
      <c r="C2128" s="512" t="s">
        <v>70</v>
      </c>
      <c r="D2128" s="1230" t="s">
        <v>215</v>
      </c>
      <c r="E2128" s="1231"/>
      <c r="F2128" s="1072" t="s">
        <v>77</v>
      </c>
      <c r="G2128" s="1073"/>
      <c r="H2128" s="1074"/>
      <c r="I2128" s="1075" t="s">
        <v>93</v>
      </c>
      <c r="J2128" s="1076"/>
      <c r="K2128" s="1076"/>
      <c r="L2128" s="1076"/>
      <c r="M2128" s="1077"/>
    </row>
    <row r="2129" spans="1:13" ht="20.25" customHeight="1">
      <c r="A2129" s="1187"/>
      <c r="B2129" s="40"/>
      <c r="C2129" s="512" t="s">
        <v>72</v>
      </c>
      <c r="D2129" s="1230" t="s">
        <v>209</v>
      </c>
      <c r="E2129" s="1231"/>
      <c r="F2129" s="1072" t="s">
        <v>77</v>
      </c>
      <c r="G2129" s="1073"/>
      <c r="H2129" s="1074"/>
      <c r="I2129" s="1075"/>
      <c r="J2129" s="1076"/>
      <c r="K2129" s="1076"/>
      <c r="L2129" s="1076"/>
      <c r="M2129" s="1077"/>
    </row>
    <row r="2130" spans="1:13" ht="20.25" customHeight="1" thickBot="1">
      <c r="A2130" s="1187"/>
      <c r="B2130" s="51" t="s">
        <v>81</v>
      </c>
      <c r="C2130" s="131" t="s">
        <v>71</v>
      </c>
      <c r="D2130" s="1232" t="s">
        <v>210</v>
      </c>
      <c r="E2130" s="1233"/>
      <c r="F2130" s="1081" t="s">
        <v>106</v>
      </c>
      <c r="G2130" s="1082"/>
      <c r="H2130" s="1083"/>
      <c r="I2130" s="1078"/>
      <c r="J2130" s="1079"/>
      <c r="K2130" s="1079"/>
      <c r="L2130" s="1079"/>
      <c r="M2130" s="1080"/>
    </row>
    <row r="2131" spans="1:13" ht="24.75" customHeight="1" thickTop="1" thickBot="1">
      <c r="A2131" s="488">
        <f>A2096+1</f>
        <v>61</v>
      </c>
      <c r="B2131" s="1186" t="s">
        <v>54</v>
      </c>
      <c r="C2131" s="1186"/>
      <c r="D2131" s="1186"/>
      <c r="E2131" s="1186"/>
      <c r="F2131" s="1186"/>
      <c r="G2131" s="1186"/>
      <c r="H2131" s="1186"/>
      <c r="I2131" s="1186"/>
      <c r="J2131" s="1186"/>
      <c r="K2131" s="1186"/>
      <c r="L2131" s="1186"/>
      <c r="M2131" s="1186"/>
    </row>
    <row r="2132" spans="1:13" ht="37.5" customHeight="1" thickTop="1">
      <c r="A2132" s="1187"/>
      <c r="B2132" s="1188"/>
      <c r="C2132" s="1189"/>
      <c r="D2132" s="1192" t="str">
        <f>Master!$E$8</f>
        <v>Govt. Sr. Secondary School Raimalwada</v>
      </c>
      <c r="E2132" s="1193"/>
      <c r="F2132" s="1193"/>
      <c r="G2132" s="1193"/>
      <c r="H2132" s="1193"/>
      <c r="I2132" s="1193"/>
      <c r="J2132" s="1193"/>
      <c r="K2132" s="1193"/>
      <c r="L2132" s="1193"/>
      <c r="M2132" s="1194"/>
    </row>
    <row r="2133" spans="1:13" ht="26.25" customHeight="1" thickBot="1">
      <c r="A2133" s="1187"/>
      <c r="B2133" s="1190"/>
      <c r="C2133" s="1191"/>
      <c r="D2133" s="1195" t="str">
        <f>Master!$E$11</f>
        <v>P.S.-Bapini (Jodhpur)</v>
      </c>
      <c r="E2133" s="1196"/>
      <c r="F2133" s="1196"/>
      <c r="G2133" s="1196"/>
      <c r="H2133" s="1196"/>
      <c r="I2133" s="1196"/>
      <c r="J2133" s="1196"/>
      <c r="K2133" s="1196"/>
      <c r="L2133" s="1196"/>
      <c r="M2133" s="1197"/>
    </row>
    <row r="2134" spans="1:13" ht="15" customHeight="1">
      <c r="A2134" s="1187"/>
      <c r="B2134" s="274"/>
      <c r="C2134" s="1198" t="s">
        <v>169</v>
      </c>
      <c r="D2134" s="1199"/>
      <c r="E2134" s="1199"/>
      <c r="F2134" s="1199"/>
      <c r="G2134" s="1200"/>
      <c r="H2134" s="1207" t="s">
        <v>129</v>
      </c>
      <c r="I2134" s="1207"/>
      <c r="J2134" s="1210">
        <f>VLOOKUP(A2131,'Class-6'!$B$9:$G$108,6)</f>
        <v>0</v>
      </c>
      <c r="K2134" s="1213" t="str">
        <f>CONCATENATE('Class-6'!$C$3,'Class-6'!$G$3)</f>
        <v>School U-Dise Code :-08151106901</v>
      </c>
      <c r="L2134" s="1214"/>
      <c r="M2134" s="1215"/>
    </row>
    <row r="2135" spans="1:13" ht="15" customHeight="1">
      <c r="A2135" s="1187"/>
      <c r="B2135" s="38"/>
      <c r="C2135" s="1201"/>
      <c r="D2135" s="1202"/>
      <c r="E2135" s="1202"/>
      <c r="F2135" s="1202"/>
      <c r="G2135" s="1203"/>
      <c r="H2135" s="1208"/>
      <c r="I2135" s="1208"/>
      <c r="J2135" s="1211"/>
      <c r="K2135" s="1216" t="str">
        <f>CONCATENATE('Class-6'!$I$3,'Class-6'!$J$3)</f>
        <v>Session :-2021-22</v>
      </c>
      <c r="L2135" s="1217"/>
      <c r="M2135" s="1218"/>
    </row>
    <row r="2136" spans="1:13" ht="15" customHeight="1" thickBot="1">
      <c r="A2136" s="1187"/>
      <c r="B2136" s="38"/>
      <c r="C2136" s="1204"/>
      <c r="D2136" s="1205"/>
      <c r="E2136" s="1205"/>
      <c r="F2136" s="1205"/>
      <c r="G2136" s="1206"/>
      <c r="H2136" s="1209"/>
      <c r="I2136" s="1209"/>
      <c r="J2136" s="1212"/>
      <c r="K2136" s="1219"/>
      <c r="L2136" s="1220"/>
      <c r="M2136" s="1221"/>
    </row>
    <row r="2137" spans="1:13" ht="20.25" customHeight="1">
      <c r="A2137" s="1187"/>
      <c r="B2137" s="40" t="s">
        <v>81</v>
      </c>
      <c r="C2137" s="1222" t="s">
        <v>22</v>
      </c>
      <c r="D2137" s="1223"/>
      <c r="E2137" s="1223"/>
      <c r="F2137" s="1224"/>
      <c r="G2137" s="17" t="s">
        <v>167</v>
      </c>
      <c r="H2137" s="1225">
        <f>VLOOKUP($A2131,'Class-6'!$B$9:$EI$108,4,0)</f>
        <v>0</v>
      </c>
      <c r="I2137" s="1225"/>
      <c r="J2137" s="1225"/>
      <c r="K2137" s="1225"/>
      <c r="L2137" s="1225"/>
      <c r="M2137" s="1226"/>
    </row>
    <row r="2138" spans="1:13" ht="20.25" customHeight="1">
      <c r="A2138" s="1187"/>
      <c r="B2138" s="40" t="s">
        <v>81</v>
      </c>
      <c r="C2138" s="1181" t="s">
        <v>24</v>
      </c>
      <c r="D2138" s="1182"/>
      <c r="E2138" s="1182"/>
      <c r="F2138" s="1183"/>
      <c r="G2138" s="33" t="s">
        <v>167</v>
      </c>
      <c r="H2138" s="1179">
        <f>VLOOKUP($A2131,'Class-6'!$B$9:$EI$108,7,0)</f>
        <v>0</v>
      </c>
      <c r="I2138" s="1179"/>
      <c r="J2138" s="1179"/>
      <c r="K2138" s="1179"/>
      <c r="L2138" s="1179"/>
      <c r="M2138" s="1180"/>
    </row>
    <row r="2139" spans="1:13" ht="20.25" customHeight="1">
      <c r="A2139" s="1187"/>
      <c r="B2139" s="40" t="s">
        <v>81</v>
      </c>
      <c r="C2139" s="1181" t="s">
        <v>25</v>
      </c>
      <c r="D2139" s="1182"/>
      <c r="E2139" s="1182"/>
      <c r="F2139" s="1183"/>
      <c r="G2139" s="33" t="s">
        <v>167</v>
      </c>
      <c r="H2139" s="1179">
        <f>VLOOKUP($A2131,'Class-6'!$B$9:$EI$108,8,0)</f>
        <v>0</v>
      </c>
      <c r="I2139" s="1179"/>
      <c r="J2139" s="1179"/>
      <c r="K2139" s="1179"/>
      <c r="L2139" s="1179"/>
      <c r="M2139" s="1180"/>
    </row>
    <row r="2140" spans="1:13" ht="20.25" customHeight="1">
      <c r="A2140" s="1187"/>
      <c r="B2140" s="40" t="s">
        <v>81</v>
      </c>
      <c r="C2140" s="1181" t="s">
        <v>56</v>
      </c>
      <c r="D2140" s="1182"/>
      <c r="E2140" s="1182"/>
      <c r="F2140" s="1183"/>
      <c r="G2140" s="33" t="s">
        <v>167</v>
      </c>
      <c r="H2140" s="1179">
        <f>VLOOKUP($A2131,'Class-6'!$B$9:$EI$108,9,0)</f>
        <v>0</v>
      </c>
      <c r="I2140" s="1179"/>
      <c r="J2140" s="1179"/>
      <c r="K2140" s="1179"/>
      <c r="L2140" s="1179"/>
      <c r="M2140" s="1180"/>
    </row>
    <row r="2141" spans="1:13" ht="20.25" customHeight="1">
      <c r="A2141" s="1187"/>
      <c r="B2141" s="40" t="s">
        <v>81</v>
      </c>
      <c r="C2141" s="1181" t="s">
        <v>57</v>
      </c>
      <c r="D2141" s="1182"/>
      <c r="E2141" s="1182"/>
      <c r="F2141" s="1183"/>
      <c r="G2141" s="33" t="s">
        <v>167</v>
      </c>
      <c r="H2141" s="1184" t="str">
        <f>CONCATENATE('Class-6'!$G$4,'Class-6'!$J$4)</f>
        <v>6(A)</v>
      </c>
      <c r="I2141" s="1179"/>
      <c r="J2141" s="1179"/>
      <c r="K2141" s="1179"/>
      <c r="L2141" s="1179"/>
      <c r="M2141" s="1180"/>
    </row>
    <row r="2142" spans="1:13" ht="20.25" customHeight="1" thickBot="1">
      <c r="A2142" s="1187"/>
      <c r="B2142" s="40" t="s">
        <v>81</v>
      </c>
      <c r="C2142" s="1154" t="s">
        <v>27</v>
      </c>
      <c r="D2142" s="1155"/>
      <c r="E2142" s="1155"/>
      <c r="F2142" s="1156"/>
      <c r="G2142" s="98" t="s">
        <v>167</v>
      </c>
      <c r="H2142" s="1157">
        <f>VLOOKUP($A2131,'Class-6'!$B$9:$EI$108,10,0)</f>
        <v>0</v>
      </c>
      <c r="I2142" s="1157"/>
      <c r="J2142" s="1157"/>
      <c r="K2142" s="1157"/>
      <c r="L2142" s="1157"/>
      <c r="M2142" s="1158"/>
    </row>
    <row r="2143" spans="1:13" ht="20.25" customHeight="1">
      <c r="A2143" s="1187"/>
      <c r="B2143" s="49" t="s">
        <v>81</v>
      </c>
      <c r="C2143" s="1159" t="s">
        <v>58</v>
      </c>
      <c r="D2143" s="1160"/>
      <c r="E2143" s="413" t="s">
        <v>85</v>
      </c>
      <c r="F2143" s="413" t="s">
        <v>86</v>
      </c>
      <c r="G2143" s="410" t="s">
        <v>33</v>
      </c>
      <c r="H2143" s="1161" t="s">
        <v>59</v>
      </c>
      <c r="I2143" s="1161"/>
      <c r="J2143" s="1162" t="s">
        <v>97</v>
      </c>
      <c r="K2143" s="1163"/>
      <c r="L2143" s="414" t="s">
        <v>89</v>
      </c>
      <c r="M2143" s="1164" t="s">
        <v>104</v>
      </c>
    </row>
    <row r="2144" spans="1:13" ht="25.5" customHeight="1" thickBot="1">
      <c r="A2144" s="1187"/>
      <c r="B2144" s="49" t="s">
        <v>81</v>
      </c>
      <c r="C2144" s="1166" t="s">
        <v>60</v>
      </c>
      <c r="D2144" s="1167"/>
      <c r="E2144" s="267">
        <f>'Class-6'!$L$7</f>
        <v>20</v>
      </c>
      <c r="F2144" s="267">
        <f>'Class-6'!$M$7</f>
        <v>20</v>
      </c>
      <c r="G2144" s="268">
        <f>SUM(E2144:F2144)</f>
        <v>40</v>
      </c>
      <c r="H2144" s="1168">
        <f>'Class-6'!$R$7</f>
        <v>60</v>
      </c>
      <c r="I2144" s="1169"/>
      <c r="J2144" s="1170">
        <f>'Class-6'!$V$7</f>
        <v>100</v>
      </c>
      <c r="K2144" s="1171"/>
      <c r="L2144" s="150">
        <f>G2144+H2144+J2144</f>
        <v>200</v>
      </c>
      <c r="M2144" s="1165"/>
    </row>
    <row r="2145" spans="1:13" ht="22.5" customHeight="1">
      <c r="A2145" s="1187"/>
      <c r="B2145" s="49" t="s">
        <v>81</v>
      </c>
      <c r="C2145" s="1148" t="str">
        <f>'Class-6'!$L$3</f>
        <v>HINDI</v>
      </c>
      <c r="D2145" s="1149"/>
      <c r="E2145" s="99">
        <f>IF($J2134="TC",0,IF($J2134="Nso",0,VLOOKUP($A2131,'Class-6'!$B$9:$EI$108,11,0)))</f>
        <v>0</v>
      </c>
      <c r="F2145" s="99">
        <f>IF($J2134="TC",0,IF($J2134="Nso",0,VLOOKUP($A2131,'Class-6'!$B$9:$EI$108,12,0)))</f>
        <v>0</v>
      </c>
      <c r="G2145" s="269">
        <f>SUM(E2145,F2145)</f>
        <v>0</v>
      </c>
      <c r="H2145" s="1150">
        <f>IF($J2134="TC",0,IF($J2134="Nso",0,VLOOKUP($A2131,'Class-6'!$B$9:$EI$108,17,0)))</f>
        <v>0</v>
      </c>
      <c r="I2145" s="1151"/>
      <c r="J2145" s="1152">
        <f>IF($J2134="TC",0,IF($J2134="Nso",0,VLOOKUP($A2131,'Class-6'!$B$9:$EI$108,21,0)))</f>
        <v>0</v>
      </c>
      <c r="K2145" s="1153"/>
      <c r="L2145" s="99">
        <f>SUM(G2145,H2145,J2145)</f>
        <v>0</v>
      </c>
      <c r="M2145" s="100">
        <f>IF($J2134="TC",0,IF($J2134="Nso",0,VLOOKUP($A2131,'Class-6'!$B$9:$EI$108,25,0)))</f>
        <v>0</v>
      </c>
    </row>
    <row r="2146" spans="1:13" ht="22.5" customHeight="1">
      <c r="A2146" s="1187"/>
      <c r="B2146" s="49" t="s">
        <v>81</v>
      </c>
      <c r="C2146" s="1136" t="str">
        <f>'Class-6'!$AA$3</f>
        <v>ENGLISH</v>
      </c>
      <c r="D2146" s="1137"/>
      <c r="E2146" s="99">
        <f>IF($J2134="TC",0,IF($J2134="Nso",0,VLOOKUP($A2131,'Class-6'!$B$9:$EI$108,26,0)))</f>
        <v>0</v>
      </c>
      <c r="F2146" s="99">
        <f>IF($J2134="TC",0,IF($J2134="Nso",0,VLOOKUP($A2131,'Class-6'!$B$9:$EI$108,27,0)))</f>
        <v>0</v>
      </c>
      <c r="G2146" s="270">
        <f t="shared" ref="G2146:G2150" si="120">SUM(E2146,F2146)</f>
        <v>0</v>
      </c>
      <c r="H2146" s="1138">
        <f>IF($J2134="TC",0,IF($J2134="Nso",0,VLOOKUP($A2131,'Class-6'!$B$9:$EI$108,32,0)))</f>
        <v>0</v>
      </c>
      <c r="I2146" s="1139"/>
      <c r="J2146" s="1140">
        <f>IF($J2134="TC",0,IF($J2134="Nso",0,VLOOKUP($A2131,'Class-6'!$B$9:$EI$108,36,0)))</f>
        <v>0</v>
      </c>
      <c r="K2146" s="1141"/>
      <c r="L2146" s="99">
        <f t="shared" ref="L2146:L2150" si="121">SUM(G2146,H2146,J2146)</f>
        <v>0</v>
      </c>
      <c r="M2146" s="100">
        <f>IF($J2134="TC",0,IF($J2134="Nso",0,VLOOKUP($A2131,'Class-6'!$B$9:$EI$108,40,0)))</f>
        <v>0</v>
      </c>
    </row>
    <row r="2147" spans="1:13" ht="22.5" customHeight="1">
      <c r="A2147" s="1187"/>
      <c r="B2147" s="49" t="s">
        <v>81</v>
      </c>
      <c r="C2147" s="1136" t="str">
        <f>'Class-6'!$AP$3</f>
        <v>SANSKRIT</v>
      </c>
      <c r="D2147" s="1137"/>
      <c r="E2147" s="99">
        <f>IF($J2134="TC",0,IF($J2134="Nso",0,VLOOKUP($A2131,'Class-6'!$B$9:$EI$108,41,0)))</f>
        <v>0</v>
      </c>
      <c r="F2147" s="99">
        <f>IF($J2134="TC",0,IF($J2134="TC",0,IF($J2134="Nso",0,VLOOKUP($A2131,'Class-6'!$B$9:$EI$108,42,0))))</f>
        <v>0</v>
      </c>
      <c r="G2147" s="270">
        <f t="shared" si="120"/>
        <v>0</v>
      </c>
      <c r="H2147" s="1138">
        <f>IF($J2134="TC",0,IF($J2134="Nso",0,VLOOKUP($A2131,'Class-6'!$B$9:$EI$108,47,0)))</f>
        <v>0</v>
      </c>
      <c r="I2147" s="1139"/>
      <c r="J2147" s="1140">
        <f>IF($J2134="TC",0,IF($J2134="Nso",0,VLOOKUP($A2131,'Class-6'!$B$9:$EI$108,51,0)))</f>
        <v>0</v>
      </c>
      <c r="K2147" s="1141"/>
      <c r="L2147" s="99">
        <f t="shared" si="121"/>
        <v>0</v>
      </c>
      <c r="M2147" s="100">
        <f>IF($J2134="TC",0,IF($J2134="Nso",0,VLOOKUP($A2131,'Class-6'!$B$9:$EI$108,55,0)))</f>
        <v>0</v>
      </c>
    </row>
    <row r="2148" spans="1:13" ht="22.5" customHeight="1">
      <c r="A2148" s="1187"/>
      <c r="B2148" s="49" t="s">
        <v>81</v>
      </c>
      <c r="C2148" s="1136" t="str">
        <f>'Class-6'!$BE$3</f>
        <v>SCIENCE</v>
      </c>
      <c r="D2148" s="1137"/>
      <c r="E2148" s="99">
        <f>IF($J2134="TC",0,IF($J2134="Nso",0,VLOOKUP($A2131,'Class-6'!$B$9:$EI$108,56,0)))</f>
        <v>0</v>
      </c>
      <c r="F2148" s="99">
        <f>IF($J2134="TC",0,IF($J2134="Nso",0,VLOOKUP($A2131,'Class-6'!$B$9:$EI$108,57,0)))</f>
        <v>0</v>
      </c>
      <c r="G2148" s="270">
        <f t="shared" si="120"/>
        <v>0</v>
      </c>
      <c r="H2148" s="1138">
        <f>IF($J2134="TC",0,IF($J2134="Nso",0,VLOOKUP($A2131,'Class-6'!$B$9:$EI$108,62,0)))</f>
        <v>0</v>
      </c>
      <c r="I2148" s="1139"/>
      <c r="J2148" s="1140">
        <f>IF($J2134="TC",0,IF($J2134="Nso",0,VLOOKUP($A2131,'Class-6'!$B$9:$EI$108,66,0)))</f>
        <v>0</v>
      </c>
      <c r="K2148" s="1141"/>
      <c r="L2148" s="99">
        <f t="shared" si="121"/>
        <v>0</v>
      </c>
      <c r="M2148" s="100">
        <f>IF($J2134="TC",0,IF($J2134="Nso",0,VLOOKUP($A2131,'Class-6'!$B$9:$EI$108,70,0)))</f>
        <v>0</v>
      </c>
    </row>
    <row r="2149" spans="1:13" ht="22.5" customHeight="1">
      <c r="A2149" s="1187"/>
      <c r="B2149" s="49" t="s">
        <v>81</v>
      </c>
      <c r="C2149" s="1136" t="str">
        <f>'Class-6'!$BT$3</f>
        <v>MATHEMATICS</v>
      </c>
      <c r="D2149" s="1137"/>
      <c r="E2149" s="99">
        <f>IF($J2134="TC",0,IF($J2134="Nso",0,VLOOKUP($A2131,'Class-6'!$B$9:$EI$108,71,0)))</f>
        <v>0</v>
      </c>
      <c r="F2149" s="99">
        <f>IF($J2134="TC",0,IF($J2134="Nso",0,VLOOKUP($A2131,'Class-6'!$B$9:$EI$108,72,0)))</f>
        <v>0</v>
      </c>
      <c r="G2149" s="270">
        <f t="shared" si="120"/>
        <v>0</v>
      </c>
      <c r="H2149" s="1138">
        <f>IF($J2134="TC",0,IF($J2134="Nso",0,VLOOKUP($A2131,'Class-6'!$B$9:$EI$108,77,0)))</f>
        <v>0</v>
      </c>
      <c r="I2149" s="1139"/>
      <c r="J2149" s="1140">
        <f>IF($J2134="TC",0,IF($J2134="Nso",0,VLOOKUP($A2131,'Class-6'!$B$9:$EI$108,81,0)))</f>
        <v>0</v>
      </c>
      <c r="K2149" s="1141"/>
      <c r="L2149" s="99">
        <f t="shared" si="121"/>
        <v>0</v>
      </c>
      <c r="M2149" s="100">
        <f>IF($J2134="TC",0,IF($J2134="Nso",0,VLOOKUP($A2131,'Class-6'!$B$9:$EI$108,85,0)))</f>
        <v>0</v>
      </c>
    </row>
    <row r="2150" spans="1:13" ht="22.5" customHeight="1" thickBot="1">
      <c r="A2150" s="1187"/>
      <c r="B2150" s="49" t="s">
        <v>81</v>
      </c>
      <c r="C2150" s="1142" t="str">
        <f>'Class-6'!$CI$3</f>
        <v>SOCIAL SCIENCE</v>
      </c>
      <c r="D2150" s="1143"/>
      <c r="E2150" s="99">
        <f>IF($J2134="TC",0,IF($J2134="Nso",0,VLOOKUP($A2131,'Class-6'!$B$9:$EI$108,86,0)))</f>
        <v>0</v>
      </c>
      <c r="F2150" s="99">
        <f>IF($J2134="TC",0,IF($J2134="Nso",0,VLOOKUP($A2131,'Class-6'!$B$9:$EI$108,87,0)))</f>
        <v>0</v>
      </c>
      <c r="G2150" s="271">
        <f t="shared" si="120"/>
        <v>0</v>
      </c>
      <c r="H2150" s="1144">
        <f>IF($J2134="TC",0,IF($J2134="Nso",0,VLOOKUP($A2131,'Class-6'!$B$9:$EI$108,92,0)))</f>
        <v>0</v>
      </c>
      <c r="I2150" s="1145"/>
      <c r="J2150" s="1146">
        <f>IF($J2134="TC",0,IF($J2134="Nso",0,VLOOKUP($A2131,'Class-6'!$B$9:$EI$108,96,0)))</f>
        <v>0</v>
      </c>
      <c r="K2150" s="1147"/>
      <c r="L2150" s="99">
        <f t="shared" si="121"/>
        <v>0</v>
      </c>
      <c r="M2150" s="100">
        <f>IF($J2134="TC",0,IF($J2134="Nso",0,VLOOKUP($A2131,'Class-6'!$B$9:$EI$108,100,0)))</f>
        <v>0</v>
      </c>
    </row>
    <row r="2151" spans="1:13" ht="20.25" customHeight="1">
      <c r="A2151" s="1187"/>
      <c r="B2151" s="49" t="s">
        <v>81</v>
      </c>
      <c r="C2151" s="1124" t="s">
        <v>90</v>
      </c>
      <c r="D2151" s="1125"/>
      <c r="E2151" s="1126"/>
      <c r="F2151" s="1130" t="s">
        <v>91</v>
      </c>
      <c r="G2151" s="1131"/>
      <c r="H2151" s="1132" t="s">
        <v>92</v>
      </c>
      <c r="I2151" s="1133"/>
      <c r="J2151" s="481" t="s">
        <v>45</v>
      </c>
      <c r="K2151" s="481" t="s">
        <v>98</v>
      </c>
      <c r="L2151" s="411" t="s">
        <v>43</v>
      </c>
      <c r="M2151" s="50" t="s">
        <v>47</v>
      </c>
    </row>
    <row r="2152" spans="1:13" ht="20.25" customHeight="1" thickBot="1">
      <c r="A2152" s="1187"/>
      <c r="B2152" s="49" t="s">
        <v>81</v>
      </c>
      <c r="C2152" s="1127"/>
      <c r="D2152" s="1128"/>
      <c r="E2152" s="1129"/>
      <c r="F2152" s="1134">
        <f>IF($J2134="TC",0,IF($J2134="Nso",0,VLOOKUP($A2131,'Class-6'!$B$9:$EI$108,131,0)))</f>
        <v>0</v>
      </c>
      <c r="G2152" s="1135"/>
      <c r="H2152" s="1134">
        <f>IF($J2134="TC",0,IF($J2134="Nso",0,VLOOKUP($A2131,'Class-6'!$B$9:$EI$108,132,0)))</f>
        <v>0</v>
      </c>
      <c r="I2152" s="1135"/>
      <c r="J2152" s="483">
        <f>IF($J2134="TC",0,IF($J2134="Nso",0,VLOOKUP($A2131,'Class-6'!$B$9:$EI$108,133,0)))</f>
        <v>0</v>
      </c>
      <c r="K2152" s="482" t="str">
        <f>IF($J2134="TC",0,IF($J2134="Nso",0,VLOOKUP($A2131,'Class-6'!$B$9:$EI$108,134,0)))</f>
        <v/>
      </c>
      <c r="L2152" s="412" t="str">
        <f>IF($J2134="TC","TC",IF($J2134="Nso","NSO",VLOOKUP($A2131,'Class-6'!$B$9:$EI$108,135,0)))</f>
        <v/>
      </c>
      <c r="M2152" s="97" t="str">
        <f>IF($J2134="Nso",0,VLOOKUP($A2131,'Class-6'!$B$9:$EI$108,137,0))</f>
        <v/>
      </c>
    </row>
    <row r="2153" spans="1:13" ht="20.25" customHeight="1">
      <c r="A2153" s="1187"/>
      <c r="B2153" s="49" t="s">
        <v>81</v>
      </c>
      <c r="C2153" s="1172" t="s">
        <v>63</v>
      </c>
      <c r="D2153" s="1173"/>
      <c r="E2153" s="1173"/>
      <c r="F2153" s="1173"/>
      <c r="G2153" s="1173"/>
      <c r="H2153" s="1174"/>
      <c r="I2153" s="1175" t="s">
        <v>64</v>
      </c>
      <c r="J2153" s="1176"/>
      <c r="K2153" s="484">
        <f>IF($J2134="TC",0,IF($J2134="Nso",0,VLOOKUP($A2131,'Class-6'!$B$9:$EI$108,128,0)))</f>
        <v>0</v>
      </c>
      <c r="L2153" s="1177" t="s">
        <v>107</v>
      </c>
      <c r="M2153" s="1178"/>
    </row>
    <row r="2154" spans="1:13" ht="20.25" customHeight="1" thickBot="1">
      <c r="A2154" s="1187"/>
      <c r="B2154" s="49" t="s">
        <v>81</v>
      </c>
      <c r="C2154" s="1113" t="s">
        <v>58</v>
      </c>
      <c r="D2154" s="1114"/>
      <c r="E2154" s="1114"/>
      <c r="F2154" s="1115" t="s">
        <v>176</v>
      </c>
      <c r="G2154" s="1115"/>
      <c r="H2154" s="272" t="s">
        <v>51</v>
      </c>
      <c r="I2154" s="1116" t="s">
        <v>65</v>
      </c>
      <c r="J2154" s="1117"/>
      <c r="K2154" s="485">
        <f>IF($J2134="TC",0,IF($J2134="Nso",0,VLOOKUP($A2131,'Class-6'!$B$9:$EI$108,129,0)))</f>
        <v>0</v>
      </c>
      <c r="L2154" s="1118" t="str">
        <f>IF($J2134="TC",0,IF($J2134="Nso",0,VLOOKUP($A2131,'Class-6'!$B$9:$EI$108,130,0)))</f>
        <v/>
      </c>
      <c r="M2154" s="1119"/>
    </row>
    <row r="2155" spans="1:13" ht="20.25" customHeight="1">
      <c r="A2155" s="1187"/>
      <c r="B2155" s="49" t="s">
        <v>81</v>
      </c>
      <c r="C2155" s="1113"/>
      <c r="D2155" s="1114"/>
      <c r="E2155" s="1114"/>
      <c r="F2155" s="1115"/>
      <c r="G2155" s="1115"/>
      <c r="H2155" s="273" t="s">
        <v>105</v>
      </c>
      <c r="I2155" s="1120" t="s">
        <v>66</v>
      </c>
      <c r="J2155" s="1121"/>
      <c r="K2155" s="1122">
        <f>IF($J2134="TC",0,IF($J2134="Nso",0,VLOOKUP($A2131,'Class-6'!$B$9:$EI$108,138,0)))</f>
        <v>0</v>
      </c>
      <c r="L2155" s="1122"/>
      <c r="M2155" s="1123"/>
    </row>
    <row r="2156" spans="1:13" ht="20.25" customHeight="1">
      <c r="A2156" s="1187"/>
      <c r="B2156" s="49" t="s">
        <v>81</v>
      </c>
      <c r="C2156" s="1101" t="str">
        <f>'Class-6'!$CX$3</f>
        <v>WORK EXP.</v>
      </c>
      <c r="D2156" s="1102"/>
      <c r="E2156" s="1103"/>
      <c r="F2156" s="1104" t="str">
        <f>IF($J2134="TC",0,IF($J2134="Nso",0,VLOOKUP($A2131,'Class-6'!$B$9:$FH$108,155,0)))</f>
        <v>0/100</v>
      </c>
      <c r="G2156" s="1104"/>
      <c r="H2156" s="95">
        <f>IF($J2134="TC",0,IF($J2134="Nso",0,VLOOKUP($A2131,'Class-6'!$B$9:$FH$108,109,0)))</f>
        <v>0</v>
      </c>
      <c r="I2156" s="1105" t="s">
        <v>83</v>
      </c>
      <c r="J2156" s="1106"/>
      <c r="K2156" s="1107">
        <f>'Class-6'!$V$2</f>
        <v>44676</v>
      </c>
      <c r="L2156" s="1107"/>
      <c r="M2156" s="1108"/>
    </row>
    <row r="2157" spans="1:13" ht="20.25" customHeight="1">
      <c r="A2157" s="1187"/>
      <c r="B2157" s="49" t="s">
        <v>81</v>
      </c>
      <c r="C2157" s="1109" t="str">
        <f>'Class-6'!$DG$3</f>
        <v>ART EDU.</v>
      </c>
      <c r="D2157" s="1104"/>
      <c r="E2157" s="1104"/>
      <c r="F2157" s="1086" t="str">
        <f>IF($J2134="TC",0,IF($J2134="Nso",0,VLOOKUP($A2131,'Class-6'!$B$9:$FH$108,159,0)))</f>
        <v>0/100</v>
      </c>
      <c r="G2157" s="1087"/>
      <c r="H2157" s="95">
        <f>IF($J2134="TC",0,IF($J2134="Nso",0,VLOOKUP($A2131,'Class-6'!$B$9:$FH$108,118,0)))</f>
        <v>0</v>
      </c>
      <c r="I2157" s="1110"/>
      <c r="J2157" s="1111"/>
      <c r="K2157" s="1111"/>
      <c r="L2157" s="1111"/>
      <c r="M2157" s="1112"/>
    </row>
    <row r="2158" spans="1:13" ht="20.25" customHeight="1">
      <c r="A2158" s="1187"/>
      <c r="B2158" s="49" t="s">
        <v>81</v>
      </c>
      <c r="C2158" s="1084" t="str">
        <f>'Class-6'!$DP$3</f>
        <v>HEALTH &amp; PHY. EDU.</v>
      </c>
      <c r="D2158" s="1085"/>
      <c r="E2158" s="1085"/>
      <c r="F2158" s="1086" t="str">
        <f>IF($J2134="TC",0,IF($J2134="Nso",0,VLOOKUP($A2131,'Class-6'!$B$9:$FH$108,163,0)))</f>
        <v>0/100</v>
      </c>
      <c r="G2158" s="1087"/>
      <c r="H2158" s="95">
        <f>IF($J2134="TC",0,IF($J2134="Nso",0,VLOOKUP($A2131,'Class-6'!$B$9:$FH$108,127,0)))</f>
        <v>0</v>
      </c>
      <c r="I2158" s="1088" t="s">
        <v>78</v>
      </c>
      <c r="J2158" s="1089"/>
      <c r="K2158" s="1092"/>
      <c r="L2158" s="1093"/>
      <c r="M2158" s="1094"/>
    </row>
    <row r="2159" spans="1:13" ht="20.25" customHeight="1">
      <c r="A2159" s="1187"/>
      <c r="B2159" s="40" t="s">
        <v>81</v>
      </c>
      <c r="C2159" s="1098" t="s">
        <v>67</v>
      </c>
      <c r="D2159" s="1099"/>
      <c r="E2159" s="1099"/>
      <c r="F2159" s="1099"/>
      <c r="G2159" s="1099"/>
      <c r="H2159" s="1100"/>
      <c r="I2159" s="1090"/>
      <c r="J2159" s="1091"/>
      <c r="K2159" s="1095"/>
      <c r="L2159" s="1096"/>
      <c r="M2159" s="1097"/>
    </row>
    <row r="2160" spans="1:13" ht="20.25" customHeight="1" thickBot="1">
      <c r="A2160" s="1187"/>
      <c r="B2160" s="40" t="s">
        <v>81</v>
      </c>
      <c r="C2160" s="96" t="s">
        <v>68</v>
      </c>
      <c r="D2160" s="1060" t="s">
        <v>73</v>
      </c>
      <c r="E2160" s="1227"/>
      <c r="F2160" s="1060" t="s">
        <v>74</v>
      </c>
      <c r="G2160" s="1061"/>
      <c r="H2160" s="1062"/>
      <c r="I2160" s="1063" t="s">
        <v>79</v>
      </c>
      <c r="J2160" s="1064"/>
      <c r="K2160" s="1064"/>
      <c r="L2160" s="1064"/>
      <c r="M2160" s="1065"/>
    </row>
    <row r="2161" spans="1:13" ht="20.25" customHeight="1">
      <c r="A2161" s="1187"/>
      <c r="B2161" s="40" t="s">
        <v>81</v>
      </c>
      <c r="C2161" s="511" t="s">
        <v>207</v>
      </c>
      <c r="D2161" s="1228" t="s">
        <v>208</v>
      </c>
      <c r="E2161" s="1229"/>
      <c r="F2161" s="1069" t="s">
        <v>75</v>
      </c>
      <c r="G2161" s="1070"/>
      <c r="H2161" s="1071"/>
      <c r="I2161" s="1066"/>
      <c r="J2161" s="1067"/>
      <c r="K2161" s="1067"/>
      <c r="L2161" s="1067"/>
      <c r="M2161" s="1068"/>
    </row>
    <row r="2162" spans="1:13" ht="20.25" customHeight="1">
      <c r="A2162" s="1187"/>
      <c r="B2162" s="40" t="s">
        <v>81</v>
      </c>
      <c r="C2162" s="512" t="s">
        <v>69</v>
      </c>
      <c r="D2162" s="1230" t="s">
        <v>212</v>
      </c>
      <c r="E2162" s="1231"/>
      <c r="F2162" s="1072" t="s">
        <v>76</v>
      </c>
      <c r="G2162" s="1073"/>
      <c r="H2162" s="1074"/>
      <c r="I2162" s="1066"/>
      <c r="J2162" s="1067"/>
      <c r="K2162" s="1067"/>
      <c r="L2162" s="1067"/>
      <c r="M2162" s="1068"/>
    </row>
    <row r="2163" spans="1:13" ht="20.25" customHeight="1">
      <c r="A2163" s="1187"/>
      <c r="B2163" s="40" t="s">
        <v>81</v>
      </c>
      <c r="C2163" s="512" t="s">
        <v>70</v>
      </c>
      <c r="D2163" s="1230" t="s">
        <v>215</v>
      </c>
      <c r="E2163" s="1231"/>
      <c r="F2163" s="1072" t="s">
        <v>77</v>
      </c>
      <c r="G2163" s="1073"/>
      <c r="H2163" s="1074"/>
      <c r="I2163" s="1075" t="s">
        <v>93</v>
      </c>
      <c r="J2163" s="1076"/>
      <c r="K2163" s="1076"/>
      <c r="L2163" s="1076"/>
      <c r="M2163" s="1077"/>
    </row>
    <row r="2164" spans="1:13" ht="20.25" customHeight="1">
      <c r="A2164" s="1187"/>
      <c r="B2164" s="40"/>
      <c r="C2164" s="512" t="s">
        <v>72</v>
      </c>
      <c r="D2164" s="1230" t="s">
        <v>209</v>
      </c>
      <c r="E2164" s="1231"/>
      <c r="F2164" s="1072" t="s">
        <v>77</v>
      </c>
      <c r="G2164" s="1073"/>
      <c r="H2164" s="1074"/>
      <c r="I2164" s="1075"/>
      <c r="J2164" s="1076"/>
      <c r="K2164" s="1076"/>
      <c r="L2164" s="1076"/>
      <c r="M2164" s="1077"/>
    </row>
    <row r="2165" spans="1:13" ht="20.25" customHeight="1" thickBot="1">
      <c r="A2165" s="1187"/>
      <c r="B2165" s="51" t="s">
        <v>81</v>
      </c>
      <c r="C2165" s="131" t="s">
        <v>71</v>
      </c>
      <c r="D2165" s="1232" t="s">
        <v>210</v>
      </c>
      <c r="E2165" s="1233"/>
      <c r="F2165" s="1081" t="s">
        <v>106</v>
      </c>
      <c r="G2165" s="1082"/>
      <c r="H2165" s="1083"/>
      <c r="I2165" s="1078"/>
      <c r="J2165" s="1079"/>
      <c r="K2165" s="1079"/>
      <c r="L2165" s="1079"/>
      <c r="M2165" s="1080"/>
    </row>
    <row r="2166" spans="1:13" ht="12.75" customHeight="1" thickTop="1">
      <c r="A2166" s="1185"/>
      <c r="B2166" s="1185"/>
      <c r="C2166" s="1185"/>
      <c r="D2166" s="1185"/>
      <c r="E2166" s="1185"/>
      <c r="F2166" s="1185"/>
      <c r="G2166" s="1185"/>
      <c r="H2166" s="1185"/>
      <c r="I2166" s="1185"/>
      <c r="J2166" s="1185"/>
      <c r="K2166" s="1185"/>
      <c r="L2166" s="1185"/>
      <c r="M2166" s="1185"/>
    </row>
    <row r="2167" spans="1:13" ht="24.75" customHeight="1" thickBot="1">
      <c r="A2167" s="488">
        <f>A2131+1</f>
        <v>62</v>
      </c>
      <c r="B2167" s="1186" t="s">
        <v>54</v>
      </c>
      <c r="C2167" s="1186"/>
      <c r="D2167" s="1186"/>
      <c r="E2167" s="1186"/>
      <c r="F2167" s="1186"/>
      <c r="G2167" s="1186"/>
      <c r="H2167" s="1186"/>
      <c r="I2167" s="1186"/>
      <c r="J2167" s="1186"/>
      <c r="K2167" s="1186"/>
      <c r="L2167" s="1186"/>
      <c r="M2167" s="1186"/>
    </row>
    <row r="2168" spans="1:13" ht="42.75" customHeight="1" thickTop="1">
      <c r="A2168" s="1187"/>
      <c r="B2168" s="1188"/>
      <c r="C2168" s="1189"/>
      <c r="D2168" s="1192" t="str">
        <f>Master!$E$8</f>
        <v>Govt. Sr. Secondary School Raimalwada</v>
      </c>
      <c r="E2168" s="1193"/>
      <c r="F2168" s="1193"/>
      <c r="G2168" s="1193"/>
      <c r="H2168" s="1193"/>
      <c r="I2168" s="1193"/>
      <c r="J2168" s="1193"/>
      <c r="K2168" s="1193"/>
      <c r="L2168" s="1193"/>
      <c r="M2168" s="1194"/>
    </row>
    <row r="2169" spans="1:13" ht="26.25" customHeight="1" thickBot="1">
      <c r="A2169" s="1187"/>
      <c r="B2169" s="1190"/>
      <c r="C2169" s="1191"/>
      <c r="D2169" s="1195" t="str">
        <f>Master!$E$11</f>
        <v>P.S.-Bapini (Jodhpur)</v>
      </c>
      <c r="E2169" s="1196"/>
      <c r="F2169" s="1196"/>
      <c r="G2169" s="1196"/>
      <c r="H2169" s="1196"/>
      <c r="I2169" s="1196"/>
      <c r="J2169" s="1196"/>
      <c r="K2169" s="1196"/>
      <c r="L2169" s="1196"/>
      <c r="M2169" s="1197"/>
    </row>
    <row r="2170" spans="1:13" ht="17.25" customHeight="1">
      <c r="A2170" s="1187"/>
      <c r="B2170" s="274"/>
      <c r="C2170" s="1198" t="s">
        <v>169</v>
      </c>
      <c r="D2170" s="1199"/>
      <c r="E2170" s="1199"/>
      <c r="F2170" s="1199"/>
      <c r="G2170" s="1200"/>
      <c r="H2170" s="1207" t="s">
        <v>129</v>
      </c>
      <c r="I2170" s="1207"/>
      <c r="J2170" s="1210">
        <f>VLOOKUP(A2167,'Class-6'!$B$9:$G$108,6)</f>
        <v>0</v>
      </c>
      <c r="K2170" s="1213" t="str">
        <f>CONCATENATE('Class-6'!$C$3,'Class-6'!$G$3)</f>
        <v>School U-Dise Code :-08151106901</v>
      </c>
      <c r="L2170" s="1214"/>
      <c r="M2170" s="1215"/>
    </row>
    <row r="2171" spans="1:13" ht="17.25" customHeight="1">
      <c r="A2171" s="1187"/>
      <c r="B2171" s="38"/>
      <c r="C2171" s="1201"/>
      <c r="D2171" s="1202"/>
      <c r="E2171" s="1202"/>
      <c r="F2171" s="1202"/>
      <c r="G2171" s="1203"/>
      <c r="H2171" s="1208"/>
      <c r="I2171" s="1208"/>
      <c r="J2171" s="1211"/>
      <c r="K2171" s="1216" t="str">
        <f>CONCATENATE('Class-6'!$I$3,'Class-6'!$J$3)</f>
        <v>Session :-2021-22</v>
      </c>
      <c r="L2171" s="1217"/>
      <c r="M2171" s="1218"/>
    </row>
    <row r="2172" spans="1:13" ht="17.25" customHeight="1" thickBot="1">
      <c r="A2172" s="1187"/>
      <c r="B2172" s="38"/>
      <c r="C2172" s="1204"/>
      <c r="D2172" s="1205"/>
      <c r="E2172" s="1205"/>
      <c r="F2172" s="1205"/>
      <c r="G2172" s="1206"/>
      <c r="H2172" s="1209"/>
      <c r="I2172" s="1209"/>
      <c r="J2172" s="1212"/>
      <c r="K2172" s="1219"/>
      <c r="L2172" s="1220"/>
      <c r="M2172" s="1221"/>
    </row>
    <row r="2173" spans="1:13" ht="20.25" customHeight="1">
      <c r="A2173" s="1187"/>
      <c r="B2173" s="40" t="s">
        <v>81</v>
      </c>
      <c r="C2173" s="1222" t="s">
        <v>22</v>
      </c>
      <c r="D2173" s="1223"/>
      <c r="E2173" s="1223"/>
      <c r="F2173" s="1224"/>
      <c r="G2173" s="17" t="s">
        <v>167</v>
      </c>
      <c r="H2173" s="1225">
        <f>VLOOKUP($A2167,'Class-6'!$B$9:$EI$108,4,0)</f>
        <v>0</v>
      </c>
      <c r="I2173" s="1225"/>
      <c r="J2173" s="1225"/>
      <c r="K2173" s="1225"/>
      <c r="L2173" s="1225"/>
      <c r="M2173" s="1226"/>
    </row>
    <row r="2174" spans="1:13" ht="20.25" customHeight="1">
      <c r="A2174" s="1187"/>
      <c r="B2174" s="40" t="s">
        <v>81</v>
      </c>
      <c r="C2174" s="1181" t="s">
        <v>24</v>
      </c>
      <c r="D2174" s="1182"/>
      <c r="E2174" s="1182"/>
      <c r="F2174" s="1183"/>
      <c r="G2174" s="33" t="s">
        <v>167</v>
      </c>
      <c r="H2174" s="1179">
        <f>VLOOKUP($A2167,'Class-6'!$B$9:$EI$108,7,0)</f>
        <v>0</v>
      </c>
      <c r="I2174" s="1179"/>
      <c r="J2174" s="1179"/>
      <c r="K2174" s="1179"/>
      <c r="L2174" s="1179"/>
      <c r="M2174" s="1180"/>
    </row>
    <row r="2175" spans="1:13" ht="20.25" customHeight="1">
      <c r="A2175" s="1187"/>
      <c r="B2175" s="40" t="s">
        <v>81</v>
      </c>
      <c r="C2175" s="1181" t="s">
        <v>25</v>
      </c>
      <c r="D2175" s="1182"/>
      <c r="E2175" s="1182"/>
      <c r="F2175" s="1183"/>
      <c r="G2175" s="33" t="s">
        <v>167</v>
      </c>
      <c r="H2175" s="1179">
        <f>VLOOKUP($A2167,'Class-6'!$B$9:$EI$108,8,0)</f>
        <v>0</v>
      </c>
      <c r="I2175" s="1179"/>
      <c r="J2175" s="1179"/>
      <c r="K2175" s="1179"/>
      <c r="L2175" s="1179"/>
      <c r="M2175" s="1180"/>
    </row>
    <row r="2176" spans="1:13" ht="20.25" customHeight="1">
      <c r="A2176" s="1187"/>
      <c r="B2176" s="40" t="s">
        <v>81</v>
      </c>
      <c r="C2176" s="1181" t="s">
        <v>56</v>
      </c>
      <c r="D2176" s="1182"/>
      <c r="E2176" s="1182"/>
      <c r="F2176" s="1183"/>
      <c r="G2176" s="33" t="s">
        <v>167</v>
      </c>
      <c r="H2176" s="1179">
        <f>VLOOKUP($A2167,'Class-6'!$B$9:$EI$108,9,0)</f>
        <v>0</v>
      </c>
      <c r="I2176" s="1179"/>
      <c r="J2176" s="1179"/>
      <c r="K2176" s="1179"/>
      <c r="L2176" s="1179"/>
      <c r="M2176" s="1180"/>
    </row>
    <row r="2177" spans="1:13" ht="20.25" customHeight="1">
      <c r="A2177" s="1187"/>
      <c r="B2177" s="40" t="s">
        <v>81</v>
      </c>
      <c r="C2177" s="1181" t="s">
        <v>57</v>
      </c>
      <c r="D2177" s="1182"/>
      <c r="E2177" s="1182"/>
      <c r="F2177" s="1183"/>
      <c r="G2177" s="33" t="s">
        <v>167</v>
      </c>
      <c r="H2177" s="1184" t="str">
        <f>CONCATENATE('Class-6'!$G$4,'Class-6'!$J$4)</f>
        <v>6(A)</v>
      </c>
      <c r="I2177" s="1179"/>
      <c r="J2177" s="1179"/>
      <c r="K2177" s="1179"/>
      <c r="L2177" s="1179"/>
      <c r="M2177" s="1180"/>
    </row>
    <row r="2178" spans="1:13" ht="20.25" customHeight="1" thickBot="1">
      <c r="A2178" s="1187"/>
      <c r="B2178" s="40" t="s">
        <v>81</v>
      </c>
      <c r="C2178" s="1154" t="s">
        <v>27</v>
      </c>
      <c r="D2178" s="1155"/>
      <c r="E2178" s="1155"/>
      <c r="F2178" s="1156"/>
      <c r="G2178" s="98" t="s">
        <v>167</v>
      </c>
      <c r="H2178" s="1157">
        <f>VLOOKUP($A2167,'Class-6'!$B$9:$EI$108,10,0)</f>
        <v>0</v>
      </c>
      <c r="I2178" s="1157"/>
      <c r="J2178" s="1157"/>
      <c r="K2178" s="1157"/>
      <c r="L2178" s="1157"/>
      <c r="M2178" s="1158"/>
    </row>
    <row r="2179" spans="1:13" ht="20.25" customHeight="1">
      <c r="A2179" s="1187"/>
      <c r="B2179" s="49" t="s">
        <v>81</v>
      </c>
      <c r="C2179" s="1159" t="s">
        <v>58</v>
      </c>
      <c r="D2179" s="1160"/>
      <c r="E2179" s="413" t="s">
        <v>85</v>
      </c>
      <c r="F2179" s="413" t="s">
        <v>86</v>
      </c>
      <c r="G2179" s="410" t="s">
        <v>33</v>
      </c>
      <c r="H2179" s="1161" t="s">
        <v>59</v>
      </c>
      <c r="I2179" s="1161"/>
      <c r="J2179" s="1162" t="s">
        <v>97</v>
      </c>
      <c r="K2179" s="1163"/>
      <c r="L2179" s="414" t="s">
        <v>89</v>
      </c>
      <c r="M2179" s="1164" t="s">
        <v>104</v>
      </c>
    </row>
    <row r="2180" spans="1:13" ht="25.5" customHeight="1" thickBot="1">
      <c r="A2180" s="1187"/>
      <c r="B2180" s="49" t="s">
        <v>81</v>
      </c>
      <c r="C2180" s="1166" t="s">
        <v>60</v>
      </c>
      <c r="D2180" s="1167"/>
      <c r="E2180" s="267">
        <f>'Class-6'!$L$7</f>
        <v>20</v>
      </c>
      <c r="F2180" s="267">
        <f>'Class-6'!$M$7</f>
        <v>20</v>
      </c>
      <c r="G2180" s="268">
        <f>SUM(E2180:F2180)</f>
        <v>40</v>
      </c>
      <c r="H2180" s="1168">
        <f>'Class-6'!$R$7</f>
        <v>60</v>
      </c>
      <c r="I2180" s="1169"/>
      <c r="J2180" s="1170">
        <f>'Class-6'!$V$7</f>
        <v>100</v>
      </c>
      <c r="K2180" s="1171"/>
      <c r="L2180" s="150">
        <f>G2180+H2180+J2180</f>
        <v>200</v>
      </c>
      <c r="M2180" s="1165"/>
    </row>
    <row r="2181" spans="1:13" ht="22.5" customHeight="1">
      <c r="A2181" s="1187"/>
      <c r="B2181" s="49" t="s">
        <v>81</v>
      </c>
      <c r="C2181" s="1148" t="str">
        <f>'Class-6'!$L$3</f>
        <v>HINDI</v>
      </c>
      <c r="D2181" s="1149"/>
      <c r="E2181" s="99">
        <f>IF($J2170="TC",0,IF($J2170="Nso",0,VLOOKUP($A2167,'Class-6'!$B$9:$EI$108,11,0)))</f>
        <v>0</v>
      </c>
      <c r="F2181" s="99">
        <f>IF($J2170="TC",0,IF($J2170="Nso",0,VLOOKUP($A2167,'Class-6'!$B$9:$EI$108,12,0)))</f>
        <v>0</v>
      </c>
      <c r="G2181" s="269">
        <f>SUM(E2181,F2181)</f>
        <v>0</v>
      </c>
      <c r="H2181" s="1150">
        <f>IF($J2170="TC",0,IF($J2170="Nso",0,VLOOKUP($A2167,'Class-6'!$B$9:$EI$108,17,0)))</f>
        <v>0</v>
      </c>
      <c r="I2181" s="1151"/>
      <c r="J2181" s="1152">
        <f>IF($J2170="TC",0,IF($J2170="Nso",0,VLOOKUP($A2167,'Class-6'!$B$9:$EI$108,21,0)))</f>
        <v>0</v>
      </c>
      <c r="K2181" s="1153"/>
      <c r="L2181" s="99">
        <f>SUM(G2181,H2181,J2181)</f>
        <v>0</v>
      </c>
      <c r="M2181" s="100">
        <f>IF($J2170="TC",0,IF($J2170="Nso",0,VLOOKUP($A2167,'Class-6'!$B$9:$EI$108,25,0)))</f>
        <v>0</v>
      </c>
    </row>
    <row r="2182" spans="1:13" ht="22.5" customHeight="1">
      <c r="A2182" s="1187"/>
      <c r="B2182" s="49" t="s">
        <v>81</v>
      </c>
      <c r="C2182" s="1136" t="str">
        <f>'Class-6'!$AA$3</f>
        <v>ENGLISH</v>
      </c>
      <c r="D2182" s="1137"/>
      <c r="E2182" s="99">
        <f>IF($J2170="TC",0,IF($J2170="Nso",0,VLOOKUP($A2167,'Class-6'!$B$9:$EI$108,26,0)))</f>
        <v>0</v>
      </c>
      <c r="F2182" s="99">
        <f>IF($J2170="TC",0,IF($J2170="Nso",0,VLOOKUP($A2167,'Class-6'!$B$9:$EI$108,27,0)))</f>
        <v>0</v>
      </c>
      <c r="G2182" s="270">
        <f t="shared" ref="G2182:G2186" si="122">SUM(E2182,F2182)</f>
        <v>0</v>
      </c>
      <c r="H2182" s="1138">
        <f>IF($J2170="TC",0,IF($J2170="Nso",0,VLOOKUP($A2167,'Class-6'!$B$9:$EI$108,32,0)))</f>
        <v>0</v>
      </c>
      <c r="I2182" s="1139"/>
      <c r="J2182" s="1140">
        <f>IF($J2170="TC",0,IF($J2170="Nso",0,VLOOKUP($A2167,'Class-6'!$B$9:$EI$108,36,0)))</f>
        <v>0</v>
      </c>
      <c r="K2182" s="1141"/>
      <c r="L2182" s="99">
        <f t="shared" ref="L2182:L2186" si="123">SUM(G2182,H2182,J2182)</f>
        <v>0</v>
      </c>
      <c r="M2182" s="100">
        <f>IF($J2170="TC",0,IF($J2170="Nso",0,VLOOKUP($A2167,'Class-6'!$B$9:$EI$108,40,0)))</f>
        <v>0</v>
      </c>
    </row>
    <row r="2183" spans="1:13" ht="22.5" customHeight="1">
      <c r="A2183" s="1187"/>
      <c r="B2183" s="49" t="s">
        <v>81</v>
      </c>
      <c r="C2183" s="1136" t="str">
        <f>'Class-6'!$AP$3</f>
        <v>SANSKRIT</v>
      </c>
      <c r="D2183" s="1137"/>
      <c r="E2183" s="99">
        <f>IF($J2170="TC",0,IF($J2170="Nso",0,VLOOKUP($A2167,'Class-6'!$B$9:$EI$108,41,0)))</f>
        <v>0</v>
      </c>
      <c r="F2183" s="99">
        <f>IF($J2170="TC",0,IF($J2170="TC",0,IF($J2170="Nso",0,VLOOKUP($A2167,'Class-6'!$B$9:$EI$108,42,0))))</f>
        <v>0</v>
      </c>
      <c r="G2183" s="270">
        <f t="shared" si="122"/>
        <v>0</v>
      </c>
      <c r="H2183" s="1138">
        <f>IF($J2170="TC",0,IF($J2170="Nso",0,VLOOKUP($A2167,'Class-6'!$B$9:$EI$108,47,0)))</f>
        <v>0</v>
      </c>
      <c r="I2183" s="1139"/>
      <c r="J2183" s="1140">
        <f>IF($J2170="TC",0,IF($J2170="Nso",0,VLOOKUP($A2167,'Class-6'!$B$9:$EI$108,51,0)))</f>
        <v>0</v>
      </c>
      <c r="K2183" s="1141"/>
      <c r="L2183" s="99">
        <f t="shared" si="123"/>
        <v>0</v>
      </c>
      <c r="M2183" s="100">
        <f>IF($J2170="TC",0,IF($J2170="Nso",0,VLOOKUP($A2167,'Class-6'!$B$9:$EI$108,55,0)))</f>
        <v>0</v>
      </c>
    </row>
    <row r="2184" spans="1:13" ht="22.5" customHeight="1">
      <c r="A2184" s="1187"/>
      <c r="B2184" s="49" t="s">
        <v>81</v>
      </c>
      <c r="C2184" s="1136" t="str">
        <f>'Class-6'!$BE$3</f>
        <v>SCIENCE</v>
      </c>
      <c r="D2184" s="1137"/>
      <c r="E2184" s="99">
        <f>IF($J2170="TC",0,IF($J2170="Nso",0,VLOOKUP($A2167,'Class-6'!$B$9:$EI$108,56,0)))</f>
        <v>0</v>
      </c>
      <c r="F2184" s="99">
        <f>IF($J2170="TC",0,IF($J2170="Nso",0,VLOOKUP($A2167,'Class-6'!$B$9:$EI$108,57,0)))</f>
        <v>0</v>
      </c>
      <c r="G2184" s="270">
        <f t="shared" si="122"/>
        <v>0</v>
      </c>
      <c r="H2184" s="1138">
        <f>IF($J2170="TC",0,IF($J2170="Nso",0,VLOOKUP($A2167,'Class-6'!$B$9:$EI$108,62,0)))</f>
        <v>0</v>
      </c>
      <c r="I2184" s="1139"/>
      <c r="J2184" s="1140">
        <f>IF($J2170="TC",0,IF($J2170="Nso",0,VLOOKUP($A2167,'Class-6'!$B$9:$EI$108,66,0)))</f>
        <v>0</v>
      </c>
      <c r="K2184" s="1141"/>
      <c r="L2184" s="99">
        <f t="shared" si="123"/>
        <v>0</v>
      </c>
      <c r="M2184" s="100">
        <f>IF($J2170="TC",0,IF($J2170="Nso",0,VLOOKUP($A2167,'Class-6'!$B$9:$EI$108,70,0)))</f>
        <v>0</v>
      </c>
    </row>
    <row r="2185" spans="1:13" ht="22.5" customHeight="1">
      <c r="A2185" s="1187"/>
      <c r="B2185" s="49" t="s">
        <v>81</v>
      </c>
      <c r="C2185" s="1136" t="str">
        <f>'Class-6'!$BT$3</f>
        <v>MATHEMATICS</v>
      </c>
      <c r="D2185" s="1137"/>
      <c r="E2185" s="99">
        <f>IF($J2170="TC",0,IF($J2170="Nso",0,VLOOKUP($A2167,'Class-6'!$B$9:$EI$108,71,0)))</f>
        <v>0</v>
      </c>
      <c r="F2185" s="99">
        <f>IF($J2170="TC",0,IF($J2170="Nso",0,VLOOKUP($A2167,'Class-6'!$B$9:$EI$108,72,0)))</f>
        <v>0</v>
      </c>
      <c r="G2185" s="270">
        <f t="shared" si="122"/>
        <v>0</v>
      </c>
      <c r="H2185" s="1138">
        <f>IF($J2170="TC",0,IF($J2170="Nso",0,VLOOKUP($A2167,'Class-6'!$B$9:$EI$108,77,0)))</f>
        <v>0</v>
      </c>
      <c r="I2185" s="1139"/>
      <c r="J2185" s="1140">
        <f>IF($J2170="TC",0,IF($J2170="Nso",0,VLOOKUP($A2167,'Class-6'!$B$9:$EI$108,81,0)))</f>
        <v>0</v>
      </c>
      <c r="K2185" s="1141"/>
      <c r="L2185" s="99">
        <f t="shared" si="123"/>
        <v>0</v>
      </c>
      <c r="M2185" s="100">
        <f>IF($J2170="TC",0,IF($J2170="Nso",0,VLOOKUP($A2167,'Class-6'!$B$9:$EI$108,85,0)))</f>
        <v>0</v>
      </c>
    </row>
    <row r="2186" spans="1:13" ht="22.5" customHeight="1" thickBot="1">
      <c r="A2186" s="1187"/>
      <c r="B2186" s="49" t="s">
        <v>81</v>
      </c>
      <c r="C2186" s="1142" t="str">
        <f>'Class-6'!$CI$3</f>
        <v>SOCIAL SCIENCE</v>
      </c>
      <c r="D2186" s="1143"/>
      <c r="E2186" s="99">
        <f>IF($J2170="TC",0,IF($J2170="Nso",0,VLOOKUP($A2167,'Class-6'!$B$9:$EI$108,86,0)))</f>
        <v>0</v>
      </c>
      <c r="F2186" s="99">
        <f>IF($J2170="TC",0,IF($J2170="Nso",0,VLOOKUP($A2167,'Class-6'!$B$9:$EI$108,87,0)))</f>
        <v>0</v>
      </c>
      <c r="G2186" s="271">
        <f t="shared" si="122"/>
        <v>0</v>
      </c>
      <c r="H2186" s="1144">
        <f>IF($J2170="TC",0,IF($J2170="Nso",0,VLOOKUP($A2167,'Class-6'!$B$9:$EI$108,92,0)))</f>
        <v>0</v>
      </c>
      <c r="I2186" s="1145"/>
      <c r="J2186" s="1146">
        <f>IF($J2170="TC",0,IF($J2170="Nso",0,VLOOKUP($A2167,'Class-6'!$B$9:$EI$108,96,0)))</f>
        <v>0</v>
      </c>
      <c r="K2186" s="1147"/>
      <c r="L2186" s="99">
        <f t="shared" si="123"/>
        <v>0</v>
      </c>
      <c r="M2186" s="100">
        <f>IF($J2170="TC",0,IF($J2170="Nso",0,VLOOKUP($A2167,'Class-6'!$B$9:$EI$108,100,0)))</f>
        <v>0</v>
      </c>
    </row>
    <row r="2187" spans="1:13" ht="20.25" customHeight="1">
      <c r="A2187" s="1187"/>
      <c r="B2187" s="49" t="s">
        <v>81</v>
      </c>
      <c r="C2187" s="1124" t="s">
        <v>90</v>
      </c>
      <c r="D2187" s="1125"/>
      <c r="E2187" s="1126"/>
      <c r="F2187" s="1130" t="s">
        <v>91</v>
      </c>
      <c r="G2187" s="1131"/>
      <c r="H2187" s="1132" t="s">
        <v>92</v>
      </c>
      <c r="I2187" s="1133"/>
      <c r="J2187" s="481" t="s">
        <v>45</v>
      </c>
      <c r="K2187" s="481" t="s">
        <v>98</v>
      </c>
      <c r="L2187" s="411" t="s">
        <v>43</v>
      </c>
      <c r="M2187" s="513" t="s">
        <v>47</v>
      </c>
    </row>
    <row r="2188" spans="1:13" ht="20.25" customHeight="1" thickBot="1">
      <c r="A2188" s="1187"/>
      <c r="B2188" s="49" t="s">
        <v>81</v>
      </c>
      <c r="C2188" s="1127"/>
      <c r="D2188" s="1128"/>
      <c r="E2188" s="1129"/>
      <c r="F2188" s="1134">
        <f>IF($J2170="TC",0,IF($J2170="Nso",0,VLOOKUP($A2167,'Class-6'!$B$9:$EI$108,131,0)))</f>
        <v>0</v>
      </c>
      <c r="G2188" s="1135"/>
      <c r="H2188" s="1134">
        <f>IF($J2170="TC",0,IF($J2170="Nso",0,VLOOKUP($A2167,'Class-6'!$B$9:$EI$108,132,0)))</f>
        <v>0</v>
      </c>
      <c r="I2188" s="1135"/>
      <c r="J2188" s="483">
        <f>IF($J2170="TC",0,IF($J2170="Nso",0,VLOOKUP($A2167,'Class-6'!$B$9:$EI$108,133,0)))</f>
        <v>0</v>
      </c>
      <c r="K2188" s="482" t="str">
        <f>IF($J2170="TC",0,IF($J2170="Nso",0,VLOOKUP($A2167,'Class-6'!$B$9:$EI$108,134,0)))</f>
        <v/>
      </c>
      <c r="L2188" s="412" t="str">
        <f>IF($J2170="TC","TC",IF($J2170="Nso","NSO",VLOOKUP($A2167,'Class-6'!$B$9:$EI$108,135,0)))</f>
        <v/>
      </c>
      <c r="M2188" s="97" t="str">
        <f>IF($J2170="Nso",0,VLOOKUP($A2167,'Class-6'!$B$9:$EI$108,137,0))</f>
        <v/>
      </c>
    </row>
    <row r="2189" spans="1:13" ht="20.25" customHeight="1">
      <c r="A2189" s="1187"/>
      <c r="B2189" s="49" t="s">
        <v>81</v>
      </c>
      <c r="C2189" s="1172" t="s">
        <v>63</v>
      </c>
      <c r="D2189" s="1173"/>
      <c r="E2189" s="1173"/>
      <c r="F2189" s="1173"/>
      <c r="G2189" s="1173"/>
      <c r="H2189" s="1174"/>
      <c r="I2189" s="1175" t="s">
        <v>64</v>
      </c>
      <c r="J2189" s="1176"/>
      <c r="K2189" s="484">
        <f>IF($J2170="TC",0,IF($J2170="Nso",0,VLOOKUP($A2167,'Class-6'!$B$9:$EI$108,128,0)))</f>
        <v>0</v>
      </c>
      <c r="L2189" s="1177" t="s">
        <v>107</v>
      </c>
      <c r="M2189" s="1178"/>
    </row>
    <row r="2190" spans="1:13" ht="20.25" customHeight="1" thickBot="1">
      <c r="A2190" s="1187"/>
      <c r="B2190" s="49" t="s">
        <v>81</v>
      </c>
      <c r="C2190" s="1113" t="s">
        <v>58</v>
      </c>
      <c r="D2190" s="1114"/>
      <c r="E2190" s="1114"/>
      <c r="F2190" s="1115" t="s">
        <v>176</v>
      </c>
      <c r="G2190" s="1115"/>
      <c r="H2190" s="272" t="s">
        <v>51</v>
      </c>
      <c r="I2190" s="1116" t="s">
        <v>65</v>
      </c>
      <c r="J2190" s="1117"/>
      <c r="K2190" s="485">
        <f>IF($J2170="TC",0,IF($J2170="Nso",0,VLOOKUP($A2167,'Class-6'!$B$9:$EI$108,129,0)))</f>
        <v>0</v>
      </c>
      <c r="L2190" s="1118" t="str">
        <f>IF($J2170="TC",0,IF($J2170="Nso",0,VLOOKUP($A2167,'Class-6'!$B$9:$EI$108,130,0)))</f>
        <v/>
      </c>
      <c r="M2190" s="1119"/>
    </row>
    <row r="2191" spans="1:13" ht="20.25" customHeight="1">
      <c r="A2191" s="1187"/>
      <c r="B2191" s="49" t="s">
        <v>81</v>
      </c>
      <c r="C2191" s="1113"/>
      <c r="D2191" s="1114"/>
      <c r="E2191" s="1114"/>
      <c r="F2191" s="1115"/>
      <c r="G2191" s="1115"/>
      <c r="H2191" s="273" t="s">
        <v>105</v>
      </c>
      <c r="I2191" s="1120" t="s">
        <v>66</v>
      </c>
      <c r="J2191" s="1121"/>
      <c r="K2191" s="1122">
        <f>IF($J2170="TC",0,IF($J2170="Nso",0,VLOOKUP($A2167,'Class-6'!$B$9:$EI$108,138,0)))</f>
        <v>0</v>
      </c>
      <c r="L2191" s="1122"/>
      <c r="M2191" s="1123"/>
    </row>
    <row r="2192" spans="1:13" ht="20.25" customHeight="1">
      <c r="A2192" s="1187"/>
      <c r="B2192" s="49" t="s">
        <v>81</v>
      </c>
      <c r="C2192" s="1101" t="str">
        <f>'Class-6'!$CX$3</f>
        <v>WORK EXP.</v>
      </c>
      <c r="D2192" s="1102"/>
      <c r="E2192" s="1103"/>
      <c r="F2192" s="1104" t="str">
        <f>IF($J2170="TC",0,IF($J2170="Nso",0,VLOOKUP($A2167,'Class-6'!$B$9:$FH$108,155,0)))</f>
        <v>0/100</v>
      </c>
      <c r="G2192" s="1104"/>
      <c r="H2192" s="95">
        <f>IF($J2170="TC",0,IF($J2170="Nso",0,VLOOKUP($A2167,'Class-6'!$B$9:$FH$108,109,0)))</f>
        <v>0</v>
      </c>
      <c r="I2192" s="1105" t="s">
        <v>83</v>
      </c>
      <c r="J2192" s="1106"/>
      <c r="K2192" s="1107">
        <f>'Class-6'!$V$2</f>
        <v>44676</v>
      </c>
      <c r="L2192" s="1107"/>
      <c r="M2192" s="1108"/>
    </row>
    <row r="2193" spans="1:13" ht="20.25" customHeight="1">
      <c r="A2193" s="1187"/>
      <c r="B2193" s="49" t="s">
        <v>81</v>
      </c>
      <c r="C2193" s="1109" t="str">
        <f>'Class-6'!$DG$3</f>
        <v>ART EDU.</v>
      </c>
      <c r="D2193" s="1104"/>
      <c r="E2193" s="1104"/>
      <c r="F2193" s="1086" t="str">
        <f>IF($J2170="TC",0,IF($J2170="Nso",0,VLOOKUP($A2167,'Class-6'!$B$9:$FH$108,159,0)))</f>
        <v>0/100</v>
      </c>
      <c r="G2193" s="1087"/>
      <c r="H2193" s="95">
        <f>IF($J2170="TC",0,IF($J2170="Nso",0,VLOOKUP($A2167,'Class-6'!$B$9:$FH$108,118,0)))</f>
        <v>0</v>
      </c>
      <c r="I2193" s="1110"/>
      <c r="J2193" s="1111"/>
      <c r="K2193" s="1111"/>
      <c r="L2193" s="1111"/>
      <c r="M2193" s="1112"/>
    </row>
    <row r="2194" spans="1:13" ht="20.25" customHeight="1">
      <c r="A2194" s="1187"/>
      <c r="B2194" s="49" t="s">
        <v>81</v>
      </c>
      <c r="C2194" s="1084" t="str">
        <f>'Class-6'!$DP$3</f>
        <v>HEALTH &amp; PHY. EDU.</v>
      </c>
      <c r="D2194" s="1085"/>
      <c r="E2194" s="1085"/>
      <c r="F2194" s="1086" t="str">
        <f>IF($J2170="TC",0,IF($J2170="Nso",0,VLOOKUP($A2167,'Class-6'!$B$9:$FH$108,163,0)))</f>
        <v>0/100</v>
      </c>
      <c r="G2194" s="1087"/>
      <c r="H2194" s="95">
        <f>IF($J2170="TC",0,IF($J2170="Nso",0,VLOOKUP($A2167,'Class-6'!$B$9:$FH$108,127,0)))</f>
        <v>0</v>
      </c>
      <c r="I2194" s="1088" t="s">
        <v>78</v>
      </c>
      <c r="J2194" s="1089"/>
      <c r="K2194" s="1092"/>
      <c r="L2194" s="1093"/>
      <c r="M2194" s="1094"/>
    </row>
    <row r="2195" spans="1:13" ht="20.25" customHeight="1">
      <c r="A2195" s="1187"/>
      <c r="B2195" s="40" t="s">
        <v>81</v>
      </c>
      <c r="C2195" s="1098" t="s">
        <v>67</v>
      </c>
      <c r="D2195" s="1099"/>
      <c r="E2195" s="1099"/>
      <c r="F2195" s="1099"/>
      <c r="G2195" s="1099"/>
      <c r="H2195" s="1100"/>
      <c r="I2195" s="1090"/>
      <c r="J2195" s="1091"/>
      <c r="K2195" s="1095"/>
      <c r="L2195" s="1096"/>
      <c r="M2195" s="1097"/>
    </row>
    <row r="2196" spans="1:13" ht="20.25" customHeight="1" thickBot="1">
      <c r="A2196" s="1187"/>
      <c r="B2196" s="40" t="s">
        <v>81</v>
      </c>
      <c r="C2196" s="96" t="s">
        <v>68</v>
      </c>
      <c r="D2196" s="1060" t="s">
        <v>73</v>
      </c>
      <c r="E2196" s="1227"/>
      <c r="F2196" s="1060" t="s">
        <v>74</v>
      </c>
      <c r="G2196" s="1061"/>
      <c r="H2196" s="1062"/>
      <c r="I2196" s="1063" t="s">
        <v>79</v>
      </c>
      <c r="J2196" s="1064"/>
      <c r="K2196" s="1064"/>
      <c r="L2196" s="1064"/>
      <c r="M2196" s="1065"/>
    </row>
    <row r="2197" spans="1:13" ht="20.25" customHeight="1">
      <c r="A2197" s="1187"/>
      <c r="B2197" s="40" t="s">
        <v>81</v>
      </c>
      <c r="C2197" s="511" t="s">
        <v>207</v>
      </c>
      <c r="D2197" s="1228" t="s">
        <v>208</v>
      </c>
      <c r="E2197" s="1229"/>
      <c r="F2197" s="1069" t="s">
        <v>75</v>
      </c>
      <c r="G2197" s="1070"/>
      <c r="H2197" s="1071"/>
      <c r="I2197" s="1066"/>
      <c r="J2197" s="1067"/>
      <c r="K2197" s="1067"/>
      <c r="L2197" s="1067"/>
      <c r="M2197" s="1068"/>
    </row>
    <row r="2198" spans="1:13" ht="20.25" customHeight="1">
      <c r="A2198" s="1187"/>
      <c r="B2198" s="40" t="s">
        <v>81</v>
      </c>
      <c r="C2198" s="512" t="s">
        <v>69</v>
      </c>
      <c r="D2198" s="1230" t="s">
        <v>212</v>
      </c>
      <c r="E2198" s="1231"/>
      <c r="F2198" s="1072" t="s">
        <v>76</v>
      </c>
      <c r="G2198" s="1073"/>
      <c r="H2198" s="1074"/>
      <c r="I2198" s="1066"/>
      <c r="J2198" s="1067"/>
      <c r="K2198" s="1067"/>
      <c r="L2198" s="1067"/>
      <c r="M2198" s="1068"/>
    </row>
    <row r="2199" spans="1:13" ht="20.25" customHeight="1">
      <c r="A2199" s="1187"/>
      <c r="B2199" s="40" t="s">
        <v>81</v>
      </c>
      <c r="C2199" s="512" t="s">
        <v>70</v>
      </c>
      <c r="D2199" s="1230" t="s">
        <v>215</v>
      </c>
      <c r="E2199" s="1231"/>
      <c r="F2199" s="1072" t="s">
        <v>77</v>
      </c>
      <c r="G2199" s="1073"/>
      <c r="H2199" s="1074"/>
      <c r="I2199" s="1075" t="s">
        <v>93</v>
      </c>
      <c r="J2199" s="1076"/>
      <c r="K2199" s="1076"/>
      <c r="L2199" s="1076"/>
      <c r="M2199" s="1077"/>
    </row>
    <row r="2200" spans="1:13" ht="20.25" customHeight="1">
      <c r="A2200" s="1187"/>
      <c r="B2200" s="40"/>
      <c r="C2200" s="512" t="s">
        <v>72</v>
      </c>
      <c r="D2200" s="1230" t="s">
        <v>209</v>
      </c>
      <c r="E2200" s="1231"/>
      <c r="F2200" s="1072" t="s">
        <v>77</v>
      </c>
      <c r="G2200" s="1073"/>
      <c r="H2200" s="1074"/>
      <c r="I2200" s="1075"/>
      <c r="J2200" s="1076"/>
      <c r="K2200" s="1076"/>
      <c r="L2200" s="1076"/>
      <c r="M2200" s="1077"/>
    </row>
    <row r="2201" spans="1:13" ht="20.25" customHeight="1" thickBot="1">
      <c r="A2201" s="1187"/>
      <c r="B2201" s="51" t="s">
        <v>81</v>
      </c>
      <c r="C2201" s="131" t="s">
        <v>71</v>
      </c>
      <c r="D2201" s="1232" t="s">
        <v>210</v>
      </c>
      <c r="E2201" s="1233"/>
      <c r="F2201" s="1081" t="s">
        <v>106</v>
      </c>
      <c r="G2201" s="1082"/>
      <c r="H2201" s="1083"/>
      <c r="I2201" s="1078"/>
      <c r="J2201" s="1079"/>
      <c r="K2201" s="1079"/>
      <c r="L2201" s="1079"/>
      <c r="M2201" s="1080"/>
    </row>
    <row r="2202" spans="1:13" ht="24.75" customHeight="1" thickTop="1" thickBot="1">
      <c r="A2202" s="488">
        <f>A2167+1</f>
        <v>63</v>
      </c>
      <c r="B2202" s="1186" t="s">
        <v>54</v>
      </c>
      <c r="C2202" s="1186"/>
      <c r="D2202" s="1186"/>
      <c r="E2202" s="1186"/>
      <c r="F2202" s="1186"/>
      <c r="G2202" s="1186"/>
      <c r="H2202" s="1186"/>
      <c r="I2202" s="1186"/>
      <c r="J2202" s="1186"/>
      <c r="K2202" s="1186"/>
      <c r="L2202" s="1186"/>
      <c r="M2202" s="1186"/>
    </row>
    <row r="2203" spans="1:13" ht="37.5" customHeight="1" thickTop="1">
      <c r="A2203" s="1187"/>
      <c r="B2203" s="1188"/>
      <c r="C2203" s="1189"/>
      <c r="D2203" s="1192" t="str">
        <f>Master!$E$8</f>
        <v>Govt. Sr. Secondary School Raimalwada</v>
      </c>
      <c r="E2203" s="1193"/>
      <c r="F2203" s="1193"/>
      <c r="G2203" s="1193"/>
      <c r="H2203" s="1193"/>
      <c r="I2203" s="1193"/>
      <c r="J2203" s="1193"/>
      <c r="K2203" s="1193"/>
      <c r="L2203" s="1193"/>
      <c r="M2203" s="1194"/>
    </row>
    <row r="2204" spans="1:13" ht="26.25" customHeight="1" thickBot="1">
      <c r="A2204" s="1187"/>
      <c r="B2204" s="1190"/>
      <c r="C2204" s="1191"/>
      <c r="D2204" s="1195" t="str">
        <f>Master!$E$11</f>
        <v>P.S.-Bapini (Jodhpur)</v>
      </c>
      <c r="E2204" s="1196"/>
      <c r="F2204" s="1196"/>
      <c r="G2204" s="1196"/>
      <c r="H2204" s="1196"/>
      <c r="I2204" s="1196"/>
      <c r="J2204" s="1196"/>
      <c r="K2204" s="1196"/>
      <c r="L2204" s="1196"/>
      <c r="M2204" s="1197"/>
    </row>
    <row r="2205" spans="1:13" ht="15" customHeight="1">
      <c r="A2205" s="1187"/>
      <c r="B2205" s="274"/>
      <c r="C2205" s="1198" t="s">
        <v>169</v>
      </c>
      <c r="D2205" s="1199"/>
      <c r="E2205" s="1199"/>
      <c r="F2205" s="1199"/>
      <c r="G2205" s="1200"/>
      <c r="H2205" s="1207" t="s">
        <v>129</v>
      </c>
      <c r="I2205" s="1207"/>
      <c r="J2205" s="1210">
        <f>VLOOKUP(A2202,'Class-6'!$B$9:$G$108,6)</f>
        <v>0</v>
      </c>
      <c r="K2205" s="1213" t="str">
        <f>CONCATENATE('Class-6'!$C$3,'Class-6'!$G$3)</f>
        <v>School U-Dise Code :-08151106901</v>
      </c>
      <c r="L2205" s="1214"/>
      <c r="M2205" s="1215"/>
    </row>
    <row r="2206" spans="1:13" ht="15" customHeight="1">
      <c r="A2206" s="1187"/>
      <c r="B2206" s="38"/>
      <c r="C2206" s="1201"/>
      <c r="D2206" s="1202"/>
      <c r="E2206" s="1202"/>
      <c r="F2206" s="1202"/>
      <c r="G2206" s="1203"/>
      <c r="H2206" s="1208"/>
      <c r="I2206" s="1208"/>
      <c r="J2206" s="1211"/>
      <c r="K2206" s="1216" t="str">
        <f>CONCATENATE('Class-6'!$I$3,'Class-6'!$J$3)</f>
        <v>Session :-2021-22</v>
      </c>
      <c r="L2206" s="1217"/>
      <c r="M2206" s="1218"/>
    </row>
    <row r="2207" spans="1:13" ht="15" customHeight="1" thickBot="1">
      <c r="A2207" s="1187"/>
      <c r="B2207" s="38"/>
      <c r="C2207" s="1204"/>
      <c r="D2207" s="1205"/>
      <c r="E2207" s="1205"/>
      <c r="F2207" s="1205"/>
      <c r="G2207" s="1206"/>
      <c r="H2207" s="1209"/>
      <c r="I2207" s="1209"/>
      <c r="J2207" s="1212"/>
      <c r="K2207" s="1219"/>
      <c r="L2207" s="1220"/>
      <c r="M2207" s="1221"/>
    </row>
    <row r="2208" spans="1:13" ht="20.25" customHeight="1">
      <c r="A2208" s="1187"/>
      <c r="B2208" s="40" t="s">
        <v>81</v>
      </c>
      <c r="C2208" s="1222" t="s">
        <v>22</v>
      </c>
      <c r="D2208" s="1223"/>
      <c r="E2208" s="1223"/>
      <c r="F2208" s="1224"/>
      <c r="G2208" s="17" t="s">
        <v>167</v>
      </c>
      <c r="H2208" s="1225">
        <f>VLOOKUP($A2202,'Class-6'!$B$9:$EI$108,4,0)</f>
        <v>0</v>
      </c>
      <c r="I2208" s="1225"/>
      <c r="J2208" s="1225"/>
      <c r="K2208" s="1225"/>
      <c r="L2208" s="1225"/>
      <c r="M2208" s="1226"/>
    </row>
    <row r="2209" spans="1:13" ht="20.25" customHeight="1">
      <c r="A2209" s="1187"/>
      <c r="B2209" s="40" t="s">
        <v>81</v>
      </c>
      <c r="C2209" s="1181" t="s">
        <v>24</v>
      </c>
      <c r="D2209" s="1182"/>
      <c r="E2209" s="1182"/>
      <c r="F2209" s="1183"/>
      <c r="G2209" s="33" t="s">
        <v>167</v>
      </c>
      <c r="H2209" s="1179">
        <f>VLOOKUP($A2202,'Class-6'!$B$9:$EI$108,7,0)</f>
        <v>0</v>
      </c>
      <c r="I2209" s="1179"/>
      <c r="J2209" s="1179"/>
      <c r="K2209" s="1179"/>
      <c r="L2209" s="1179"/>
      <c r="M2209" s="1180"/>
    </row>
    <row r="2210" spans="1:13" ht="20.25" customHeight="1">
      <c r="A2210" s="1187"/>
      <c r="B2210" s="40" t="s">
        <v>81</v>
      </c>
      <c r="C2210" s="1181" t="s">
        <v>25</v>
      </c>
      <c r="D2210" s="1182"/>
      <c r="E2210" s="1182"/>
      <c r="F2210" s="1183"/>
      <c r="G2210" s="33" t="s">
        <v>167</v>
      </c>
      <c r="H2210" s="1179">
        <f>VLOOKUP($A2202,'Class-6'!$B$9:$EI$108,8,0)</f>
        <v>0</v>
      </c>
      <c r="I2210" s="1179"/>
      <c r="J2210" s="1179"/>
      <c r="K2210" s="1179"/>
      <c r="L2210" s="1179"/>
      <c r="M2210" s="1180"/>
    </row>
    <row r="2211" spans="1:13" ht="20.25" customHeight="1">
      <c r="A2211" s="1187"/>
      <c r="B2211" s="40" t="s">
        <v>81</v>
      </c>
      <c r="C2211" s="1181" t="s">
        <v>56</v>
      </c>
      <c r="D2211" s="1182"/>
      <c r="E2211" s="1182"/>
      <c r="F2211" s="1183"/>
      <c r="G2211" s="33" t="s">
        <v>167</v>
      </c>
      <c r="H2211" s="1179">
        <f>VLOOKUP($A2202,'Class-6'!$B$9:$EI$108,9,0)</f>
        <v>0</v>
      </c>
      <c r="I2211" s="1179"/>
      <c r="J2211" s="1179"/>
      <c r="K2211" s="1179"/>
      <c r="L2211" s="1179"/>
      <c r="M2211" s="1180"/>
    </row>
    <row r="2212" spans="1:13" ht="20.25" customHeight="1">
      <c r="A2212" s="1187"/>
      <c r="B2212" s="40" t="s">
        <v>81</v>
      </c>
      <c r="C2212" s="1181" t="s">
        <v>57</v>
      </c>
      <c r="D2212" s="1182"/>
      <c r="E2212" s="1182"/>
      <c r="F2212" s="1183"/>
      <c r="G2212" s="33" t="s">
        <v>167</v>
      </c>
      <c r="H2212" s="1184" t="str">
        <f>CONCATENATE('Class-6'!$G$4,'Class-6'!$J$4)</f>
        <v>6(A)</v>
      </c>
      <c r="I2212" s="1179"/>
      <c r="J2212" s="1179"/>
      <c r="K2212" s="1179"/>
      <c r="L2212" s="1179"/>
      <c r="M2212" s="1180"/>
    </row>
    <row r="2213" spans="1:13" ht="20.25" customHeight="1" thickBot="1">
      <c r="A2213" s="1187"/>
      <c r="B2213" s="40" t="s">
        <v>81</v>
      </c>
      <c r="C2213" s="1154" t="s">
        <v>27</v>
      </c>
      <c r="D2213" s="1155"/>
      <c r="E2213" s="1155"/>
      <c r="F2213" s="1156"/>
      <c r="G2213" s="98" t="s">
        <v>167</v>
      </c>
      <c r="H2213" s="1157">
        <f>VLOOKUP($A2202,'Class-6'!$B$9:$EI$108,10,0)</f>
        <v>0</v>
      </c>
      <c r="I2213" s="1157"/>
      <c r="J2213" s="1157"/>
      <c r="K2213" s="1157"/>
      <c r="L2213" s="1157"/>
      <c r="M2213" s="1158"/>
    </row>
    <row r="2214" spans="1:13" ht="20.25" customHeight="1">
      <c r="A2214" s="1187"/>
      <c r="B2214" s="49" t="s">
        <v>81</v>
      </c>
      <c r="C2214" s="1159" t="s">
        <v>58</v>
      </c>
      <c r="D2214" s="1160"/>
      <c r="E2214" s="413" t="s">
        <v>85</v>
      </c>
      <c r="F2214" s="413" t="s">
        <v>86</v>
      </c>
      <c r="G2214" s="410" t="s">
        <v>33</v>
      </c>
      <c r="H2214" s="1161" t="s">
        <v>59</v>
      </c>
      <c r="I2214" s="1161"/>
      <c r="J2214" s="1162" t="s">
        <v>97</v>
      </c>
      <c r="K2214" s="1163"/>
      <c r="L2214" s="414" t="s">
        <v>89</v>
      </c>
      <c r="M2214" s="1164" t="s">
        <v>104</v>
      </c>
    </row>
    <row r="2215" spans="1:13" ht="25.5" customHeight="1" thickBot="1">
      <c r="A2215" s="1187"/>
      <c r="B2215" s="49" t="s">
        <v>81</v>
      </c>
      <c r="C2215" s="1166" t="s">
        <v>60</v>
      </c>
      <c r="D2215" s="1167"/>
      <c r="E2215" s="267">
        <f>'Class-6'!$L$7</f>
        <v>20</v>
      </c>
      <c r="F2215" s="267">
        <f>'Class-6'!$M$7</f>
        <v>20</v>
      </c>
      <c r="G2215" s="268">
        <f>SUM(E2215:F2215)</f>
        <v>40</v>
      </c>
      <c r="H2215" s="1168">
        <f>'Class-6'!$R$7</f>
        <v>60</v>
      </c>
      <c r="I2215" s="1169"/>
      <c r="J2215" s="1170">
        <f>'Class-6'!$V$7</f>
        <v>100</v>
      </c>
      <c r="K2215" s="1171"/>
      <c r="L2215" s="150">
        <f>G2215+H2215+J2215</f>
        <v>200</v>
      </c>
      <c r="M2215" s="1165"/>
    </row>
    <row r="2216" spans="1:13" ht="22.5" customHeight="1">
      <c r="A2216" s="1187"/>
      <c r="B2216" s="49" t="s">
        <v>81</v>
      </c>
      <c r="C2216" s="1148" t="str">
        <f>'Class-6'!$L$3</f>
        <v>HINDI</v>
      </c>
      <c r="D2216" s="1149"/>
      <c r="E2216" s="99">
        <f>IF($J2205="TC",0,IF($J2205="Nso",0,VLOOKUP($A2202,'Class-6'!$B$9:$EI$108,11,0)))</f>
        <v>0</v>
      </c>
      <c r="F2216" s="99">
        <f>IF($J2205="TC",0,IF($J2205="Nso",0,VLOOKUP($A2202,'Class-6'!$B$9:$EI$108,12,0)))</f>
        <v>0</v>
      </c>
      <c r="G2216" s="269">
        <f>SUM(E2216,F2216)</f>
        <v>0</v>
      </c>
      <c r="H2216" s="1150">
        <f>IF($J2205="TC",0,IF($J2205="Nso",0,VLOOKUP($A2202,'Class-6'!$B$9:$EI$108,17,0)))</f>
        <v>0</v>
      </c>
      <c r="I2216" s="1151"/>
      <c r="J2216" s="1152">
        <f>IF($J2205="TC",0,IF($J2205="Nso",0,VLOOKUP($A2202,'Class-6'!$B$9:$EI$108,21,0)))</f>
        <v>0</v>
      </c>
      <c r="K2216" s="1153"/>
      <c r="L2216" s="99">
        <f>SUM(G2216,H2216,J2216)</f>
        <v>0</v>
      </c>
      <c r="M2216" s="100">
        <f>IF($J2205="TC",0,IF($J2205="Nso",0,VLOOKUP($A2202,'Class-6'!$B$9:$EI$108,25,0)))</f>
        <v>0</v>
      </c>
    </row>
    <row r="2217" spans="1:13" ht="22.5" customHeight="1">
      <c r="A2217" s="1187"/>
      <c r="B2217" s="49" t="s">
        <v>81</v>
      </c>
      <c r="C2217" s="1136" t="str">
        <f>'Class-6'!$AA$3</f>
        <v>ENGLISH</v>
      </c>
      <c r="D2217" s="1137"/>
      <c r="E2217" s="99">
        <f>IF($J2205="TC",0,IF($J2205="Nso",0,VLOOKUP($A2202,'Class-6'!$B$9:$EI$108,26,0)))</f>
        <v>0</v>
      </c>
      <c r="F2217" s="99">
        <f>IF($J2205="TC",0,IF($J2205="Nso",0,VLOOKUP($A2202,'Class-6'!$B$9:$EI$108,27,0)))</f>
        <v>0</v>
      </c>
      <c r="G2217" s="270">
        <f t="shared" ref="G2217:G2221" si="124">SUM(E2217,F2217)</f>
        <v>0</v>
      </c>
      <c r="H2217" s="1138">
        <f>IF($J2205="TC",0,IF($J2205="Nso",0,VLOOKUP($A2202,'Class-6'!$B$9:$EI$108,32,0)))</f>
        <v>0</v>
      </c>
      <c r="I2217" s="1139"/>
      <c r="J2217" s="1140">
        <f>IF($J2205="TC",0,IF($J2205="Nso",0,VLOOKUP($A2202,'Class-6'!$B$9:$EI$108,36,0)))</f>
        <v>0</v>
      </c>
      <c r="K2217" s="1141"/>
      <c r="L2217" s="99">
        <f t="shared" ref="L2217:L2221" si="125">SUM(G2217,H2217,J2217)</f>
        <v>0</v>
      </c>
      <c r="M2217" s="100">
        <f>IF($J2205="TC",0,IF($J2205="Nso",0,VLOOKUP($A2202,'Class-6'!$B$9:$EI$108,40,0)))</f>
        <v>0</v>
      </c>
    </row>
    <row r="2218" spans="1:13" ht="22.5" customHeight="1">
      <c r="A2218" s="1187"/>
      <c r="B2218" s="49" t="s">
        <v>81</v>
      </c>
      <c r="C2218" s="1136" t="str">
        <f>'Class-6'!$AP$3</f>
        <v>SANSKRIT</v>
      </c>
      <c r="D2218" s="1137"/>
      <c r="E2218" s="99">
        <f>IF($J2205="TC",0,IF($J2205="Nso",0,VLOOKUP($A2202,'Class-6'!$B$9:$EI$108,41,0)))</f>
        <v>0</v>
      </c>
      <c r="F2218" s="99">
        <f>IF($J2205="TC",0,IF($J2205="TC",0,IF($J2205="Nso",0,VLOOKUP($A2202,'Class-6'!$B$9:$EI$108,42,0))))</f>
        <v>0</v>
      </c>
      <c r="G2218" s="270">
        <f t="shared" si="124"/>
        <v>0</v>
      </c>
      <c r="H2218" s="1138">
        <f>IF($J2205="TC",0,IF($J2205="Nso",0,VLOOKUP($A2202,'Class-6'!$B$9:$EI$108,47,0)))</f>
        <v>0</v>
      </c>
      <c r="I2218" s="1139"/>
      <c r="J2218" s="1140">
        <f>IF($J2205="TC",0,IF($J2205="Nso",0,VLOOKUP($A2202,'Class-6'!$B$9:$EI$108,51,0)))</f>
        <v>0</v>
      </c>
      <c r="K2218" s="1141"/>
      <c r="L2218" s="99">
        <f t="shared" si="125"/>
        <v>0</v>
      </c>
      <c r="M2218" s="100">
        <f>IF($J2205="TC",0,IF($J2205="Nso",0,VLOOKUP($A2202,'Class-6'!$B$9:$EI$108,55,0)))</f>
        <v>0</v>
      </c>
    </row>
    <row r="2219" spans="1:13" ht="22.5" customHeight="1">
      <c r="A2219" s="1187"/>
      <c r="B2219" s="49" t="s">
        <v>81</v>
      </c>
      <c r="C2219" s="1136" t="str">
        <f>'Class-6'!$BE$3</f>
        <v>SCIENCE</v>
      </c>
      <c r="D2219" s="1137"/>
      <c r="E2219" s="99">
        <f>IF($J2205="TC",0,IF($J2205="Nso",0,VLOOKUP($A2202,'Class-6'!$B$9:$EI$108,56,0)))</f>
        <v>0</v>
      </c>
      <c r="F2219" s="99">
        <f>IF($J2205="TC",0,IF($J2205="Nso",0,VLOOKUP($A2202,'Class-6'!$B$9:$EI$108,57,0)))</f>
        <v>0</v>
      </c>
      <c r="G2219" s="270">
        <f t="shared" si="124"/>
        <v>0</v>
      </c>
      <c r="H2219" s="1138">
        <f>IF($J2205="TC",0,IF($J2205="Nso",0,VLOOKUP($A2202,'Class-6'!$B$9:$EI$108,62,0)))</f>
        <v>0</v>
      </c>
      <c r="I2219" s="1139"/>
      <c r="J2219" s="1140">
        <f>IF($J2205="TC",0,IF($J2205="Nso",0,VLOOKUP($A2202,'Class-6'!$B$9:$EI$108,66,0)))</f>
        <v>0</v>
      </c>
      <c r="K2219" s="1141"/>
      <c r="L2219" s="99">
        <f t="shared" si="125"/>
        <v>0</v>
      </c>
      <c r="M2219" s="100">
        <f>IF($J2205="TC",0,IF($J2205="Nso",0,VLOOKUP($A2202,'Class-6'!$B$9:$EI$108,70,0)))</f>
        <v>0</v>
      </c>
    </row>
    <row r="2220" spans="1:13" ht="22.5" customHeight="1">
      <c r="A2220" s="1187"/>
      <c r="B2220" s="49" t="s">
        <v>81</v>
      </c>
      <c r="C2220" s="1136" t="str">
        <f>'Class-6'!$BT$3</f>
        <v>MATHEMATICS</v>
      </c>
      <c r="D2220" s="1137"/>
      <c r="E2220" s="99">
        <f>IF($J2205="TC",0,IF($J2205="Nso",0,VLOOKUP($A2202,'Class-6'!$B$9:$EI$108,71,0)))</f>
        <v>0</v>
      </c>
      <c r="F2220" s="99">
        <f>IF($J2205="TC",0,IF($J2205="Nso",0,VLOOKUP($A2202,'Class-6'!$B$9:$EI$108,72,0)))</f>
        <v>0</v>
      </c>
      <c r="G2220" s="270">
        <f t="shared" si="124"/>
        <v>0</v>
      </c>
      <c r="H2220" s="1138">
        <f>IF($J2205="TC",0,IF($J2205="Nso",0,VLOOKUP($A2202,'Class-6'!$B$9:$EI$108,77,0)))</f>
        <v>0</v>
      </c>
      <c r="I2220" s="1139"/>
      <c r="J2220" s="1140">
        <f>IF($J2205="TC",0,IF($J2205="Nso",0,VLOOKUP($A2202,'Class-6'!$B$9:$EI$108,81,0)))</f>
        <v>0</v>
      </c>
      <c r="K2220" s="1141"/>
      <c r="L2220" s="99">
        <f t="shared" si="125"/>
        <v>0</v>
      </c>
      <c r="M2220" s="100">
        <f>IF($J2205="TC",0,IF($J2205="Nso",0,VLOOKUP($A2202,'Class-6'!$B$9:$EI$108,85,0)))</f>
        <v>0</v>
      </c>
    </row>
    <row r="2221" spans="1:13" ht="22.5" customHeight="1" thickBot="1">
      <c r="A2221" s="1187"/>
      <c r="B2221" s="49" t="s">
        <v>81</v>
      </c>
      <c r="C2221" s="1142" t="str">
        <f>'Class-6'!$CI$3</f>
        <v>SOCIAL SCIENCE</v>
      </c>
      <c r="D2221" s="1143"/>
      <c r="E2221" s="99">
        <f>IF($J2205="TC",0,IF($J2205="Nso",0,VLOOKUP($A2202,'Class-6'!$B$9:$EI$108,86,0)))</f>
        <v>0</v>
      </c>
      <c r="F2221" s="99">
        <f>IF($J2205="TC",0,IF($J2205="Nso",0,VLOOKUP($A2202,'Class-6'!$B$9:$EI$108,87,0)))</f>
        <v>0</v>
      </c>
      <c r="G2221" s="271">
        <f t="shared" si="124"/>
        <v>0</v>
      </c>
      <c r="H2221" s="1144">
        <f>IF($J2205="TC",0,IF($J2205="Nso",0,VLOOKUP($A2202,'Class-6'!$B$9:$EI$108,92,0)))</f>
        <v>0</v>
      </c>
      <c r="I2221" s="1145"/>
      <c r="J2221" s="1146">
        <f>IF($J2205="TC",0,IF($J2205="Nso",0,VLOOKUP($A2202,'Class-6'!$B$9:$EI$108,96,0)))</f>
        <v>0</v>
      </c>
      <c r="K2221" s="1147"/>
      <c r="L2221" s="99">
        <f t="shared" si="125"/>
        <v>0</v>
      </c>
      <c r="M2221" s="100">
        <f>IF($J2205="TC",0,IF($J2205="Nso",0,VLOOKUP($A2202,'Class-6'!$B$9:$EI$108,100,0)))</f>
        <v>0</v>
      </c>
    </row>
    <row r="2222" spans="1:13" ht="20.25" customHeight="1">
      <c r="A2222" s="1187"/>
      <c r="B2222" s="49" t="s">
        <v>81</v>
      </c>
      <c r="C2222" s="1124" t="s">
        <v>90</v>
      </c>
      <c r="D2222" s="1125"/>
      <c r="E2222" s="1126"/>
      <c r="F2222" s="1130" t="s">
        <v>91</v>
      </c>
      <c r="G2222" s="1131"/>
      <c r="H2222" s="1132" t="s">
        <v>92</v>
      </c>
      <c r="I2222" s="1133"/>
      <c r="J2222" s="481" t="s">
        <v>45</v>
      </c>
      <c r="K2222" s="481" t="s">
        <v>98</v>
      </c>
      <c r="L2222" s="411" t="s">
        <v>43</v>
      </c>
      <c r="M2222" s="50" t="s">
        <v>47</v>
      </c>
    </row>
    <row r="2223" spans="1:13" ht="20.25" customHeight="1" thickBot="1">
      <c r="A2223" s="1187"/>
      <c r="B2223" s="49" t="s">
        <v>81</v>
      </c>
      <c r="C2223" s="1127"/>
      <c r="D2223" s="1128"/>
      <c r="E2223" s="1129"/>
      <c r="F2223" s="1134">
        <f>IF($J2205="TC",0,IF($J2205="Nso",0,VLOOKUP($A2202,'Class-6'!$B$9:$EI$108,131,0)))</f>
        <v>0</v>
      </c>
      <c r="G2223" s="1135"/>
      <c r="H2223" s="1134">
        <f>IF($J2205="TC",0,IF($J2205="Nso",0,VLOOKUP($A2202,'Class-6'!$B$9:$EI$108,132,0)))</f>
        <v>0</v>
      </c>
      <c r="I2223" s="1135"/>
      <c r="J2223" s="483">
        <f>IF($J2205="TC",0,IF($J2205="Nso",0,VLOOKUP($A2202,'Class-6'!$B$9:$EI$108,133,0)))</f>
        <v>0</v>
      </c>
      <c r="K2223" s="482" t="str">
        <f>IF($J2205="TC",0,IF($J2205="Nso",0,VLOOKUP($A2202,'Class-6'!$B$9:$EI$108,134,0)))</f>
        <v/>
      </c>
      <c r="L2223" s="412" t="str">
        <f>IF($J2205="TC","TC",IF($J2205="Nso","NSO",VLOOKUP($A2202,'Class-6'!$B$9:$EI$108,135,0)))</f>
        <v/>
      </c>
      <c r="M2223" s="97" t="str">
        <f>IF($J2205="Nso",0,VLOOKUP($A2202,'Class-6'!$B$9:$EI$108,137,0))</f>
        <v/>
      </c>
    </row>
    <row r="2224" spans="1:13" ht="20.25" customHeight="1">
      <c r="A2224" s="1187"/>
      <c r="B2224" s="49" t="s">
        <v>81</v>
      </c>
      <c r="C2224" s="1172" t="s">
        <v>63</v>
      </c>
      <c r="D2224" s="1173"/>
      <c r="E2224" s="1173"/>
      <c r="F2224" s="1173"/>
      <c r="G2224" s="1173"/>
      <c r="H2224" s="1174"/>
      <c r="I2224" s="1175" t="s">
        <v>64</v>
      </c>
      <c r="J2224" s="1176"/>
      <c r="K2224" s="484">
        <f>IF($J2205="TC",0,IF($J2205="Nso",0,VLOOKUP($A2202,'Class-6'!$B$9:$EI$108,128,0)))</f>
        <v>0</v>
      </c>
      <c r="L2224" s="1177" t="s">
        <v>107</v>
      </c>
      <c r="M2224" s="1178"/>
    </row>
    <row r="2225" spans="1:13" ht="20.25" customHeight="1" thickBot="1">
      <c r="A2225" s="1187"/>
      <c r="B2225" s="49" t="s">
        <v>81</v>
      </c>
      <c r="C2225" s="1113" t="s">
        <v>58</v>
      </c>
      <c r="D2225" s="1114"/>
      <c r="E2225" s="1114"/>
      <c r="F2225" s="1115" t="s">
        <v>176</v>
      </c>
      <c r="G2225" s="1115"/>
      <c r="H2225" s="272" t="s">
        <v>51</v>
      </c>
      <c r="I2225" s="1116" t="s">
        <v>65</v>
      </c>
      <c r="J2225" s="1117"/>
      <c r="K2225" s="485">
        <f>IF($J2205="TC",0,IF($J2205="Nso",0,VLOOKUP($A2202,'Class-6'!$B$9:$EI$108,129,0)))</f>
        <v>0</v>
      </c>
      <c r="L2225" s="1118" t="str">
        <f>IF($J2205="TC",0,IF($J2205="Nso",0,VLOOKUP($A2202,'Class-6'!$B$9:$EI$108,130,0)))</f>
        <v/>
      </c>
      <c r="M2225" s="1119"/>
    </row>
    <row r="2226" spans="1:13" ht="20.25" customHeight="1">
      <c r="A2226" s="1187"/>
      <c r="B2226" s="49" t="s">
        <v>81</v>
      </c>
      <c r="C2226" s="1113"/>
      <c r="D2226" s="1114"/>
      <c r="E2226" s="1114"/>
      <c r="F2226" s="1115"/>
      <c r="G2226" s="1115"/>
      <c r="H2226" s="273" t="s">
        <v>105</v>
      </c>
      <c r="I2226" s="1120" t="s">
        <v>66</v>
      </c>
      <c r="J2226" s="1121"/>
      <c r="K2226" s="1122">
        <f>IF($J2205="TC",0,IF($J2205="Nso",0,VLOOKUP($A2202,'Class-6'!$B$9:$EI$108,138,0)))</f>
        <v>0</v>
      </c>
      <c r="L2226" s="1122"/>
      <c r="M2226" s="1123"/>
    </row>
    <row r="2227" spans="1:13" ht="20.25" customHeight="1">
      <c r="A2227" s="1187"/>
      <c r="B2227" s="49" t="s">
        <v>81</v>
      </c>
      <c r="C2227" s="1101" t="str">
        <f>'Class-6'!$CX$3</f>
        <v>WORK EXP.</v>
      </c>
      <c r="D2227" s="1102"/>
      <c r="E2227" s="1103"/>
      <c r="F2227" s="1104" t="str">
        <f>IF($J2205="TC",0,IF($J2205="Nso",0,VLOOKUP($A2202,'Class-6'!$B$9:$FH$108,155,0)))</f>
        <v>0/100</v>
      </c>
      <c r="G2227" s="1104"/>
      <c r="H2227" s="95">
        <f>IF($J2205="TC",0,IF($J2205="Nso",0,VLOOKUP($A2202,'Class-6'!$B$9:$FH$108,109,0)))</f>
        <v>0</v>
      </c>
      <c r="I2227" s="1105" t="s">
        <v>83</v>
      </c>
      <c r="J2227" s="1106"/>
      <c r="K2227" s="1107">
        <f>'Class-6'!$V$2</f>
        <v>44676</v>
      </c>
      <c r="L2227" s="1107"/>
      <c r="M2227" s="1108"/>
    </row>
    <row r="2228" spans="1:13" ht="20.25" customHeight="1">
      <c r="A2228" s="1187"/>
      <c r="B2228" s="49" t="s">
        <v>81</v>
      </c>
      <c r="C2228" s="1109" t="str">
        <f>'Class-6'!$DG$3</f>
        <v>ART EDU.</v>
      </c>
      <c r="D2228" s="1104"/>
      <c r="E2228" s="1104"/>
      <c r="F2228" s="1086" t="str">
        <f>IF($J2205="TC",0,IF($J2205="Nso",0,VLOOKUP($A2202,'Class-6'!$B$9:$FH$108,159,0)))</f>
        <v>0/100</v>
      </c>
      <c r="G2228" s="1087"/>
      <c r="H2228" s="95">
        <f>IF($J2205="TC",0,IF($J2205="Nso",0,VLOOKUP($A2202,'Class-6'!$B$9:$FH$108,118,0)))</f>
        <v>0</v>
      </c>
      <c r="I2228" s="1110"/>
      <c r="J2228" s="1111"/>
      <c r="K2228" s="1111"/>
      <c r="L2228" s="1111"/>
      <c r="M2228" s="1112"/>
    </row>
    <row r="2229" spans="1:13" ht="20.25" customHeight="1">
      <c r="A2229" s="1187"/>
      <c r="B2229" s="49" t="s">
        <v>81</v>
      </c>
      <c r="C2229" s="1084" t="str">
        <f>'Class-6'!$DP$3</f>
        <v>HEALTH &amp; PHY. EDU.</v>
      </c>
      <c r="D2229" s="1085"/>
      <c r="E2229" s="1085"/>
      <c r="F2229" s="1086" t="str">
        <f>IF($J2205="TC",0,IF($J2205="Nso",0,VLOOKUP($A2202,'Class-6'!$B$9:$FH$108,163,0)))</f>
        <v>0/100</v>
      </c>
      <c r="G2229" s="1087"/>
      <c r="H2229" s="95">
        <f>IF($J2205="TC",0,IF($J2205="Nso",0,VLOOKUP($A2202,'Class-6'!$B$9:$FH$108,127,0)))</f>
        <v>0</v>
      </c>
      <c r="I2229" s="1088" t="s">
        <v>78</v>
      </c>
      <c r="J2229" s="1089"/>
      <c r="K2229" s="1092"/>
      <c r="L2229" s="1093"/>
      <c r="M2229" s="1094"/>
    </row>
    <row r="2230" spans="1:13" ht="20.25" customHeight="1">
      <c r="A2230" s="1187"/>
      <c r="B2230" s="40" t="s">
        <v>81</v>
      </c>
      <c r="C2230" s="1098" t="s">
        <v>67</v>
      </c>
      <c r="D2230" s="1099"/>
      <c r="E2230" s="1099"/>
      <c r="F2230" s="1099"/>
      <c r="G2230" s="1099"/>
      <c r="H2230" s="1100"/>
      <c r="I2230" s="1090"/>
      <c r="J2230" s="1091"/>
      <c r="K2230" s="1095"/>
      <c r="L2230" s="1096"/>
      <c r="M2230" s="1097"/>
    </row>
    <row r="2231" spans="1:13" ht="20.25" customHeight="1" thickBot="1">
      <c r="A2231" s="1187"/>
      <c r="B2231" s="40" t="s">
        <v>81</v>
      </c>
      <c r="C2231" s="96" t="s">
        <v>68</v>
      </c>
      <c r="D2231" s="1060" t="s">
        <v>73</v>
      </c>
      <c r="E2231" s="1227"/>
      <c r="F2231" s="1060" t="s">
        <v>74</v>
      </c>
      <c r="G2231" s="1061"/>
      <c r="H2231" s="1062"/>
      <c r="I2231" s="1063" t="s">
        <v>79</v>
      </c>
      <c r="J2231" s="1064"/>
      <c r="K2231" s="1064"/>
      <c r="L2231" s="1064"/>
      <c r="M2231" s="1065"/>
    </row>
    <row r="2232" spans="1:13" ht="20.25" customHeight="1">
      <c r="A2232" s="1187"/>
      <c r="B2232" s="40" t="s">
        <v>81</v>
      </c>
      <c r="C2232" s="511" t="s">
        <v>207</v>
      </c>
      <c r="D2232" s="1228" t="s">
        <v>208</v>
      </c>
      <c r="E2232" s="1229"/>
      <c r="F2232" s="1069" t="s">
        <v>75</v>
      </c>
      <c r="G2232" s="1070"/>
      <c r="H2232" s="1071"/>
      <c r="I2232" s="1066"/>
      <c r="J2232" s="1067"/>
      <c r="K2232" s="1067"/>
      <c r="L2232" s="1067"/>
      <c r="M2232" s="1068"/>
    </row>
    <row r="2233" spans="1:13" ht="20.25" customHeight="1">
      <c r="A2233" s="1187"/>
      <c r="B2233" s="40" t="s">
        <v>81</v>
      </c>
      <c r="C2233" s="512" t="s">
        <v>69</v>
      </c>
      <c r="D2233" s="1230" t="s">
        <v>212</v>
      </c>
      <c r="E2233" s="1231"/>
      <c r="F2233" s="1072" t="s">
        <v>76</v>
      </c>
      <c r="G2233" s="1073"/>
      <c r="H2233" s="1074"/>
      <c r="I2233" s="1066"/>
      <c r="J2233" s="1067"/>
      <c r="K2233" s="1067"/>
      <c r="L2233" s="1067"/>
      <c r="M2233" s="1068"/>
    </row>
    <row r="2234" spans="1:13" ht="20.25" customHeight="1">
      <c r="A2234" s="1187"/>
      <c r="B2234" s="40" t="s">
        <v>81</v>
      </c>
      <c r="C2234" s="512" t="s">
        <v>70</v>
      </c>
      <c r="D2234" s="1230" t="s">
        <v>215</v>
      </c>
      <c r="E2234" s="1231"/>
      <c r="F2234" s="1072" t="s">
        <v>77</v>
      </c>
      <c r="G2234" s="1073"/>
      <c r="H2234" s="1074"/>
      <c r="I2234" s="1075" t="s">
        <v>93</v>
      </c>
      <c r="J2234" s="1076"/>
      <c r="K2234" s="1076"/>
      <c r="L2234" s="1076"/>
      <c r="M2234" s="1077"/>
    </row>
    <row r="2235" spans="1:13" ht="20.25" customHeight="1">
      <c r="A2235" s="1187"/>
      <c r="B2235" s="40"/>
      <c r="C2235" s="512" t="s">
        <v>72</v>
      </c>
      <c r="D2235" s="1230" t="s">
        <v>209</v>
      </c>
      <c r="E2235" s="1231"/>
      <c r="F2235" s="1072" t="s">
        <v>77</v>
      </c>
      <c r="G2235" s="1073"/>
      <c r="H2235" s="1074"/>
      <c r="I2235" s="1075"/>
      <c r="J2235" s="1076"/>
      <c r="K2235" s="1076"/>
      <c r="L2235" s="1076"/>
      <c r="M2235" s="1077"/>
    </row>
    <row r="2236" spans="1:13" ht="20.25" customHeight="1" thickBot="1">
      <c r="A2236" s="1187"/>
      <c r="B2236" s="51" t="s">
        <v>81</v>
      </c>
      <c r="C2236" s="131" t="s">
        <v>71</v>
      </c>
      <c r="D2236" s="1232" t="s">
        <v>210</v>
      </c>
      <c r="E2236" s="1233"/>
      <c r="F2236" s="1081" t="s">
        <v>106</v>
      </c>
      <c r="G2236" s="1082"/>
      <c r="H2236" s="1083"/>
      <c r="I2236" s="1078"/>
      <c r="J2236" s="1079"/>
      <c r="K2236" s="1079"/>
      <c r="L2236" s="1079"/>
      <c r="M2236" s="1080"/>
    </row>
    <row r="2237" spans="1:13" ht="12.75" customHeight="1" thickTop="1">
      <c r="A2237" s="1185"/>
      <c r="B2237" s="1185"/>
      <c r="C2237" s="1185"/>
      <c r="D2237" s="1185"/>
      <c r="E2237" s="1185"/>
      <c r="F2237" s="1185"/>
      <c r="G2237" s="1185"/>
      <c r="H2237" s="1185"/>
      <c r="I2237" s="1185"/>
      <c r="J2237" s="1185"/>
      <c r="K2237" s="1185"/>
      <c r="L2237" s="1185"/>
      <c r="M2237" s="1185"/>
    </row>
    <row r="2238" spans="1:13" ht="24.75" customHeight="1" thickBot="1">
      <c r="A2238" s="488">
        <f>A2202+1</f>
        <v>64</v>
      </c>
      <c r="B2238" s="1186" t="s">
        <v>54</v>
      </c>
      <c r="C2238" s="1186"/>
      <c r="D2238" s="1186"/>
      <c r="E2238" s="1186"/>
      <c r="F2238" s="1186"/>
      <c r="G2238" s="1186"/>
      <c r="H2238" s="1186"/>
      <c r="I2238" s="1186"/>
      <c r="J2238" s="1186"/>
      <c r="K2238" s="1186"/>
      <c r="L2238" s="1186"/>
      <c r="M2238" s="1186"/>
    </row>
    <row r="2239" spans="1:13" ht="42.75" customHeight="1" thickTop="1">
      <c r="A2239" s="1187"/>
      <c r="B2239" s="1188"/>
      <c r="C2239" s="1189"/>
      <c r="D2239" s="1192" t="str">
        <f>Master!$E$8</f>
        <v>Govt. Sr. Secondary School Raimalwada</v>
      </c>
      <c r="E2239" s="1193"/>
      <c r="F2239" s="1193"/>
      <c r="G2239" s="1193"/>
      <c r="H2239" s="1193"/>
      <c r="I2239" s="1193"/>
      <c r="J2239" s="1193"/>
      <c r="K2239" s="1193"/>
      <c r="L2239" s="1193"/>
      <c r="M2239" s="1194"/>
    </row>
    <row r="2240" spans="1:13" ht="26.25" customHeight="1" thickBot="1">
      <c r="A2240" s="1187"/>
      <c r="B2240" s="1190"/>
      <c r="C2240" s="1191"/>
      <c r="D2240" s="1195" t="str">
        <f>Master!$E$11</f>
        <v>P.S.-Bapini (Jodhpur)</v>
      </c>
      <c r="E2240" s="1196"/>
      <c r="F2240" s="1196"/>
      <c r="G2240" s="1196"/>
      <c r="H2240" s="1196"/>
      <c r="I2240" s="1196"/>
      <c r="J2240" s="1196"/>
      <c r="K2240" s="1196"/>
      <c r="L2240" s="1196"/>
      <c r="M2240" s="1197"/>
    </row>
    <row r="2241" spans="1:13" ht="17.25" customHeight="1">
      <c r="A2241" s="1187"/>
      <c r="B2241" s="274"/>
      <c r="C2241" s="1198" t="s">
        <v>169</v>
      </c>
      <c r="D2241" s="1199"/>
      <c r="E2241" s="1199"/>
      <c r="F2241" s="1199"/>
      <c r="G2241" s="1200"/>
      <c r="H2241" s="1207" t="s">
        <v>129</v>
      </c>
      <c r="I2241" s="1207"/>
      <c r="J2241" s="1210">
        <f>VLOOKUP(A2238,'Class-6'!$B$9:$G$108,6)</f>
        <v>0</v>
      </c>
      <c r="K2241" s="1213" t="str">
        <f>CONCATENATE('Class-6'!$C$3,'Class-6'!$G$3)</f>
        <v>School U-Dise Code :-08151106901</v>
      </c>
      <c r="L2241" s="1214"/>
      <c r="M2241" s="1215"/>
    </row>
    <row r="2242" spans="1:13" ht="17.25" customHeight="1">
      <c r="A2242" s="1187"/>
      <c r="B2242" s="38"/>
      <c r="C2242" s="1201"/>
      <c r="D2242" s="1202"/>
      <c r="E2242" s="1202"/>
      <c r="F2242" s="1202"/>
      <c r="G2242" s="1203"/>
      <c r="H2242" s="1208"/>
      <c r="I2242" s="1208"/>
      <c r="J2242" s="1211"/>
      <c r="K2242" s="1216" t="str">
        <f>CONCATENATE('Class-6'!$I$3,'Class-6'!$J$3)</f>
        <v>Session :-2021-22</v>
      </c>
      <c r="L2242" s="1217"/>
      <c r="M2242" s="1218"/>
    </row>
    <row r="2243" spans="1:13" ht="17.25" customHeight="1" thickBot="1">
      <c r="A2243" s="1187"/>
      <c r="B2243" s="38"/>
      <c r="C2243" s="1204"/>
      <c r="D2243" s="1205"/>
      <c r="E2243" s="1205"/>
      <c r="F2243" s="1205"/>
      <c r="G2243" s="1206"/>
      <c r="H2243" s="1209"/>
      <c r="I2243" s="1209"/>
      <c r="J2243" s="1212"/>
      <c r="K2243" s="1219"/>
      <c r="L2243" s="1220"/>
      <c r="M2243" s="1221"/>
    </row>
    <row r="2244" spans="1:13" ht="20.25" customHeight="1">
      <c r="A2244" s="1187"/>
      <c r="B2244" s="40" t="s">
        <v>81</v>
      </c>
      <c r="C2244" s="1222" t="s">
        <v>22</v>
      </c>
      <c r="D2244" s="1223"/>
      <c r="E2244" s="1223"/>
      <c r="F2244" s="1224"/>
      <c r="G2244" s="17" t="s">
        <v>167</v>
      </c>
      <c r="H2244" s="1225">
        <f>VLOOKUP($A2238,'Class-6'!$B$9:$EI$108,4,0)</f>
        <v>0</v>
      </c>
      <c r="I2244" s="1225"/>
      <c r="J2244" s="1225"/>
      <c r="K2244" s="1225"/>
      <c r="L2244" s="1225"/>
      <c r="M2244" s="1226"/>
    </row>
    <row r="2245" spans="1:13" ht="20.25" customHeight="1">
      <c r="A2245" s="1187"/>
      <c r="B2245" s="40" t="s">
        <v>81</v>
      </c>
      <c r="C2245" s="1181" t="s">
        <v>24</v>
      </c>
      <c r="D2245" s="1182"/>
      <c r="E2245" s="1182"/>
      <c r="F2245" s="1183"/>
      <c r="G2245" s="33" t="s">
        <v>167</v>
      </c>
      <c r="H2245" s="1179">
        <f>VLOOKUP($A2238,'Class-6'!$B$9:$EI$108,7,0)</f>
        <v>0</v>
      </c>
      <c r="I2245" s="1179"/>
      <c r="J2245" s="1179"/>
      <c r="K2245" s="1179"/>
      <c r="L2245" s="1179"/>
      <c r="M2245" s="1180"/>
    </row>
    <row r="2246" spans="1:13" ht="20.25" customHeight="1">
      <c r="A2246" s="1187"/>
      <c r="B2246" s="40" t="s">
        <v>81</v>
      </c>
      <c r="C2246" s="1181" t="s">
        <v>25</v>
      </c>
      <c r="D2246" s="1182"/>
      <c r="E2246" s="1182"/>
      <c r="F2246" s="1183"/>
      <c r="G2246" s="33" t="s">
        <v>167</v>
      </c>
      <c r="H2246" s="1179">
        <f>VLOOKUP($A2238,'Class-6'!$B$9:$EI$108,8,0)</f>
        <v>0</v>
      </c>
      <c r="I2246" s="1179"/>
      <c r="J2246" s="1179"/>
      <c r="K2246" s="1179"/>
      <c r="L2246" s="1179"/>
      <c r="M2246" s="1180"/>
    </row>
    <row r="2247" spans="1:13" ht="20.25" customHeight="1">
      <c r="A2247" s="1187"/>
      <c r="B2247" s="40" t="s">
        <v>81</v>
      </c>
      <c r="C2247" s="1181" t="s">
        <v>56</v>
      </c>
      <c r="D2247" s="1182"/>
      <c r="E2247" s="1182"/>
      <c r="F2247" s="1183"/>
      <c r="G2247" s="33" t="s">
        <v>167</v>
      </c>
      <c r="H2247" s="1179">
        <f>VLOOKUP($A2238,'Class-6'!$B$9:$EI$108,9,0)</f>
        <v>0</v>
      </c>
      <c r="I2247" s="1179"/>
      <c r="J2247" s="1179"/>
      <c r="K2247" s="1179"/>
      <c r="L2247" s="1179"/>
      <c r="M2247" s="1180"/>
    </row>
    <row r="2248" spans="1:13" ht="20.25" customHeight="1">
      <c r="A2248" s="1187"/>
      <c r="B2248" s="40" t="s">
        <v>81</v>
      </c>
      <c r="C2248" s="1181" t="s">
        <v>57</v>
      </c>
      <c r="D2248" s="1182"/>
      <c r="E2248" s="1182"/>
      <c r="F2248" s="1183"/>
      <c r="G2248" s="33" t="s">
        <v>167</v>
      </c>
      <c r="H2248" s="1184" t="str">
        <f>CONCATENATE('Class-6'!$G$4,'Class-6'!$J$4)</f>
        <v>6(A)</v>
      </c>
      <c r="I2248" s="1179"/>
      <c r="J2248" s="1179"/>
      <c r="K2248" s="1179"/>
      <c r="L2248" s="1179"/>
      <c r="M2248" s="1180"/>
    </row>
    <row r="2249" spans="1:13" ht="20.25" customHeight="1" thickBot="1">
      <c r="A2249" s="1187"/>
      <c r="B2249" s="40" t="s">
        <v>81</v>
      </c>
      <c r="C2249" s="1154" t="s">
        <v>27</v>
      </c>
      <c r="D2249" s="1155"/>
      <c r="E2249" s="1155"/>
      <c r="F2249" s="1156"/>
      <c r="G2249" s="98" t="s">
        <v>167</v>
      </c>
      <c r="H2249" s="1157">
        <f>VLOOKUP($A2238,'Class-6'!$B$9:$EI$108,10,0)</f>
        <v>0</v>
      </c>
      <c r="I2249" s="1157"/>
      <c r="J2249" s="1157"/>
      <c r="K2249" s="1157"/>
      <c r="L2249" s="1157"/>
      <c r="M2249" s="1158"/>
    </row>
    <row r="2250" spans="1:13" ht="20.25" customHeight="1">
      <c r="A2250" s="1187"/>
      <c r="B2250" s="49" t="s">
        <v>81</v>
      </c>
      <c r="C2250" s="1159" t="s">
        <v>58</v>
      </c>
      <c r="D2250" s="1160"/>
      <c r="E2250" s="413" t="s">
        <v>85</v>
      </c>
      <c r="F2250" s="413" t="s">
        <v>86</v>
      </c>
      <c r="G2250" s="410" t="s">
        <v>33</v>
      </c>
      <c r="H2250" s="1161" t="s">
        <v>59</v>
      </c>
      <c r="I2250" s="1161"/>
      <c r="J2250" s="1162" t="s">
        <v>97</v>
      </c>
      <c r="K2250" s="1163"/>
      <c r="L2250" s="414" t="s">
        <v>89</v>
      </c>
      <c r="M2250" s="1164" t="s">
        <v>104</v>
      </c>
    </row>
    <row r="2251" spans="1:13" ht="25.5" customHeight="1" thickBot="1">
      <c r="A2251" s="1187"/>
      <c r="B2251" s="49" t="s">
        <v>81</v>
      </c>
      <c r="C2251" s="1166" t="s">
        <v>60</v>
      </c>
      <c r="D2251" s="1167"/>
      <c r="E2251" s="267">
        <f>'Class-6'!$L$7</f>
        <v>20</v>
      </c>
      <c r="F2251" s="267">
        <f>'Class-6'!$M$7</f>
        <v>20</v>
      </c>
      <c r="G2251" s="268">
        <f>SUM(E2251:F2251)</f>
        <v>40</v>
      </c>
      <c r="H2251" s="1168">
        <f>'Class-6'!$R$7</f>
        <v>60</v>
      </c>
      <c r="I2251" s="1169"/>
      <c r="J2251" s="1170">
        <f>'Class-6'!$V$7</f>
        <v>100</v>
      </c>
      <c r="K2251" s="1171"/>
      <c r="L2251" s="150">
        <f>G2251+H2251+J2251</f>
        <v>200</v>
      </c>
      <c r="M2251" s="1165"/>
    </row>
    <row r="2252" spans="1:13" ht="22.5" customHeight="1">
      <c r="A2252" s="1187"/>
      <c r="B2252" s="49" t="s">
        <v>81</v>
      </c>
      <c r="C2252" s="1148" t="str">
        <f>'Class-6'!$L$3</f>
        <v>HINDI</v>
      </c>
      <c r="D2252" s="1149"/>
      <c r="E2252" s="99">
        <f>IF($J2241="TC",0,IF($J2241="Nso",0,VLOOKUP($A2238,'Class-6'!$B$9:$EI$108,11,0)))</f>
        <v>0</v>
      </c>
      <c r="F2252" s="99">
        <f>IF($J2241="TC",0,IF($J2241="Nso",0,VLOOKUP($A2238,'Class-6'!$B$9:$EI$108,12,0)))</f>
        <v>0</v>
      </c>
      <c r="G2252" s="269">
        <f>SUM(E2252,F2252)</f>
        <v>0</v>
      </c>
      <c r="H2252" s="1150">
        <f>IF($J2241="TC",0,IF($J2241="Nso",0,VLOOKUP($A2238,'Class-6'!$B$9:$EI$108,17,0)))</f>
        <v>0</v>
      </c>
      <c r="I2252" s="1151"/>
      <c r="J2252" s="1152">
        <f>IF($J2241="TC",0,IF($J2241="Nso",0,VLOOKUP($A2238,'Class-6'!$B$9:$EI$108,21,0)))</f>
        <v>0</v>
      </c>
      <c r="K2252" s="1153"/>
      <c r="L2252" s="99">
        <f>SUM(G2252,H2252,J2252)</f>
        <v>0</v>
      </c>
      <c r="M2252" s="100">
        <f>IF($J2241="TC",0,IF($J2241="Nso",0,VLOOKUP($A2238,'Class-6'!$B$9:$EI$108,25,0)))</f>
        <v>0</v>
      </c>
    </row>
    <row r="2253" spans="1:13" ht="22.5" customHeight="1">
      <c r="A2253" s="1187"/>
      <c r="B2253" s="49" t="s">
        <v>81</v>
      </c>
      <c r="C2253" s="1136" t="str">
        <f>'Class-6'!$AA$3</f>
        <v>ENGLISH</v>
      </c>
      <c r="D2253" s="1137"/>
      <c r="E2253" s="99">
        <f>IF($J2241="TC",0,IF($J2241="Nso",0,VLOOKUP($A2238,'Class-6'!$B$9:$EI$108,26,0)))</f>
        <v>0</v>
      </c>
      <c r="F2253" s="99">
        <f>IF($J2241="TC",0,IF($J2241="Nso",0,VLOOKUP($A2238,'Class-6'!$B$9:$EI$108,27,0)))</f>
        <v>0</v>
      </c>
      <c r="G2253" s="270">
        <f t="shared" ref="G2253:G2257" si="126">SUM(E2253,F2253)</f>
        <v>0</v>
      </c>
      <c r="H2253" s="1138">
        <f>IF($J2241="TC",0,IF($J2241="Nso",0,VLOOKUP($A2238,'Class-6'!$B$9:$EI$108,32,0)))</f>
        <v>0</v>
      </c>
      <c r="I2253" s="1139"/>
      <c r="J2253" s="1140">
        <f>IF($J2241="TC",0,IF($J2241="Nso",0,VLOOKUP($A2238,'Class-6'!$B$9:$EI$108,36,0)))</f>
        <v>0</v>
      </c>
      <c r="K2253" s="1141"/>
      <c r="L2253" s="99">
        <f t="shared" ref="L2253:L2257" si="127">SUM(G2253,H2253,J2253)</f>
        <v>0</v>
      </c>
      <c r="M2253" s="100">
        <f>IF($J2241="TC",0,IF($J2241="Nso",0,VLOOKUP($A2238,'Class-6'!$B$9:$EI$108,40,0)))</f>
        <v>0</v>
      </c>
    </row>
    <row r="2254" spans="1:13" ht="22.5" customHeight="1">
      <c r="A2254" s="1187"/>
      <c r="B2254" s="49" t="s">
        <v>81</v>
      </c>
      <c r="C2254" s="1136" t="str">
        <f>'Class-6'!$AP$3</f>
        <v>SANSKRIT</v>
      </c>
      <c r="D2254" s="1137"/>
      <c r="E2254" s="99">
        <f>IF($J2241="TC",0,IF($J2241="Nso",0,VLOOKUP($A2238,'Class-6'!$B$9:$EI$108,41,0)))</f>
        <v>0</v>
      </c>
      <c r="F2254" s="99">
        <f>IF($J2241="TC",0,IF($J2241="TC",0,IF($J2241="Nso",0,VLOOKUP($A2238,'Class-6'!$B$9:$EI$108,42,0))))</f>
        <v>0</v>
      </c>
      <c r="G2254" s="270">
        <f t="shared" si="126"/>
        <v>0</v>
      </c>
      <c r="H2254" s="1138">
        <f>IF($J2241="TC",0,IF($J2241="Nso",0,VLOOKUP($A2238,'Class-6'!$B$9:$EI$108,47,0)))</f>
        <v>0</v>
      </c>
      <c r="I2254" s="1139"/>
      <c r="J2254" s="1140">
        <f>IF($J2241="TC",0,IF($J2241="Nso",0,VLOOKUP($A2238,'Class-6'!$B$9:$EI$108,51,0)))</f>
        <v>0</v>
      </c>
      <c r="K2254" s="1141"/>
      <c r="L2254" s="99">
        <f t="shared" si="127"/>
        <v>0</v>
      </c>
      <c r="M2254" s="100">
        <f>IF($J2241="TC",0,IF($J2241="Nso",0,VLOOKUP($A2238,'Class-6'!$B$9:$EI$108,55,0)))</f>
        <v>0</v>
      </c>
    </row>
    <row r="2255" spans="1:13" ht="22.5" customHeight="1">
      <c r="A2255" s="1187"/>
      <c r="B2255" s="49" t="s">
        <v>81</v>
      </c>
      <c r="C2255" s="1136" t="str">
        <f>'Class-6'!$BE$3</f>
        <v>SCIENCE</v>
      </c>
      <c r="D2255" s="1137"/>
      <c r="E2255" s="99">
        <f>IF($J2241="TC",0,IF($J2241="Nso",0,VLOOKUP($A2238,'Class-6'!$B$9:$EI$108,56,0)))</f>
        <v>0</v>
      </c>
      <c r="F2255" s="99">
        <f>IF($J2241="TC",0,IF($J2241="Nso",0,VLOOKUP($A2238,'Class-6'!$B$9:$EI$108,57,0)))</f>
        <v>0</v>
      </c>
      <c r="G2255" s="270">
        <f t="shared" si="126"/>
        <v>0</v>
      </c>
      <c r="H2255" s="1138">
        <f>IF($J2241="TC",0,IF($J2241="Nso",0,VLOOKUP($A2238,'Class-6'!$B$9:$EI$108,62,0)))</f>
        <v>0</v>
      </c>
      <c r="I2255" s="1139"/>
      <c r="J2255" s="1140">
        <f>IF($J2241="TC",0,IF($J2241="Nso",0,VLOOKUP($A2238,'Class-6'!$B$9:$EI$108,66,0)))</f>
        <v>0</v>
      </c>
      <c r="K2255" s="1141"/>
      <c r="L2255" s="99">
        <f t="shared" si="127"/>
        <v>0</v>
      </c>
      <c r="M2255" s="100">
        <f>IF($J2241="TC",0,IF($J2241="Nso",0,VLOOKUP($A2238,'Class-6'!$B$9:$EI$108,70,0)))</f>
        <v>0</v>
      </c>
    </row>
    <row r="2256" spans="1:13" ht="22.5" customHeight="1">
      <c r="A2256" s="1187"/>
      <c r="B2256" s="49" t="s">
        <v>81</v>
      </c>
      <c r="C2256" s="1136" t="str">
        <f>'Class-6'!$BT$3</f>
        <v>MATHEMATICS</v>
      </c>
      <c r="D2256" s="1137"/>
      <c r="E2256" s="99">
        <f>IF($J2241="TC",0,IF($J2241="Nso",0,VLOOKUP($A2238,'Class-6'!$B$9:$EI$108,71,0)))</f>
        <v>0</v>
      </c>
      <c r="F2256" s="99">
        <f>IF($J2241="TC",0,IF($J2241="Nso",0,VLOOKUP($A2238,'Class-6'!$B$9:$EI$108,72,0)))</f>
        <v>0</v>
      </c>
      <c r="G2256" s="270">
        <f t="shared" si="126"/>
        <v>0</v>
      </c>
      <c r="H2256" s="1138">
        <f>IF($J2241="TC",0,IF($J2241="Nso",0,VLOOKUP($A2238,'Class-6'!$B$9:$EI$108,77,0)))</f>
        <v>0</v>
      </c>
      <c r="I2256" s="1139"/>
      <c r="J2256" s="1140">
        <f>IF($J2241="TC",0,IF($J2241="Nso",0,VLOOKUP($A2238,'Class-6'!$B$9:$EI$108,81,0)))</f>
        <v>0</v>
      </c>
      <c r="K2256" s="1141"/>
      <c r="L2256" s="99">
        <f t="shared" si="127"/>
        <v>0</v>
      </c>
      <c r="M2256" s="100">
        <f>IF($J2241="TC",0,IF($J2241="Nso",0,VLOOKUP($A2238,'Class-6'!$B$9:$EI$108,85,0)))</f>
        <v>0</v>
      </c>
    </row>
    <row r="2257" spans="1:13" ht="22.5" customHeight="1" thickBot="1">
      <c r="A2257" s="1187"/>
      <c r="B2257" s="49" t="s">
        <v>81</v>
      </c>
      <c r="C2257" s="1142" t="str">
        <f>'Class-6'!$CI$3</f>
        <v>SOCIAL SCIENCE</v>
      </c>
      <c r="D2257" s="1143"/>
      <c r="E2257" s="99">
        <f>IF($J2241="TC",0,IF($J2241="Nso",0,VLOOKUP($A2238,'Class-6'!$B$9:$EI$108,86,0)))</f>
        <v>0</v>
      </c>
      <c r="F2257" s="99">
        <f>IF($J2241="TC",0,IF($J2241="Nso",0,VLOOKUP($A2238,'Class-6'!$B$9:$EI$108,87,0)))</f>
        <v>0</v>
      </c>
      <c r="G2257" s="271">
        <f t="shared" si="126"/>
        <v>0</v>
      </c>
      <c r="H2257" s="1144">
        <f>IF($J2241="TC",0,IF($J2241="Nso",0,VLOOKUP($A2238,'Class-6'!$B$9:$EI$108,92,0)))</f>
        <v>0</v>
      </c>
      <c r="I2257" s="1145"/>
      <c r="J2257" s="1146">
        <f>IF($J2241="TC",0,IF($J2241="Nso",0,VLOOKUP($A2238,'Class-6'!$B$9:$EI$108,96,0)))</f>
        <v>0</v>
      </c>
      <c r="K2257" s="1147"/>
      <c r="L2257" s="99">
        <f t="shared" si="127"/>
        <v>0</v>
      </c>
      <c r="M2257" s="100">
        <f>IF($J2241="TC",0,IF($J2241="Nso",0,VLOOKUP($A2238,'Class-6'!$B$9:$EI$108,100,0)))</f>
        <v>0</v>
      </c>
    </row>
    <row r="2258" spans="1:13" ht="20.25" customHeight="1">
      <c r="A2258" s="1187"/>
      <c r="B2258" s="49" t="s">
        <v>81</v>
      </c>
      <c r="C2258" s="1124" t="s">
        <v>90</v>
      </c>
      <c r="D2258" s="1125"/>
      <c r="E2258" s="1126"/>
      <c r="F2258" s="1130" t="s">
        <v>91</v>
      </c>
      <c r="G2258" s="1131"/>
      <c r="H2258" s="1132" t="s">
        <v>92</v>
      </c>
      <c r="I2258" s="1133"/>
      <c r="J2258" s="481" t="s">
        <v>45</v>
      </c>
      <c r="K2258" s="481" t="s">
        <v>98</v>
      </c>
      <c r="L2258" s="411" t="s">
        <v>43</v>
      </c>
      <c r="M2258" s="513" t="s">
        <v>47</v>
      </c>
    </row>
    <row r="2259" spans="1:13" ht="20.25" customHeight="1" thickBot="1">
      <c r="A2259" s="1187"/>
      <c r="B2259" s="49" t="s">
        <v>81</v>
      </c>
      <c r="C2259" s="1127"/>
      <c r="D2259" s="1128"/>
      <c r="E2259" s="1129"/>
      <c r="F2259" s="1134">
        <f>IF($J2241="TC",0,IF($J2241="Nso",0,VLOOKUP($A2238,'Class-6'!$B$9:$EI$108,131,0)))</f>
        <v>0</v>
      </c>
      <c r="G2259" s="1135"/>
      <c r="H2259" s="1134">
        <f>IF($J2241="TC",0,IF($J2241="Nso",0,VLOOKUP($A2238,'Class-6'!$B$9:$EI$108,132,0)))</f>
        <v>0</v>
      </c>
      <c r="I2259" s="1135"/>
      <c r="J2259" s="483">
        <f>IF($J2241="TC",0,IF($J2241="Nso",0,VLOOKUP($A2238,'Class-6'!$B$9:$EI$108,133,0)))</f>
        <v>0</v>
      </c>
      <c r="K2259" s="482" t="str">
        <f>IF($J2241="TC",0,IF($J2241="Nso",0,VLOOKUP($A2238,'Class-6'!$B$9:$EI$108,134,0)))</f>
        <v/>
      </c>
      <c r="L2259" s="412" t="str">
        <f>IF($J2241="TC","TC",IF($J2241="Nso","NSO",VLOOKUP($A2238,'Class-6'!$B$9:$EI$108,135,0)))</f>
        <v/>
      </c>
      <c r="M2259" s="97" t="str">
        <f>IF($J2241="Nso",0,VLOOKUP($A2238,'Class-6'!$B$9:$EI$108,137,0))</f>
        <v/>
      </c>
    </row>
    <row r="2260" spans="1:13" ht="20.25" customHeight="1">
      <c r="A2260" s="1187"/>
      <c r="B2260" s="49" t="s">
        <v>81</v>
      </c>
      <c r="C2260" s="1172" t="s">
        <v>63</v>
      </c>
      <c r="D2260" s="1173"/>
      <c r="E2260" s="1173"/>
      <c r="F2260" s="1173"/>
      <c r="G2260" s="1173"/>
      <c r="H2260" s="1174"/>
      <c r="I2260" s="1175" t="s">
        <v>64</v>
      </c>
      <c r="J2260" s="1176"/>
      <c r="K2260" s="484">
        <f>IF($J2241="TC",0,IF($J2241="Nso",0,VLOOKUP($A2238,'Class-6'!$B$9:$EI$108,128,0)))</f>
        <v>0</v>
      </c>
      <c r="L2260" s="1177" t="s">
        <v>107</v>
      </c>
      <c r="M2260" s="1178"/>
    </row>
    <row r="2261" spans="1:13" ht="20.25" customHeight="1" thickBot="1">
      <c r="A2261" s="1187"/>
      <c r="B2261" s="49" t="s">
        <v>81</v>
      </c>
      <c r="C2261" s="1113" t="s">
        <v>58</v>
      </c>
      <c r="D2261" s="1114"/>
      <c r="E2261" s="1114"/>
      <c r="F2261" s="1115" t="s">
        <v>176</v>
      </c>
      <c r="G2261" s="1115"/>
      <c r="H2261" s="272" t="s">
        <v>51</v>
      </c>
      <c r="I2261" s="1116" t="s">
        <v>65</v>
      </c>
      <c r="J2261" s="1117"/>
      <c r="K2261" s="485">
        <f>IF($J2241="TC",0,IF($J2241="Nso",0,VLOOKUP($A2238,'Class-6'!$B$9:$EI$108,129,0)))</f>
        <v>0</v>
      </c>
      <c r="L2261" s="1118" t="str">
        <f>IF($J2241="TC",0,IF($J2241="Nso",0,VLOOKUP($A2238,'Class-6'!$B$9:$EI$108,130,0)))</f>
        <v/>
      </c>
      <c r="M2261" s="1119"/>
    </row>
    <row r="2262" spans="1:13" ht="20.25" customHeight="1">
      <c r="A2262" s="1187"/>
      <c r="B2262" s="49" t="s">
        <v>81</v>
      </c>
      <c r="C2262" s="1113"/>
      <c r="D2262" s="1114"/>
      <c r="E2262" s="1114"/>
      <c r="F2262" s="1115"/>
      <c r="G2262" s="1115"/>
      <c r="H2262" s="273" t="s">
        <v>105</v>
      </c>
      <c r="I2262" s="1120" t="s">
        <v>66</v>
      </c>
      <c r="J2262" s="1121"/>
      <c r="K2262" s="1122">
        <f>IF($J2241="TC",0,IF($J2241="Nso",0,VLOOKUP($A2238,'Class-6'!$B$9:$EI$108,138,0)))</f>
        <v>0</v>
      </c>
      <c r="L2262" s="1122"/>
      <c r="M2262" s="1123"/>
    </row>
    <row r="2263" spans="1:13" ht="20.25" customHeight="1">
      <c r="A2263" s="1187"/>
      <c r="B2263" s="49" t="s">
        <v>81</v>
      </c>
      <c r="C2263" s="1101" t="str">
        <f>'Class-6'!$CX$3</f>
        <v>WORK EXP.</v>
      </c>
      <c r="D2263" s="1102"/>
      <c r="E2263" s="1103"/>
      <c r="F2263" s="1104" t="str">
        <f>IF($J2241="TC",0,IF($J2241="Nso",0,VLOOKUP($A2238,'Class-6'!$B$9:$FH$108,155,0)))</f>
        <v>0/100</v>
      </c>
      <c r="G2263" s="1104"/>
      <c r="H2263" s="95">
        <f>IF($J2241="TC",0,IF($J2241="Nso",0,VLOOKUP($A2238,'Class-6'!$B$9:$FH$108,109,0)))</f>
        <v>0</v>
      </c>
      <c r="I2263" s="1105" t="s">
        <v>83</v>
      </c>
      <c r="J2263" s="1106"/>
      <c r="K2263" s="1107">
        <f>'Class-6'!$V$2</f>
        <v>44676</v>
      </c>
      <c r="L2263" s="1107"/>
      <c r="M2263" s="1108"/>
    </row>
    <row r="2264" spans="1:13" ht="20.25" customHeight="1">
      <c r="A2264" s="1187"/>
      <c r="B2264" s="49" t="s">
        <v>81</v>
      </c>
      <c r="C2264" s="1109" t="str">
        <f>'Class-6'!$DG$3</f>
        <v>ART EDU.</v>
      </c>
      <c r="D2264" s="1104"/>
      <c r="E2264" s="1104"/>
      <c r="F2264" s="1086" t="str">
        <f>IF($J2241="TC",0,IF($J2241="Nso",0,VLOOKUP($A2238,'Class-6'!$B$9:$FH$108,159,0)))</f>
        <v>0/100</v>
      </c>
      <c r="G2264" s="1087"/>
      <c r="H2264" s="95">
        <f>IF($J2241="TC",0,IF($J2241="Nso",0,VLOOKUP($A2238,'Class-6'!$B$9:$FH$108,118,0)))</f>
        <v>0</v>
      </c>
      <c r="I2264" s="1110"/>
      <c r="J2264" s="1111"/>
      <c r="K2264" s="1111"/>
      <c r="L2264" s="1111"/>
      <c r="M2264" s="1112"/>
    </row>
    <row r="2265" spans="1:13" ht="20.25" customHeight="1">
      <c r="A2265" s="1187"/>
      <c r="B2265" s="49" t="s">
        <v>81</v>
      </c>
      <c r="C2265" s="1084" t="str">
        <f>'Class-6'!$DP$3</f>
        <v>HEALTH &amp; PHY. EDU.</v>
      </c>
      <c r="D2265" s="1085"/>
      <c r="E2265" s="1085"/>
      <c r="F2265" s="1086" t="str">
        <f>IF($J2241="TC",0,IF($J2241="Nso",0,VLOOKUP($A2238,'Class-6'!$B$9:$FH$108,163,0)))</f>
        <v>0/100</v>
      </c>
      <c r="G2265" s="1087"/>
      <c r="H2265" s="95">
        <f>IF($J2241="TC",0,IF($J2241="Nso",0,VLOOKUP($A2238,'Class-6'!$B$9:$FH$108,127,0)))</f>
        <v>0</v>
      </c>
      <c r="I2265" s="1088" t="s">
        <v>78</v>
      </c>
      <c r="J2265" s="1089"/>
      <c r="K2265" s="1092"/>
      <c r="L2265" s="1093"/>
      <c r="M2265" s="1094"/>
    </row>
    <row r="2266" spans="1:13" ht="20.25" customHeight="1">
      <c r="A2266" s="1187"/>
      <c r="B2266" s="40" t="s">
        <v>81</v>
      </c>
      <c r="C2266" s="1098" t="s">
        <v>67</v>
      </c>
      <c r="D2266" s="1099"/>
      <c r="E2266" s="1099"/>
      <c r="F2266" s="1099"/>
      <c r="G2266" s="1099"/>
      <c r="H2266" s="1100"/>
      <c r="I2266" s="1090"/>
      <c r="J2266" s="1091"/>
      <c r="K2266" s="1095"/>
      <c r="L2266" s="1096"/>
      <c r="M2266" s="1097"/>
    </row>
    <row r="2267" spans="1:13" ht="20.25" customHeight="1" thickBot="1">
      <c r="A2267" s="1187"/>
      <c r="B2267" s="40" t="s">
        <v>81</v>
      </c>
      <c r="C2267" s="96" t="s">
        <v>68</v>
      </c>
      <c r="D2267" s="1060" t="s">
        <v>73</v>
      </c>
      <c r="E2267" s="1227"/>
      <c r="F2267" s="1060" t="s">
        <v>74</v>
      </c>
      <c r="G2267" s="1061"/>
      <c r="H2267" s="1062"/>
      <c r="I2267" s="1063" t="s">
        <v>79</v>
      </c>
      <c r="J2267" s="1064"/>
      <c r="K2267" s="1064"/>
      <c r="L2267" s="1064"/>
      <c r="M2267" s="1065"/>
    </row>
    <row r="2268" spans="1:13" ht="20.25" customHeight="1">
      <c r="A2268" s="1187"/>
      <c r="B2268" s="40" t="s">
        <v>81</v>
      </c>
      <c r="C2268" s="511" t="s">
        <v>207</v>
      </c>
      <c r="D2268" s="1228" t="s">
        <v>208</v>
      </c>
      <c r="E2268" s="1229"/>
      <c r="F2268" s="1069" t="s">
        <v>75</v>
      </c>
      <c r="G2268" s="1070"/>
      <c r="H2268" s="1071"/>
      <c r="I2268" s="1066"/>
      <c r="J2268" s="1067"/>
      <c r="K2268" s="1067"/>
      <c r="L2268" s="1067"/>
      <c r="M2268" s="1068"/>
    </row>
    <row r="2269" spans="1:13" ht="20.25" customHeight="1">
      <c r="A2269" s="1187"/>
      <c r="B2269" s="40" t="s">
        <v>81</v>
      </c>
      <c r="C2269" s="512" t="s">
        <v>69</v>
      </c>
      <c r="D2269" s="1230" t="s">
        <v>212</v>
      </c>
      <c r="E2269" s="1231"/>
      <c r="F2269" s="1072" t="s">
        <v>76</v>
      </c>
      <c r="G2269" s="1073"/>
      <c r="H2269" s="1074"/>
      <c r="I2269" s="1066"/>
      <c r="J2269" s="1067"/>
      <c r="K2269" s="1067"/>
      <c r="L2269" s="1067"/>
      <c r="M2269" s="1068"/>
    </row>
    <row r="2270" spans="1:13" ht="20.25" customHeight="1">
      <c r="A2270" s="1187"/>
      <c r="B2270" s="40" t="s">
        <v>81</v>
      </c>
      <c r="C2270" s="512" t="s">
        <v>70</v>
      </c>
      <c r="D2270" s="1230" t="s">
        <v>215</v>
      </c>
      <c r="E2270" s="1231"/>
      <c r="F2270" s="1072" t="s">
        <v>77</v>
      </c>
      <c r="G2270" s="1073"/>
      <c r="H2270" s="1074"/>
      <c r="I2270" s="1075" t="s">
        <v>93</v>
      </c>
      <c r="J2270" s="1076"/>
      <c r="K2270" s="1076"/>
      <c r="L2270" s="1076"/>
      <c r="M2270" s="1077"/>
    </row>
    <row r="2271" spans="1:13" ht="20.25" customHeight="1">
      <c r="A2271" s="1187"/>
      <c r="B2271" s="40"/>
      <c r="C2271" s="512" t="s">
        <v>72</v>
      </c>
      <c r="D2271" s="1230" t="s">
        <v>209</v>
      </c>
      <c r="E2271" s="1231"/>
      <c r="F2271" s="1072" t="s">
        <v>77</v>
      </c>
      <c r="G2271" s="1073"/>
      <c r="H2271" s="1074"/>
      <c r="I2271" s="1075"/>
      <c r="J2271" s="1076"/>
      <c r="K2271" s="1076"/>
      <c r="L2271" s="1076"/>
      <c r="M2271" s="1077"/>
    </row>
    <row r="2272" spans="1:13" ht="20.25" customHeight="1" thickBot="1">
      <c r="A2272" s="1187"/>
      <c r="B2272" s="51" t="s">
        <v>81</v>
      </c>
      <c r="C2272" s="131" t="s">
        <v>71</v>
      </c>
      <c r="D2272" s="1232" t="s">
        <v>210</v>
      </c>
      <c r="E2272" s="1233"/>
      <c r="F2272" s="1081" t="s">
        <v>106</v>
      </c>
      <c r="G2272" s="1082"/>
      <c r="H2272" s="1083"/>
      <c r="I2272" s="1078"/>
      <c r="J2272" s="1079"/>
      <c r="K2272" s="1079"/>
      <c r="L2272" s="1079"/>
      <c r="M2272" s="1080"/>
    </row>
    <row r="2273" spans="1:13" ht="24.75" customHeight="1" thickTop="1" thickBot="1">
      <c r="A2273" s="488">
        <f>A2238+1</f>
        <v>65</v>
      </c>
      <c r="B2273" s="1186" t="s">
        <v>54</v>
      </c>
      <c r="C2273" s="1186"/>
      <c r="D2273" s="1186"/>
      <c r="E2273" s="1186"/>
      <c r="F2273" s="1186"/>
      <c r="G2273" s="1186"/>
      <c r="H2273" s="1186"/>
      <c r="I2273" s="1186"/>
      <c r="J2273" s="1186"/>
      <c r="K2273" s="1186"/>
      <c r="L2273" s="1186"/>
      <c r="M2273" s="1186"/>
    </row>
    <row r="2274" spans="1:13" ht="37.5" customHeight="1" thickTop="1">
      <c r="A2274" s="1187"/>
      <c r="B2274" s="1188"/>
      <c r="C2274" s="1189"/>
      <c r="D2274" s="1192" t="str">
        <f>Master!$E$8</f>
        <v>Govt. Sr. Secondary School Raimalwada</v>
      </c>
      <c r="E2274" s="1193"/>
      <c r="F2274" s="1193"/>
      <c r="G2274" s="1193"/>
      <c r="H2274" s="1193"/>
      <c r="I2274" s="1193"/>
      <c r="J2274" s="1193"/>
      <c r="K2274" s="1193"/>
      <c r="L2274" s="1193"/>
      <c r="M2274" s="1194"/>
    </row>
    <row r="2275" spans="1:13" ht="26.25" customHeight="1" thickBot="1">
      <c r="A2275" s="1187"/>
      <c r="B2275" s="1190"/>
      <c r="C2275" s="1191"/>
      <c r="D2275" s="1195" t="str">
        <f>Master!$E$11</f>
        <v>P.S.-Bapini (Jodhpur)</v>
      </c>
      <c r="E2275" s="1196"/>
      <c r="F2275" s="1196"/>
      <c r="G2275" s="1196"/>
      <c r="H2275" s="1196"/>
      <c r="I2275" s="1196"/>
      <c r="J2275" s="1196"/>
      <c r="K2275" s="1196"/>
      <c r="L2275" s="1196"/>
      <c r="M2275" s="1197"/>
    </row>
    <row r="2276" spans="1:13" ht="15" customHeight="1">
      <c r="A2276" s="1187"/>
      <c r="B2276" s="274"/>
      <c r="C2276" s="1198" t="s">
        <v>169</v>
      </c>
      <c r="D2276" s="1199"/>
      <c r="E2276" s="1199"/>
      <c r="F2276" s="1199"/>
      <c r="G2276" s="1200"/>
      <c r="H2276" s="1207" t="s">
        <v>129</v>
      </c>
      <c r="I2276" s="1207"/>
      <c r="J2276" s="1210">
        <f>VLOOKUP(A2273,'Class-6'!$B$9:$G$108,6)</f>
        <v>0</v>
      </c>
      <c r="K2276" s="1213" t="str">
        <f>CONCATENATE('Class-6'!$C$3,'Class-6'!$G$3)</f>
        <v>School U-Dise Code :-08151106901</v>
      </c>
      <c r="L2276" s="1214"/>
      <c r="M2276" s="1215"/>
    </row>
    <row r="2277" spans="1:13" ht="15" customHeight="1">
      <c r="A2277" s="1187"/>
      <c r="B2277" s="38"/>
      <c r="C2277" s="1201"/>
      <c r="D2277" s="1202"/>
      <c r="E2277" s="1202"/>
      <c r="F2277" s="1202"/>
      <c r="G2277" s="1203"/>
      <c r="H2277" s="1208"/>
      <c r="I2277" s="1208"/>
      <c r="J2277" s="1211"/>
      <c r="K2277" s="1216" t="str">
        <f>CONCATENATE('Class-6'!$I$3,'Class-6'!$J$3)</f>
        <v>Session :-2021-22</v>
      </c>
      <c r="L2277" s="1217"/>
      <c r="M2277" s="1218"/>
    </row>
    <row r="2278" spans="1:13" ht="15" customHeight="1" thickBot="1">
      <c r="A2278" s="1187"/>
      <c r="B2278" s="38"/>
      <c r="C2278" s="1204"/>
      <c r="D2278" s="1205"/>
      <c r="E2278" s="1205"/>
      <c r="F2278" s="1205"/>
      <c r="G2278" s="1206"/>
      <c r="H2278" s="1209"/>
      <c r="I2278" s="1209"/>
      <c r="J2278" s="1212"/>
      <c r="K2278" s="1219"/>
      <c r="L2278" s="1220"/>
      <c r="M2278" s="1221"/>
    </row>
    <row r="2279" spans="1:13" ht="20.25" customHeight="1">
      <c r="A2279" s="1187"/>
      <c r="B2279" s="40" t="s">
        <v>81</v>
      </c>
      <c r="C2279" s="1222" t="s">
        <v>22</v>
      </c>
      <c r="D2279" s="1223"/>
      <c r="E2279" s="1223"/>
      <c r="F2279" s="1224"/>
      <c r="G2279" s="17" t="s">
        <v>167</v>
      </c>
      <c r="H2279" s="1225">
        <f>VLOOKUP($A2273,'Class-6'!$B$9:$EI$108,4,0)</f>
        <v>0</v>
      </c>
      <c r="I2279" s="1225"/>
      <c r="J2279" s="1225"/>
      <c r="K2279" s="1225"/>
      <c r="L2279" s="1225"/>
      <c r="M2279" s="1226"/>
    </row>
    <row r="2280" spans="1:13" ht="20.25" customHeight="1">
      <c r="A2280" s="1187"/>
      <c r="B2280" s="40" t="s">
        <v>81</v>
      </c>
      <c r="C2280" s="1181" t="s">
        <v>24</v>
      </c>
      <c r="D2280" s="1182"/>
      <c r="E2280" s="1182"/>
      <c r="F2280" s="1183"/>
      <c r="G2280" s="33" t="s">
        <v>167</v>
      </c>
      <c r="H2280" s="1179">
        <f>VLOOKUP($A2273,'Class-6'!$B$9:$EI$108,7,0)</f>
        <v>0</v>
      </c>
      <c r="I2280" s="1179"/>
      <c r="J2280" s="1179"/>
      <c r="K2280" s="1179"/>
      <c r="L2280" s="1179"/>
      <c r="M2280" s="1180"/>
    </row>
    <row r="2281" spans="1:13" ht="20.25" customHeight="1">
      <c r="A2281" s="1187"/>
      <c r="B2281" s="40" t="s">
        <v>81</v>
      </c>
      <c r="C2281" s="1181" t="s">
        <v>25</v>
      </c>
      <c r="D2281" s="1182"/>
      <c r="E2281" s="1182"/>
      <c r="F2281" s="1183"/>
      <c r="G2281" s="33" t="s">
        <v>167</v>
      </c>
      <c r="H2281" s="1179">
        <f>VLOOKUP($A2273,'Class-6'!$B$9:$EI$108,8,0)</f>
        <v>0</v>
      </c>
      <c r="I2281" s="1179"/>
      <c r="J2281" s="1179"/>
      <c r="K2281" s="1179"/>
      <c r="L2281" s="1179"/>
      <c r="M2281" s="1180"/>
    </row>
    <row r="2282" spans="1:13" ht="20.25" customHeight="1">
      <c r="A2282" s="1187"/>
      <c r="B2282" s="40" t="s">
        <v>81</v>
      </c>
      <c r="C2282" s="1181" t="s">
        <v>56</v>
      </c>
      <c r="D2282" s="1182"/>
      <c r="E2282" s="1182"/>
      <c r="F2282" s="1183"/>
      <c r="G2282" s="33" t="s">
        <v>167</v>
      </c>
      <c r="H2282" s="1179">
        <f>VLOOKUP($A2273,'Class-6'!$B$9:$EI$108,9,0)</f>
        <v>0</v>
      </c>
      <c r="I2282" s="1179"/>
      <c r="J2282" s="1179"/>
      <c r="K2282" s="1179"/>
      <c r="L2282" s="1179"/>
      <c r="M2282" s="1180"/>
    </row>
    <row r="2283" spans="1:13" ht="20.25" customHeight="1">
      <c r="A2283" s="1187"/>
      <c r="B2283" s="40" t="s">
        <v>81</v>
      </c>
      <c r="C2283" s="1181" t="s">
        <v>57</v>
      </c>
      <c r="D2283" s="1182"/>
      <c r="E2283" s="1182"/>
      <c r="F2283" s="1183"/>
      <c r="G2283" s="33" t="s">
        <v>167</v>
      </c>
      <c r="H2283" s="1184" t="str">
        <f>CONCATENATE('Class-6'!$G$4,'Class-6'!$J$4)</f>
        <v>6(A)</v>
      </c>
      <c r="I2283" s="1179"/>
      <c r="J2283" s="1179"/>
      <c r="K2283" s="1179"/>
      <c r="L2283" s="1179"/>
      <c r="M2283" s="1180"/>
    </row>
    <row r="2284" spans="1:13" ht="20.25" customHeight="1" thickBot="1">
      <c r="A2284" s="1187"/>
      <c r="B2284" s="40" t="s">
        <v>81</v>
      </c>
      <c r="C2284" s="1154" t="s">
        <v>27</v>
      </c>
      <c r="D2284" s="1155"/>
      <c r="E2284" s="1155"/>
      <c r="F2284" s="1156"/>
      <c r="G2284" s="98" t="s">
        <v>167</v>
      </c>
      <c r="H2284" s="1157">
        <f>VLOOKUP($A2273,'Class-6'!$B$9:$EI$108,10,0)</f>
        <v>0</v>
      </c>
      <c r="I2284" s="1157"/>
      <c r="J2284" s="1157"/>
      <c r="K2284" s="1157"/>
      <c r="L2284" s="1157"/>
      <c r="M2284" s="1158"/>
    </row>
    <row r="2285" spans="1:13" ht="20.25" customHeight="1">
      <c r="A2285" s="1187"/>
      <c r="B2285" s="49" t="s">
        <v>81</v>
      </c>
      <c r="C2285" s="1159" t="s">
        <v>58</v>
      </c>
      <c r="D2285" s="1160"/>
      <c r="E2285" s="413" t="s">
        <v>85</v>
      </c>
      <c r="F2285" s="413" t="s">
        <v>86</v>
      </c>
      <c r="G2285" s="410" t="s">
        <v>33</v>
      </c>
      <c r="H2285" s="1161" t="s">
        <v>59</v>
      </c>
      <c r="I2285" s="1161"/>
      <c r="J2285" s="1162" t="s">
        <v>97</v>
      </c>
      <c r="K2285" s="1163"/>
      <c r="L2285" s="414" t="s">
        <v>89</v>
      </c>
      <c r="M2285" s="1164" t="s">
        <v>104</v>
      </c>
    </row>
    <row r="2286" spans="1:13" ht="25.5" customHeight="1" thickBot="1">
      <c r="A2286" s="1187"/>
      <c r="B2286" s="49" t="s">
        <v>81</v>
      </c>
      <c r="C2286" s="1166" t="s">
        <v>60</v>
      </c>
      <c r="D2286" s="1167"/>
      <c r="E2286" s="267">
        <f>'Class-6'!$L$7</f>
        <v>20</v>
      </c>
      <c r="F2286" s="267">
        <f>'Class-6'!$M$7</f>
        <v>20</v>
      </c>
      <c r="G2286" s="268">
        <f>SUM(E2286:F2286)</f>
        <v>40</v>
      </c>
      <c r="H2286" s="1168">
        <f>'Class-6'!$R$7</f>
        <v>60</v>
      </c>
      <c r="I2286" s="1169"/>
      <c r="J2286" s="1170">
        <f>'Class-6'!$V$7</f>
        <v>100</v>
      </c>
      <c r="K2286" s="1171"/>
      <c r="L2286" s="150">
        <f>G2286+H2286+J2286</f>
        <v>200</v>
      </c>
      <c r="M2286" s="1165"/>
    </row>
    <row r="2287" spans="1:13" ht="22.5" customHeight="1">
      <c r="A2287" s="1187"/>
      <c r="B2287" s="49" t="s">
        <v>81</v>
      </c>
      <c r="C2287" s="1148" t="str">
        <f>'Class-6'!$L$3</f>
        <v>HINDI</v>
      </c>
      <c r="D2287" s="1149"/>
      <c r="E2287" s="99">
        <f>IF($J2276="TC",0,IF($J2276="Nso",0,VLOOKUP($A2273,'Class-6'!$B$9:$EI$108,11,0)))</f>
        <v>0</v>
      </c>
      <c r="F2287" s="99">
        <f>IF($J2276="TC",0,IF($J2276="Nso",0,VLOOKUP($A2273,'Class-6'!$B$9:$EI$108,12,0)))</f>
        <v>0</v>
      </c>
      <c r="G2287" s="269">
        <f>SUM(E2287,F2287)</f>
        <v>0</v>
      </c>
      <c r="H2287" s="1150">
        <f>IF($J2276="TC",0,IF($J2276="Nso",0,VLOOKUP($A2273,'Class-6'!$B$9:$EI$108,17,0)))</f>
        <v>0</v>
      </c>
      <c r="I2287" s="1151"/>
      <c r="J2287" s="1152">
        <f>IF($J2276="TC",0,IF($J2276="Nso",0,VLOOKUP($A2273,'Class-6'!$B$9:$EI$108,21,0)))</f>
        <v>0</v>
      </c>
      <c r="K2287" s="1153"/>
      <c r="L2287" s="99">
        <f>SUM(G2287,H2287,J2287)</f>
        <v>0</v>
      </c>
      <c r="M2287" s="100">
        <f>IF($J2276="TC",0,IF($J2276="Nso",0,VLOOKUP($A2273,'Class-6'!$B$9:$EI$108,25,0)))</f>
        <v>0</v>
      </c>
    </row>
    <row r="2288" spans="1:13" ht="22.5" customHeight="1">
      <c r="A2288" s="1187"/>
      <c r="B2288" s="49" t="s">
        <v>81</v>
      </c>
      <c r="C2288" s="1136" t="str">
        <f>'Class-6'!$AA$3</f>
        <v>ENGLISH</v>
      </c>
      <c r="D2288" s="1137"/>
      <c r="E2288" s="99">
        <f>IF($J2276="TC",0,IF($J2276="Nso",0,VLOOKUP($A2273,'Class-6'!$B$9:$EI$108,26,0)))</f>
        <v>0</v>
      </c>
      <c r="F2288" s="99">
        <f>IF($J2276="TC",0,IF($J2276="Nso",0,VLOOKUP($A2273,'Class-6'!$B$9:$EI$108,27,0)))</f>
        <v>0</v>
      </c>
      <c r="G2288" s="270">
        <f t="shared" ref="G2288:G2292" si="128">SUM(E2288,F2288)</f>
        <v>0</v>
      </c>
      <c r="H2288" s="1138">
        <f>IF($J2276="TC",0,IF($J2276="Nso",0,VLOOKUP($A2273,'Class-6'!$B$9:$EI$108,32,0)))</f>
        <v>0</v>
      </c>
      <c r="I2288" s="1139"/>
      <c r="J2288" s="1140">
        <f>IF($J2276="TC",0,IF($J2276="Nso",0,VLOOKUP($A2273,'Class-6'!$B$9:$EI$108,36,0)))</f>
        <v>0</v>
      </c>
      <c r="K2288" s="1141"/>
      <c r="L2288" s="99">
        <f t="shared" ref="L2288:L2292" si="129">SUM(G2288,H2288,J2288)</f>
        <v>0</v>
      </c>
      <c r="M2288" s="100">
        <f>IF($J2276="TC",0,IF($J2276="Nso",0,VLOOKUP($A2273,'Class-6'!$B$9:$EI$108,40,0)))</f>
        <v>0</v>
      </c>
    </row>
    <row r="2289" spans="1:13" ht="22.5" customHeight="1">
      <c r="A2289" s="1187"/>
      <c r="B2289" s="49" t="s">
        <v>81</v>
      </c>
      <c r="C2289" s="1136" t="str">
        <f>'Class-6'!$AP$3</f>
        <v>SANSKRIT</v>
      </c>
      <c r="D2289" s="1137"/>
      <c r="E2289" s="99">
        <f>IF($J2276="TC",0,IF($J2276="Nso",0,VLOOKUP($A2273,'Class-6'!$B$9:$EI$108,41,0)))</f>
        <v>0</v>
      </c>
      <c r="F2289" s="99">
        <f>IF($J2276="TC",0,IF($J2276="TC",0,IF($J2276="Nso",0,VLOOKUP($A2273,'Class-6'!$B$9:$EI$108,42,0))))</f>
        <v>0</v>
      </c>
      <c r="G2289" s="270">
        <f t="shared" si="128"/>
        <v>0</v>
      </c>
      <c r="H2289" s="1138">
        <f>IF($J2276="TC",0,IF($J2276="Nso",0,VLOOKUP($A2273,'Class-6'!$B$9:$EI$108,47,0)))</f>
        <v>0</v>
      </c>
      <c r="I2289" s="1139"/>
      <c r="J2289" s="1140">
        <f>IF($J2276="TC",0,IF($J2276="Nso",0,VLOOKUP($A2273,'Class-6'!$B$9:$EI$108,51,0)))</f>
        <v>0</v>
      </c>
      <c r="K2289" s="1141"/>
      <c r="L2289" s="99">
        <f t="shared" si="129"/>
        <v>0</v>
      </c>
      <c r="M2289" s="100">
        <f>IF($J2276="TC",0,IF($J2276="Nso",0,VLOOKUP($A2273,'Class-6'!$B$9:$EI$108,55,0)))</f>
        <v>0</v>
      </c>
    </row>
    <row r="2290" spans="1:13" ht="22.5" customHeight="1">
      <c r="A2290" s="1187"/>
      <c r="B2290" s="49" t="s">
        <v>81</v>
      </c>
      <c r="C2290" s="1136" t="str">
        <f>'Class-6'!$BE$3</f>
        <v>SCIENCE</v>
      </c>
      <c r="D2290" s="1137"/>
      <c r="E2290" s="99">
        <f>IF($J2276="TC",0,IF($J2276="Nso",0,VLOOKUP($A2273,'Class-6'!$B$9:$EI$108,56,0)))</f>
        <v>0</v>
      </c>
      <c r="F2290" s="99">
        <f>IF($J2276="TC",0,IF($J2276="Nso",0,VLOOKUP($A2273,'Class-6'!$B$9:$EI$108,57,0)))</f>
        <v>0</v>
      </c>
      <c r="G2290" s="270">
        <f t="shared" si="128"/>
        <v>0</v>
      </c>
      <c r="H2290" s="1138">
        <f>IF($J2276="TC",0,IF($J2276="Nso",0,VLOOKUP($A2273,'Class-6'!$B$9:$EI$108,62,0)))</f>
        <v>0</v>
      </c>
      <c r="I2290" s="1139"/>
      <c r="J2290" s="1140">
        <f>IF($J2276="TC",0,IF($J2276="Nso",0,VLOOKUP($A2273,'Class-6'!$B$9:$EI$108,66,0)))</f>
        <v>0</v>
      </c>
      <c r="K2290" s="1141"/>
      <c r="L2290" s="99">
        <f t="shared" si="129"/>
        <v>0</v>
      </c>
      <c r="M2290" s="100">
        <f>IF($J2276="TC",0,IF($J2276="Nso",0,VLOOKUP($A2273,'Class-6'!$B$9:$EI$108,70,0)))</f>
        <v>0</v>
      </c>
    </row>
    <row r="2291" spans="1:13" ht="22.5" customHeight="1">
      <c r="A2291" s="1187"/>
      <c r="B2291" s="49" t="s">
        <v>81</v>
      </c>
      <c r="C2291" s="1136" t="str">
        <f>'Class-6'!$BT$3</f>
        <v>MATHEMATICS</v>
      </c>
      <c r="D2291" s="1137"/>
      <c r="E2291" s="99">
        <f>IF($J2276="TC",0,IF($J2276="Nso",0,VLOOKUP($A2273,'Class-6'!$B$9:$EI$108,71,0)))</f>
        <v>0</v>
      </c>
      <c r="F2291" s="99">
        <f>IF($J2276="TC",0,IF($J2276="Nso",0,VLOOKUP($A2273,'Class-6'!$B$9:$EI$108,72,0)))</f>
        <v>0</v>
      </c>
      <c r="G2291" s="270">
        <f t="shared" si="128"/>
        <v>0</v>
      </c>
      <c r="H2291" s="1138">
        <f>IF($J2276="TC",0,IF($J2276="Nso",0,VLOOKUP($A2273,'Class-6'!$B$9:$EI$108,77,0)))</f>
        <v>0</v>
      </c>
      <c r="I2291" s="1139"/>
      <c r="J2291" s="1140">
        <f>IF($J2276="TC",0,IF($J2276="Nso",0,VLOOKUP($A2273,'Class-6'!$B$9:$EI$108,81,0)))</f>
        <v>0</v>
      </c>
      <c r="K2291" s="1141"/>
      <c r="L2291" s="99">
        <f t="shared" si="129"/>
        <v>0</v>
      </c>
      <c r="M2291" s="100">
        <f>IF($J2276="TC",0,IF($J2276="Nso",0,VLOOKUP($A2273,'Class-6'!$B$9:$EI$108,85,0)))</f>
        <v>0</v>
      </c>
    </row>
    <row r="2292" spans="1:13" ht="22.5" customHeight="1" thickBot="1">
      <c r="A2292" s="1187"/>
      <c r="B2292" s="49" t="s">
        <v>81</v>
      </c>
      <c r="C2292" s="1142" t="str">
        <f>'Class-6'!$CI$3</f>
        <v>SOCIAL SCIENCE</v>
      </c>
      <c r="D2292" s="1143"/>
      <c r="E2292" s="99">
        <f>IF($J2276="TC",0,IF($J2276="Nso",0,VLOOKUP($A2273,'Class-6'!$B$9:$EI$108,86,0)))</f>
        <v>0</v>
      </c>
      <c r="F2292" s="99">
        <f>IF($J2276="TC",0,IF($J2276="Nso",0,VLOOKUP($A2273,'Class-6'!$B$9:$EI$108,87,0)))</f>
        <v>0</v>
      </c>
      <c r="G2292" s="271">
        <f t="shared" si="128"/>
        <v>0</v>
      </c>
      <c r="H2292" s="1144">
        <f>IF($J2276="TC",0,IF($J2276="Nso",0,VLOOKUP($A2273,'Class-6'!$B$9:$EI$108,92,0)))</f>
        <v>0</v>
      </c>
      <c r="I2292" s="1145"/>
      <c r="J2292" s="1146">
        <f>IF($J2276="TC",0,IF($J2276="Nso",0,VLOOKUP($A2273,'Class-6'!$B$9:$EI$108,96,0)))</f>
        <v>0</v>
      </c>
      <c r="K2292" s="1147"/>
      <c r="L2292" s="99">
        <f t="shared" si="129"/>
        <v>0</v>
      </c>
      <c r="M2292" s="100">
        <f>IF($J2276="TC",0,IF($J2276="Nso",0,VLOOKUP($A2273,'Class-6'!$B$9:$EI$108,100,0)))</f>
        <v>0</v>
      </c>
    </row>
    <row r="2293" spans="1:13" ht="20.25" customHeight="1">
      <c r="A2293" s="1187"/>
      <c r="B2293" s="49" t="s">
        <v>81</v>
      </c>
      <c r="C2293" s="1124" t="s">
        <v>90</v>
      </c>
      <c r="D2293" s="1125"/>
      <c r="E2293" s="1126"/>
      <c r="F2293" s="1130" t="s">
        <v>91</v>
      </c>
      <c r="G2293" s="1131"/>
      <c r="H2293" s="1132" t="s">
        <v>92</v>
      </c>
      <c r="I2293" s="1133"/>
      <c r="J2293" s="481" t="s">
        <v>45</v>
      </c>
      <c r="K2293" s="481" t="s">
        <v>98</v>
      </c>
      <c r="L2293" s="411" t="s">
        <v>43</v>
      </c>
      <c r="M2293" s="50" t="s">
        <v>47</v>
      </c>
    </row>
    <row r="2294" spans="1:13" ht="20.25" customHeight="1" thickBot="1">
      <c r="A2294" s="1187"/>
      <c r="B2294" s="49" t="s">
        <v>81</v>
      </c>
      <c r="C2294" s="1127"/>
      <c r="D2294" s="1128"/>
      <c r="E2294" s="1129"/>
      <c r="F2294" s="1134">
        <f>IF($J2276="TC",0,IF($J2276="Nso",0,VLOOKUP($A2273,'Class-6'!$B$9:$EI$108,131,0)))</f>
        <v>0</v>
      </c>
      <c r="G2294" s="1135"/>
      <c r="H2294" s="1134">
        <f>IF($J2276="TC",0,IF($J2276="Nso",0,VLOOKUP($A2273,'Class-6'!$B$9:$EI$108,132,0)))</f>
        <v>0</v>
      </c>
      <c r="I2294" s="1135"/>
      <c r="J2294" s="483">
        <f>IF($J2276="TC",0,IF($J2276="Nso",0,VLOOKUP($A2273,'Class-6'!$B$9:$EI$108,133,0)))</f>
        <v>0</v>
      </c>
      <c r="K2294" s="482" t="str">
        <f>IF($J2276="TC",0,IF($J2276="Nso",0,VLOOKUP($A2273,'Class-6'!$B$9:$EI$108,134,0)))</f>
        <v/>
      </c>
      <c r="L2294" s="412" t="str">
        <f>IF($J2276="TC","TC",IF($J2276="Nso","NSO",VLOOKUP($A2273,'Class-6'!$B$9:$EI$108,135,0)))</f>
        <v/>
      </c>
      <c r="M2294" s="97" t="str">
        <f>IF($J2276="Nso",0,VLOOKUP($A2273,'Class-6'!$B$9:$EI$108,137,0))</f>
        <v/>
      </c>
    </row>
    <row r="2295" spans="1:13" ht="20.25" customHeight="1">
      <c r="A2295" s="1187"/>
      <c r="B2295" s="49" t="s">
        <v>81</v>
      </c>
      <c r="C2295" s="1172" t="s">
        <v>63</v>
      </c>
      <c r="D2295" s="1173"/>
      <c r="E2295" s="1173"/>
      <c r="F2295" s="1173"/>
      <c r="G2295" s="1173"/>
      <c r="H2295" s="1174"/>
      <c r="I2295" s="1175" t="s">
        <v>64</v>
      </c>
      <c r="J2295" s="1176"/>
      <c r="K2295" s="484">
        <f>IF($J2276="TC",0,IF($J2276="Nso",0,VLOOKUP($A2273,'Class-6'!$B$9:$EI$108,128,0)))</f>
        <v>0</v>
      </c>
      <c r="L2295" s="1177" t="s">
        <v>107</v>
      </c>
      <c r="M2295" s="1178"/>
    </row>
    <row r="2296" spans="1:13" ht="20.25" customHeight="1" thickBot="1">
      <c r="A2296" s="1187"/>
      <c r="B2296" s="49" t="s">
        <v>81</v>
      </c>
      <c r="C2296" s="1113" t="s">
        <v>58</v>
      </c>
      <c r="D2296" s="1114"/>
      <c r="E2296" s="1114"/>
      <c r="F2296" s="1115" t="s">
        <v>176</v>
      </c>
      <c r="G2296" s="1115"/>
      <c r="H2296" s="272" t="s">
        <v>51</v>
      </c>
      <c r="I2296" s="1116" t="s">
        <v>65</v>
      </c>
      <c r="J2296" s="1117"/>
      <c r="K2296" s="485">
        <f>IF($J2276="TC",0,IF($J2276="Nso",0,VLOOKUP($A2273,'Class-6'!$B$9:$EI$108,129,0)))</f>
        <v>0</v>
      </c>
      <c r="L2296" s="1118" t="str">
        <f>IF($J2276="TC",0,IF($J2276="Nso",0,VLOOKUP($A2273,'Class-6'!$B$9:$EI$108,130,0)))</f>
        <v/>
      </c>
      <c r="M2296" s="1119"/>
    </row>
    <row r="2297" spans="1:13" ht="20.25" customHeight="1">
      <c r="A2297" s="1187"/>
      <c r="B2297" s="49" t="s">
        <v>81</v>
      </c>
      <c r="C2297" s="1113"/>
      <c r="D2297" s="1114"/>
      <c r="E2297" s="1114"/>
      <c r="F2297" s="1115"/>
      <c r="G2297" s="1115"/>
      <c r="H2297" s="273" t="s">
        <v>105</v>
      </c>
      <c r="I2297" s="1120" t="s">
        <v>66</v>
      </c>
      <c r="J2297" s="1121"/>
      <c r="K2297" s="1122">
        <f>IF($J2276="TC",0,IF($J2276="Nso",0,VLOOKUP($A2273,'Class-6'!$B$9:$EI$108,138,0)))</f>
        <v>0</v>
      </c>
      <c r="L2297" s="1122"/>
      <c r="M2297" s="1123"/>
    </row>
    <row r="2298" spans="1:13" ht="20.25" customHeight="1">
      <c r="A2298" s="1187"/>
      <c r="B2298" s="49" t="s">
        <v>81</v>
      </c>
      <c r="C2298" s="1101" t="str">
        <f>'Class-6'!$CX$3</f>
        <v>WORK EXP.</v>
      </c>
      <c r="D2298" s="1102"/>
      <c r="E2298" s="1103"/>
      <c r="F2298" s="1104" t="str">
        <f>IF($J2276="TC",0,IF($J2276="Nso",0,VLOOKUP($A2273,'Class-6'!$B$9:$FH$108,155,0)))</f>
        <v>0/100</v>
      </c>
      <c r="G2298" s="1104"/>
      <c r="H2298" s="95">
        <f>IF($J2276="TC",0,IF($J2276="Nso",0,VLOOKUP($A2273,'Class-6'!$B$9:$FH$108,109,0)))</f>
        <v>0</v>
      </c>
      <c r="I2298" s="1105" t="s">
        <v>83</v>
      </c>
      <c r="J2298" s="1106"/>
      <c r="K2298" s="1107">
        <f>'Class-6'!$V$2</f>
        <v>44676</v>
      </c>
      <c r="L2298" s="1107"/>
      <c r="M2298" s="1108"/>
    </row>
    <row r="2299" spans="1:13" ht="20.25" customHeight="1">
      <c r="A2299" s="1187"/>
      <c r="B2299" s="49" t="s">
        <v>81</v>
      </c>
      <c r="C2299" s="1109" t="str">
        <f>'Class-6'!$DG$3</f>
        <v>ART EDU.</v>
      </c>
      <c r="D2299" s="1104"/>
      <c r="E2299" s="1104"/>
      <c r="F2299" s="1086" t="str">
        <f>IF($J2276="TC",0,IF($J2276="Nso",0,VLOOKUP($A2273,'Class-6'!$B$9:$FH$108,159,0)))</f>
        <v>0/100</v>
      </c>
      <c r="G2299" s="1087"/>
      <c r="H2299" s="95">
        <f>IF($J2276="TC",0,IF($J2276="Nso",0,VLOOKUP($A2273,'Class-6'!$B$9:$FH$108,118,0)))</f>
        <v>0</v>
      </c>
      <c r="I2299" s="1110"/>
      <c r="J2299" s="1111"/>
      <c r="K2299" s="1111"/>
      <c r="L2299" s="1111"/>
      <c r="M2299" s="1112"/>
    </row>
    <row r="2300" spans="1:13" ht="20.25" customHeight="1">
      <c r="A2300" s="1187"/>
      <c r="B2300" s="49" t="s">
        <v>81</v>
      </c>
      <c r="C2300" s="1084" t="str">
        <f>'Class-6'!$DP$3</f>
        <v>HEALTH &amp; PHY. EDU.</v>
      </c>
      <c r="D2300" s="1085"/>
      <c r="E2300" s="1085"/>
      <c r="F2300" s="1086" t="str">
        <f>IF($J2276="TC",0,IF($J2276="Nso",0,VLOOKUP($A2273,'Class-6'!$B$9:$FH$108,163,0)))</f>
        <v>0/100</v>
      </c>
      <c r="G2300" s="1087"/>
      <c r="H2300" s="95">
        <f>IF($J2276="TC",0,IF($J2276="Nso",0,VLOOKUP($A2273,'Class-6'!$B$9:$FH$108,127,0)))</f>
        <v>0</v>
      </c>
      <c r="I2300" s="1088" t="s">
        <v>78</v>
      </c>
      <c r="J2300" s="1089"/>
      <c r="K2300" s="1092"/>
      <c r="L2300" s="1093"/>
      <c r="M2300" s="1094"/>
    </row>
    <row r="2301" spans="1:13" ht="20.25" customHeight="1">
      <c r="A2301" s="1187"/>
      <c r="B2301" s="40" t="s">
        <v>81</v>
      </c>
      <c r="C2301" s="1098" t="s">
        <v>67</v>
      </c>
      <c r="D2301" s="1099"/>
      <c r="E2301" s="1099"/>
      <c r="F2301" s="1099"/>
      <c r="G2301" s="1099"/>
      <c r="H2301" s="1100"/>
      <c r="I2301" s="1090"/>
      <c r="J2301" s="1091"/>
      <c r="K2301" s="1095"/>
      <c r="L2301" s="1096"/>
      <c r="M2301" s="1097"/>
    </row>
    <row r="2302" spans="1:13" ht="20.25" customHeight="1" thickBot="1">
      <c r="A2302" s="1187"/>
      <c r="B2302" s="40" t="s">
        <v>81</v>
      </c>
      <c r="C2302" s="96" t="s">
        <v>68</v>
      </c>
      <c r="D2302" s="1060" t="s">
        <v>73</v>
      </c>
      <c r="E2302" s="1227"/>
      <c r="F2302" s="1060" t="s">
        <v>74</v>
      </c>
      <c r="G2302" s="1061"/>
      <c r="H2302" s="1062"/>
      <c r="I2302" s="1063" t="s">
        <v>79</v>
      </c>
      <c r="J2302" s="1064"/>
      <c r="K2302" s="1064"/>
      <c r="L2302" s="1064"/>
      <c r="M2302" s="1065"/>
    </row>
    <row r="2303" spans="1:13" ht="20.25" customHeight="1">
      <c r="A2303" s="1187"/>
      <c r="B2303" s="40" t="s">
        <v>81</v>
      </c>
      <c r="C2303" s="511" t="s">
        <v>207</v>
      </c>
      <c r="D2303" s="1228" t="s">
        <v>208</v>
      </c>
      <c r="E2303" s="1229"/>
      <c r="F2303" s="1069" t="s">
        <v>75</v>
      </c>
      <c r="G2303" s="1070"/>
      <c r="H2303" s="1071"/>
      <c r="I2303" s="1066"/>
      <c r="J2303" s="1067"/>
      <c r="K2303" s="1067"/>
      <c r="L2303" s="1067"/>
      <c r="M2303" s="1068"/>
    </row>
    <row r="2304" spans="1:13" ht="20.25" customHeight="1">
      <c r="A2304" s="1187"/>
      <c r="B2304" s="40" t="s">
        <v>81</v>
      </c>
      <c r="C2304" s="512" t="s">
        <v>69</v>
      </c>
      <c r="D2304" s="1230" t="s">
        <v>212</v>
      </c>
      <c r="E2304" s="1231"/>
      <c r="F2304" s="1072" t="s">
        <v>76</v>
      </c>
      <c r="G2304" s="1073"/>
      <c r="H2304" s="1074"/>
      <c r="I2304" s="1066"/>
      <c r="J2304" s="1067"/>
      <c r="K2304" s="1067"/>
      <c r="L2304" s="1067"/>
      <c r="M2304" s="1068"/>
    </row>
    <row r="2305" spans="1:13" ht="20.25" customHeight="1">
      <c r="A2305" s="1187"/>
      <c r="B2305" s="40" t="s">
        <v>81</v>
      </c>
      <c r="C2305" s="512" t="s">
        <v>70</v>
      </c>
      <c r="D2305" s="1230" t="s">
        <v>215</v>
      </c>
      <c r="E2305" s="1231"/>
      <c r="F2305" s="1072" t="s">
        <v>77</v>
      </c>
      <c r="G2305" s="1073"/>
      <c r="H2305" s="1074"/>
      <c r="I2305" s="1075" t="s">
        <v>93</v>
      </c>
      <c r="J2305" s="1076"/>
      <c r="K2305" s="1076"/>
      <c r="L2305" s="1076"/>
      <c r="M2305" s="1077"/>
    </row>
    <row r="2306" spans="1:13" ht="20.25" customHeight="1">
      <c r="A2306" s="1187"/>
      <c r="B2306" s="40"/>
      <c r="C2306" s="512" t="s">
        <v>72</v>
      </c>
      <c r="D2306" s="1230" t="s">
        <v>209</v>
      </c>
      <c r="E2306" s="1231"/>
      <c r="F2306" s="1072" t="s">
        <v>77</v>
      </c>
      <c r="G2306" s="1073"/>
      <c r="H2306" s="1074"/>
      <c r="I2306" s="1075"/>
      <c r="J2306" s="1076"/>
      <c r="K2306" s="1076"/>
      <c r="L2306" s="1076"/>
      <c r="M2306" s="1077"/>
    </row>
    <row r="2307" spans="1:13" ht="20.25" customHeight="1" thickBot="1">
      <c r="A2307" s="1187"/>
      <c r="B2307" s="51" t="s">
        <v>81</v>
      </c>
      <c r="C2307" s="131" t="s">
        <v>71</v>
      </c>
      <c r="D2307" s="1232" t="s">
        <v>210</v>
      </c>
      <c r="E2307" s="1233"/>
      <c r="F2307" s="1081" t="s">
        <v>106</v>
      </c>
      <c r="G2307" s="1082"/>
      <c r="H2307" s="1083"/>
      <c r="I2307" s="1078"/>
      <c r="J2307" s="1079"/>
      <c r="K2307" s="1079"/>
      <c r="L2307" s="1079"/>
      <c r="M2307" s="1080"/>
    </row>
    <row r="2308" spans="1:13" ht="12.75" customHeight="1" thickTop="1">
      <c r="A2308" s="1185"/>
      <c r="B2308" s="1185"/>
      <c r="C2308" s="1185"/>
      <c r="D2308" s="1185"/>
      <c r="E2308" s="1185"/>
      <c r="F2308" s="1185"/>
      <c r="G2308" s="1185"/>
      <c r="H2308" s="1185"/>
      <c r="I2308" s="1185"/>
      <c r="J2308" s="1185"/>
      <c r="K2308" s="1185"/>
      <c r="L2308" s="1185"/>
      <c r="M2308" s="1185"/>
    </row>
    <row r="2309" spans="1:13" ht="24.75" customHeight="1" thickBot="1">
      <c r="A2309" s="488">
        <f>A2273+1</f>
        <v>66</v>
      </c>
      <c r="B2309" s="1186" t="s">
        <v>54</v>
      </c>
      <c r="C2309" s="1186"/>
      <c r="D2309" s="1186"/>
      <c r="E2309" s="1186"/>
      <c r="F2309" s="1186"/>
      <c r="G2309" s="1186"/>
      <c r="H2309" s="1186"/>
      <c r="I2309" s="1186"/>
      <c r="J2309" s="1186"/>
      <c r="K2309" s="1186"/>
      <c r="L2309" s="1186"/>
      <c r="M2309" s="1186"/>
    </row>
    <row r="2310" spans="1:13" ht="42.75" customHeight="1" thickTop="1">
      <c r="A2310" s="1187"/>
      <c r="B2310" s="1188"/>
      <c r="C2310" s="1189"/>
      <c r="D2310" s="1192" t="str">
        <f>Master!$E$8</f>
        <v>Govt. Sr. Secondary School Raimalwada</v>
      </c>
      <c r="E2310" s="1193"/>
      <c r="F2310" s="1193"/>
      <c r="G2310" s="1193"/>
      <c r="H2310" s="1193"/>
      <c r="I2310" s="1193"/>
      <c r="J2310" s="1193"/>
      <c r="K2310" s="1193"/>
      <c r="L2310" s="1193"/>
      <c r="M2310" s="1194"/>
    </row>
    <row r="2311" spans="1:13" ht="26.25" customHeight="1" thickBot="1">
      <c r="A2311" s="1187"/>
      <c r="B2311" s="1190"/>
      <c r="C2311" s="1191"/>
      <c r="D2311" s="1195" t="str">
        <f>Master!$E$11</f>
        <v>P.S.-Bapini (Jodhpur)</v>
      </c>
      <c r="E2311" s="1196"/>
      <c r="F2311" s="1196"/>
      <c r="G2311" s="1196"/>
      <c r="H2311" s="1196"/>
      <c r="I2311" s="1196"/>
      <c r="J2311" s="1196"/>
      <c r="K2311" s="1196"/>
      <c r="L2311" s="1196"/>
      <c r="M2311" s="1197"/>
    </row>
    <row r="2312" spans="1:13" ht="17.25" customHeight="1">
      <c r="A2312" s="1187"/>
      <c r="B2312" s="274"/>
      <c r="C2312" s="1198" t="s">
        <v>169</v>
      </c>
      <c r="D2312" s="1199"/>
      <c r="E2312" s="1199"/>
      <c r="F2312" s="1199"/>
      <c r="G2312" s="1200"/>
      <c r="H2312" s="1207" t="s">
        <v>129</v>
      </c>
      <c r="I2312" s="1207"/>
      <c r="J2312" s="1210">
        <f>VLOOKUP(A2309,'Class-6'!$B$9:$G$108,6)</f>
        <v>0</v>
      </c>
      <c r="K2312" s="1213" t="str">
        <f>CONCATENATE('Class-6'!$C$3,'Class-6'!$G$3)</f>
        <v>School U-Dise Code :-08151106901</v>
      </c>
      <c r="L2312" s="1214"/>
      <c r="M2312" s="1215"/>
    </row>
    <row r="2313" spans="1:13" ht="17.25" customHeight="1">
      <c r="A2313" s="1187"/>
      <c r="B2313" s="38"/>
      <c r="C2313" s="1201"/>
      <c r="D2313" s="1202"/>
      <c r="E2313" s="1202"/>
      <c r="F2313" s="1202"/>
      <c r="G2313" s="1203"/>
      <c r="H2313" s="1208"/>
      <c r="I2313" s="1208"/>
      <c r="J2313" s="1211"/>
      <c r="K2313" s="1216" t="str">
        <f>CONCATENATE('Class-6'!$I$3,'Class-6'!$J$3)</f>
        <v>Session :-2021-22</v>
      </c>
      <c r="L2313" s="1217"/>
      <c r="M2313" s="1218"/>
    </row>
    <row r="2314" spans="1:13" ht="17.25" customHeight="1" thickBot="1">
      <c r="A2314" s="1187"/>
      <c r="B2314" s="38"/>
      <c r="C2314" s="1204"/>
      <c r="D2314" s="1205"/>
      <c r="E2314" s="1205"/>
      <c r="F2314" s="1205"/>
      <c r="G2314" s="1206"/>
      <c r="H2314" s="1209"/>
      <c r="I2314" s="1209"/>
      <c r="J2314" s="1212"/>
      <c r="K2314" s="1219"/>
      <c r="L2314" s="1220"/>
      <c r="M2314" s="1221"/>
    </row>
    <row r="2315" spans="1:13" ht="20.25" customHeight="1">
      <c r="A2315" s="1187"/>
      <c r="B2315" s="40" t="s">
        <v>81</v>
      </c>
      <c r="C2315" s="1222" t="s">
        <v>22</v>
      </c>
      <c r="D2315" s="1223"/>
      <c r="E2315" s="1223"/>
      <c r="F2315" s="1224"/>
      <c r="G2315" s="17" t="s">
        <v>167</v>
      </c>
      <c r="H2315" s="1225">
        <f>VLOOKUP($A2309,'Class-6'!$B$9:$EI$108,4,0)</f>
        <v>0</v>
      </c>
      <c r="I2315" s="1225"/>
      <c r="J2315" s="1225"/>
      <c r="K2315" s="1225"/>
      <c r="L2315" s="1225"/>
      <c r="M2315" s="1226"/>
    </row>
    <row r="2316" spans="1:13" ht="20.25" customHeight="1">
      <c r="A2316" s="1187"/>
      <c r="B2316" s="40" t="s">
        <v>81</v>
      </c>
      <c r="C2316" s="1181" t="s">
        <v>24</v>
      </c>
      <c r="D2316" s="1182"/>
      <c r="E2316" s="1182"/>
      <c r="F2316" s="1183"/>
      <c r="G2316" s="33" t="s">
        <v>167</v>
      </c>
      <c r="H2316" s="1179">
        <f>VLOOKUP($A2309,'Class-6'!$B$9:$EI$108,7,0)</f>
        <v>0</v>
      </c>
      <c r="I2316" s="1179"/>
      <c r="J2316" s="1179"/>
      <c r="K2316" s="1179"/>
      <c r="L2316" s="1179"/>
      <c r="M2316" s="1180"/>
    </row>
    <row r="2317" spans="1:13" ht="20.25" customHeight="1">
      <c r="A2317" s="1187"/>
      <c r="B2317" s="40" t="s">
        <v>81</v>
      </c>
      <c r="C2317" s="1181" t="s">
        <v>25</v>
      </c>
      <c r="D2317" s="1182"/>
      <c r="E2317" s="1182"/>
      <c r="F2317" s="1183"/>
      <c r="G2317" s="33" t="s">
        <v>167</v>
      </c>
      <c r="H2317" s="1179">
        <f>VLOOKUP($A2309,'Class-6'!$B$9:$EI$108,8,0)</f>
        <v>0</v>
      </c>
      <c r="I2317" s="1179"/>
      <c r="J2317" s="1179"/>
      <c r="K2317" s="1179"/>
      <c r="L2317" s="1179"/>
      <c r="M2317" s="1180"/>
    </row>
    <row r="2318" spans="1:13" ht="20.25" customHeight="1">
      <c r="A2318" s="1187"/>
      <c r="B2318" s="40" t="s">
        <v>81</v>
      </c>
      <c r="C2318" s="1181" t="s">
        <v>56</v>
      </c>
      <c r="D2318" s="1182"/>
      <c r="E2318" s="1182"/>
      <c r="F2318" s="1183"/>
      <c r="G2318" s="33" t="s">
        <v>167</v>
      </c>
      <c r="H2318" s="1179">
        <f>VLOOKUP($A2309,'Class-6'!$B$9:$EI$108,9,0)</f>
        <v>0</v>
      </c>
      <c r="I2318" s="1179"/>
      <c r="J2318" s="1179"/>
      <c r="K2318" s="1179"/>
      <c r="L2318" s="1179"/>
      <c r="M2318" s="1180"/>
    </row>
    <row r="2319" spans="1:13" ht="20.25" customHeight="1">
      <c r="A2319" s="1187"/>
      <c r="B2319" s="40" t="s">
        <v>81</v>
      </c>
      <c r="C2319" s="1181" t="s">
        <v>57</v>
      </c>
      <c r="D2319" s="1182"/>
      <c r="E2319" s="1182"/>
      <c r="F2319" s="1183"/>
      <c r="G2319" s="33" t="s">
        <v>167</v>
      </c>
      <c r="H2319" s="1184" t="str">
        <f>CONCATENATE('Class-6'!$G$4,'Class-6'!$J$4)</f>
        <v>6(A)</v>
      </c>
      <c r="I2319" s="1179"/>
      <c r="J2319" s="1179"/>
      <c r="K2319" s="1179"/>
      <c r="L2319" s="1179"/>
      <c r="M2319" s="1180"/>
    </row>
    <row r="2320" spans="1:13" ht="20.25" customHeight="1" thickBot="1">
      <c r="A2320" s="1187"/>
      <c r="B2320" s="40" t="s">
        <v>81</v>
      </c>
      <c r="C2320" s="1154" t="s">
        <v>27</v>
      </c>
      <c r="D2320" s="1155"/>
      <c r="E2320" s="1155"/>
      <c r="F2320" s="1156"/>
      <c r="G2320" s="98" t="s">
        <v>167</v>
      </c>
      <c r="H2320" s="1157">
        <f>VLOOKUP($A2309,'Class-6'!$B$9:$EI$108,10,0)</f>
        <v>0</v>
      </c>
      <c r="I2320" s="1157"/>
      <c r="J2320" s="1157"/>
      <c r="K2320" s="1157"/>
      <c r="L2320" s="1157"/>
      <c r="M2320" s="1158"/>
    </row>
    <row r="2321" spans="1:13" ht="20.25" customHeight="1">
      <c r="A2321" s="1187"/>
      <c r="B2321" s="49" t="s">
        <v>81</v>
      </c>
      <c r="C2321" s="1159" t="s">
        <v>58</v>
      </c>
      <c r="D2321" s="1160"/>
      <c r="E2321" s="413" t="s">
        <v>85</v>
      </c>
      <c r="F2321" s="413" t="s">
        <v>86</v>
      </c>
      <c r="G2321" s="410" t="s">
        <v>33</v>
      </c>
      <c r="H2321" s="1161" t="s">
        <v>59</v>
      </c>
      <c r="I2321" s="1161"/>
      <c r="J2321" s="1162" t="s">
        <v>97</v>
      </c>
      <c r="K2321" s="1163"/>
      <c r="L2321" s="414" t="s">
        <v>89</v>
      </c>
      <c r="M2321" s="1164" t="s">
        <v>104</v>
      </c>
    </row>
    <row r="2322" spans="1:13" ht="25.5" customHeight="1" thickBot="1">
      <c r="A2322" s="1187"/>
      <c r="B2322" s="49" t="s">
        <v>81</v>
      </c>
      <c r="C2322" s="1166" t="s">
        <v>60</v>
      </c>
      <c r="D2322" s="1167"/>
      <c r="E2322" s="267">
        <f>'Class-6'!$L$7</f>
        <v>20</v>
      </c>
      <c r="F2322" s="267">
        <f>'Class-6'!$M$7</f>
        <v>20</v>
      </c>
      <c r="G2322" s="268">
        <f>SUM(E2322:F2322)</f>
        <v>40</v>
      </c>
      <c r="H2322" s="1168">
        <f>'Class-6'!$R$7</f>
        <v>60</v>
      </c>
      <c r="I2322" s="1169"/>
      <c r="J2322" s="1170">
        <f>'Class-6'!$V$7</f>
        <v>100</v>
      </c>
      <c r="K2322" s="1171"/>
      <c r="L2322" s="150">
        <f>G2322+H2322+J2322</f>
        <v>200</v>
      </c>
      <c r="M2322" s="1165"/>
    </row>
    <row r="2323" spans="1:13" ht="22.5" customHeight="1">
      <c r="A2323" s="1187"/>
      <c r="B2323" s="49" t="s">
        <v>81</v>
      </c>
      <c r="C2323" s="1148" t="str">
        <f>'Class-6'!$L$3</f>
        <v>HINDI</v>
      </c>
      <c r="D2323" s="1149"/>
      <c r="E2323" s="99">
        <f>IF($J2312="TC",0,IF($J2312="Nso",0,VLOOKUP($A2309,'Class-6'!$B$9:$EI$108,11,0)))</f>
        <v>0</v>
      </c>
      <c r="F2323" s="99">
        <f>IF($J2312="TC",0,IF($J2312="Nso",0,VLOOKUP($A2309,'Class-6'!$B$9:$EI$108,12,0)))</f>
        <v>0</v>
      </c>
      <c r="G2323" s="269">
        <f>SUM(E2323,F2323)</f>
        <v>0</v>
      </c>
      <c r="H2323" s="1150">
        <f>IF($J2312="TC",0,IF($J2312="Nso",0,VLOOKUP($A2309,'Class-6'!$B$9:$EI$108,17,0)))</f>
        <v>0</v>
      </c>
      <c r="I2323" s="1151"/>
      <c r="J2323" s="1152">
        <f>IF($J2312="TC",0,IF($J2312="Nso",0,VLOOKUP($A2309,'Class-6'!$B$9:$EI$108,21,0)))</f>
        <v>0</v>
      </c>
      <c r="K2323" s="1153"/>
      <c r="L2323" s="99">
        <f>SUM(G2323,H2323,J2323)</f>
        <v>0</v>
      </c>
      <c r="M2323" s="100">
        <f>IF($J2312="TC",0,IF($J2312="Nso",0,VLOOKUP($A2309,'Class-6'!$B$9:$EI$108,25,0)))</f>
        <v>0</v>
      </c>
    </row>
    <row r="2324" spans="1:13" ht="22.5" customHeight="1">
      <c r="A2324" s="1187"/>
      <c r="B2324" s="49" t="s">
        <v>81</v>
      </c>
      <c r="C2324" s="1136" t="str">
        <f>'Class-6'!$AA$3</f>
        <v>ENGLISH</v>
      </c>
      <c r="D2324" s="1137"/>
      <c r="E2324" s="99">
        <f>IF($J2312="TC",0,IF($J2312="Nso",0,VLOOKUP($A2309,'Class-6'!$B$9:$EI$108,26,0)))</f>
        <v>0</v>
      </c>
      <c r="F2324" s="99">
        <f>IF($J2312="TC",0,IF($J2312="Nso",0,VLOOKUP($A2309,'Class-6'!$B$9:$EI$108,27,0)))</f>
        <v>0</v>
      </c>
      <c r="G2324" s="270">
        <f t="shared" ref="G2324:G2328" si="130">SUM(E2324,F2324)</f>
        <v>0</v>
      </c>
      <c r="H2324" s="1138">
        <f>IF($J2312="TC",0,IF($J2312="Nso",0,VLOOKUP($A2309,'Class-6'!$B$9:$EI$108,32,0)))</f>
        <v>0</v>
      </c>
      <c r="I2324" s="1139"/>
      <c r="J2324" s="1140">
        <f>IF($J2312="TC",0,IF($J2312="Nso",0,VLOOKUP($A2309,'Class-6'!$B$9:$EI$108,36,0)))</f>
        <v>0</v>
      </c>
      <c r="K2324" s="1141"/>
      <c r="L2324" s="99">
        <f t="shared" ref="L2324:L2328" si="131">SUM(G2324,H2324,J2324)</f>
        <v>0</v>
      </c>
      <c r="M2324" s="100">
        <f>IF($J2312="TC",0,IF($J2312="Nso",0,VLOOKUP($A2309,'Class-6'!$B$9:$EI$108,40,0)))</f>
        <v>0</v>
      </c>
    </row>
    <row r="2325" spans="1:13" ht="22.5" customHeight="1">
      <c r="A2325" s="1187"/>
      <c r="B2325" s="49" t="s">
        <v>81</v>
      </c>
      <c r="C2325" s="1136" t="str">
        <f>'Class-6'!$AP$3</f>
        <v>SANSKRIT</v>
      </c>
      <c r="D2325" s="1137"/>
      <c r="E2325" s="99">
        <f>IF($J2312="TC",0,IF($J2312="Nso",0,VLOOKUP($A2309,'Class-6'!$B$9:$EI$108,41,0)))</f>
        <v>0</v>
      </c>
      <c r="F2325" s="99">
        <f>IF($J2312="TC",0,IF($J2312="TC",0,IF($J2312="Nso",0,VLOOKUP($A2309,'Class-6'!$B$9:$EI$108,42,0))))</f>
        <v>0</v>
      </c>
      <c r="G2325" s="270">
        <f t="shared" si="130"/>
        <v>0</v>
      </c>
      <c r="H2325" s="1138">
        <f>IF($J2312="TC",0,IF($J2312="Nso",0,VLOOKUP($A2309,'Class-6'!$B$9:$EI$108,47,0)))</f>
        <v>0</v>
      </c>
      <c r="I2325" s="1139"/>
      <c r="J2325" s="1140">
        <f>IF($J2312="TC",0,IF($J2312="Nso",0,VLOOKUP($A2309,'Class-6'!$B$9:$EI$108,51,0)))</f>
        <v>0</v>
      </c>
      <c r="K2325" s="1141"/>
      <c r="L2325" s="99">
        <f t="shared" si="131"/>
        <v>0</v>
      </c>
      <c r="M2325" s="100">
        <f>IF($J2312="TC",0,IF($J2312="Nso",0,VLOOKUP($A2309,'Class-6'!$B$9:$EI$108,55,0)))</f>
        <v>0</v>
      </c>
    </row>
    <row r="2326" spans="1:13" ht="22.5" customHeight="1">
      <c r="A2326" s="1187"/>
      <c r="B2326" s="49" t="s">
        <v>81</v>
      </c>
      <c r="C2326" s="1136" t="str">
        <f>'Class-6'!$BE$3</f>
        <v>SCIENCE</v>
      </c>
      <c r="D2326" s="1137"/>
      <c r="E2326" s="99">
        <f>IF($J2312="TC",0,IF($J2312="Nso",0,VLOOKUP($A2309,'Class-6'!$B$9:$EI$108,56,0)))</f>
        <v>0</v>
      </c>
      <c r="F2326" s="99">
        <f>IF($J2312="TC",0,IF($J2312="Nso",0,VLOOKUP($A2309,'Class-6'!$B$9:$EI$108,57,0)))</f>
        <v>0</v>
      </c>
      <c r="G2326" s="270">
        <f t="shared" si="130"/>
        <v>0</v>
      </c>
      <c r="H2326" s="1138">
        <f>IF($J2312="TC",0,IF($J2312="Nso",0,VLOOKUP($A2309,'Class-6'!$B$9:$EI$108,62,0)))</f>
        <v>0</v>
      </c>
      <c r="I2326" s="1139"/>
      <c r="J2326" s="1140">
        <f>IF($J2312="TC",0,IF($J2312="Nso",0,VLOOKUP($A2309,'Class-6'!$B$9:$EI$108,66,0)))</f>
        <v>0</v>
      </c>
      <c r="K2326" s="1141"/>
      <c r="L2326" s="99">
        <f t="shared" si="131"/>
        <v>0</v>
      </c>
      <c r="M2326" s="100">
        <f>IF($J2312="TC",0,IF($J2312="Nso",0,VLOOKUP($A2309,'Class-6'!$B$9:$EI$108,70,0)))</f>
        <v>0</v>
      </c>
    </row>
    <row r="2327" spans="1:13" ht="22.5" customHeight="1">
      <c r="A2327" s="1187"/>
      <c r="B2327" s="49" t="s">
        <v>81</v>
      </c>
      <c r="C2327" s="1136" t="str">
        <f>'Class-6'!$BT$3</f>
        <v>MATHEMATICS</v>
      </c>
      <c r="D2327" s="1137"/>
      <c r="E2327" s="99">
        <f>IF($J2312="TC",0,IF($J2312="Nso",0,VLOOKUP($A2309,'Class-6'!$B$9:$EI$108,71,0)))</f>
        <v>0</v>
      </c>
      <c r="F2327" s="99">
        <f>IF($J2312="TC",0,IF($J2312="Nso",0,VLOOKUP($A2309,'Class-6'!$B$9:$EI$108,72,0)))</f>
        <v>0</v>
      </c>
      <c r="G2327" s="270">
        <f t="shared" si="130"/>
        <v>0</v>
      </c>
      <c r="H2327" s="1138">
        <f>IF($J2312="TC",0,IF($J2312="Nso",0,VLOOKUP($A2309,'Class-6'!$B$9:$EI$108,77,0)))</f>
        <v>0</v>
      </c>
      <c r="I2327" s="1139"/>
      <c r="J2327" s="1140">
        <f>IF($J2312="TC",0,IF($J2312="Nso",0,VLOOKUP($A2309,'Class-6'!$B$9:$EI$108,81,0)))</f>
        <v>0</v>
      </c>
      <c r="K2327" s="1141"/>
      <c r="L2327" s="99">
        <f t="shared" si="131"/>
        <v>0</v>
      </c>
      <c r="M2327" s="100">
        <f>IF($J2312="TC",0,IF($J2312="Nso",0,VLOOKUP($A2309,'Class-6'!$B$9:$EI$108,85,0)))</f>
        <v>0</v>
      </c>
    </row>
    <row r="2328" spans="1:13" ht="22.5" customHeight="1" thickBot="1">
      <c r="A2328" s="1187"/>
      <c r="B2328" s="49" t="s">
        <v>81</v>
      </c>
      <c r="C2328" s="1142" t="str">
        <f>'Class-6'!$CI$3</f>
        <v>SOCIAL SCIENCE</v>
      </c>
      <c r="D2328" s="1143"/>
      <c r="E2328" s="99">
        <f>IF($J2312="TC",0,IF($J2312="Nso",0,VLOOKUP($A2309,'Class-6'!$B$9:$EI$108,86,0)))</f>
        <v>0</v>
      </c>
      <c r="F2328" s="99">
        <f>IF($J2312="TC",0,IF($J2312="Nso",0,VLOOKUP($A2309,'Class-6'!$B$9:$EI$108,87,0)))</f>
        <v>0</v>
      </c>
      <c r="G2328" s="271">
        <f t="shared" si="130"/>
        <v>0</v>
      </c>
      <c r="H2328" s="1144">
        <f>IF($J2312="TC",0,IF($J2312="Nso",0,VLOOKUP($A2309,'Class-6'!$B$9:$EI$108,92,0)))</f>
        <v>0</v>
      </c>
      <c r="I2328" s="1145"/>
      <c r="J2328" s="1146">
        <f>IF($J2312="TC",0,IF($J2312="Nso",0,VLOOKUP($A2309,'Class-6'!$B$9:$EI$108,96,0)))</f>
        <v>0</v>
      </c>
      <c r="K2328" s="1147"/>
      <c r="L2328" s="99">
        <f t="shared" si="131"/>
        <v>0</v>
      </c>
      <c r="M2328" s="100">
        <f>IF($J2312="TC",0,IF($J2312="Nso",0,VLOOKUP($A2309,'Class-6'!$B$9:$EI$108,100,0)))</f>
        <v>0</v>
      </c>
    </row>
    <row r="2329" spans="1:13" ht="20.25" customHeight="1">
      <c r="A2329" s="1187"/>
      <c r="B2329" s="49" t="s">
        <v>81</v>
      </c>
      <c r="C2329" s="1124" t="s">
        <v>90</v>
      </c>
      <c r="D2329" s="1125"/>
      <c r="E2329" s="1126"/>
      <c r="F2329" s="1130" t="s">
        <v>91</v>
      </c>
      <c r="G2329" s="1131"/>
      <c r="H2329" s="1132" t="s">
        <v>92</v>
      </c>
      <c r="I2329" s="1133"/>
      <c r="J2329" s="481" t="s">
        <v>45</v>
      </c>
      <c r="K2329" s="481" t="s">
        <v>98</v>
      </c>
      <c r="L2329" s="411" t="s">
        <v>43</v>
      </c>
      <c r="M2329" s="513" t="s">
        <v>47</v>
      </c>
    </row>
    <row r="2330" spans="1:13" ht="20.25" customHeight="1" thickBot="1">
      <c r="A2330" s="1187"/>
      <c r="B2330" s="49" t="s">
        <v>81</v>
      </c>
      <c r="C2330" s="1127"/>
      <c r="D2330" s="1128"/>
      <c r="E2330" s="1129"/>
      <c r="F2330" s="1134">
        <f>IF($J2312="TC",0,IF($J2312="Nso",0,VLOOKUP($A2309,'Class-6'!$B$9:$EI$108,131,0)))</f>
        <v>0</v>
      </c>
      <c r="G2330" s="1135"/>
      <c r="H2330" s="1134">
        <f>IF($J2312="TC",0,IF($J2312="Nso",0,VLOOKUP($A2309,'Class-6'!$B$9:$EI$108,132,0)))</f>
        <v>0</v>
      </c>
      <c r="I2330" s="1135"/>
      <c r="J2330" s="483">
        <f>IF($J2312="TC",0,IF($J2312="Nso",0,VLOOKUP($A2309,'Class-6'!$B$9:$EI$108,133,0)))</f>
        <v>0</v>
      </c>
      <c r="K2330" s="482" t="str">
        <f>IF($J2312="TC",0,IF($J2312="Nso",0,VLOOKUP($A2309,'Class-6'!$B$9:$EI$108,134,0)))</f>
        <v/>
      </c>
      <c r="L2330" s="412" t="str">
        <f>IF($J2312="TC","TC",IF($J2312="Nso","NSO",VLOOKUP($A2309,'Class-6'!$B$9:$EI$108,135,0)))</f>
        <v/>
      </c>
      <c r="M2330" s="97" t="str">
        <f>IF($J2312="Nso",0,VLOOKUP($A2309,'Class-6'!$B$9:$EI$108,137,0))</f>
        <v/>
      </c>
    </row>
    <row r="2331" spans="1:13" ht="20.25" customHeight="1">
      <c r="A2331" s="1187"/>
      <c r="B2331" s="49" t="s">
        <v>81</v>
      </c>
      <c r="C2331" s="1172" t="s">
        <v>63</v>
      </c>
      <c r="D2331" s="1173"/>
      <c r="E2331" s="1173"/>
      <c r="F2331" s="1173"/>
      <c r="G2331" s="1173"/>
      <c r="H2331" s="1174"/>
      <c r="I2331" s="1175" t="s">
        <v>64</v>
      </c>
      <c r="J2331" s="1176"/>
      <c r="K2331" s="484">
        <f>IF($J2312="TC",0,IF($J2312="Nso",0,VLOOKUP($A2309,'Class-6'!$B$9:$EI$108,128,0)))</f>
        <v>0</v>
      </c>
      <c r="L2331" s="1177" t="s">
        <v>107</v>
      </c>
      <c r="M2331" s="1178"/>
    </row>
    <row r="2332" spans="1:13" ht="20.25" customHeight="1" thickBot="1">
      <c r="A2332" s="1187"/>
      <c r="B2332" s="49" t="s">
        <v>81</v>
      </c>
      <c r="C2332" s="1113" t="s">
        <v>58</v>
      </c>
      <c r="D2332" s="1114"/>
      <c r="E2332" s="1114"/>
      <c r="F2332" s="1115" t="s">
        <v>176</v>
      </c>
      <c r="G2332" s="1115"/>
      <c r="H2332" s="272" t="s">
        <v>51</v>
      </c>
      <c r="I2332" s="1116" t="s">
        <v>65</v>
      </c>
      <c r="J2332" s="1117"/>
      <c r="K2332" s="485">
        <f>IF($J2312="TC",0,IF($J2312="Nso",0,VLOOKUP($A2309,'Class-6'!$B$9:$EI$108,129,0)))</f>
        <v>0</v>
      </c>
      <c r="L2332" s="1118" t="str">
        <f>IF($J2312="TC",0,IF($J2312="Nso",0,VLOOKUP($A2309,'Class-6'!$B$9:$EI$108,130,0)))</f>
        <v/>
      </c>
      <c r="M2332" s="1119"/>
    </row>
    <row r="2333" spans="1:13" ht="20.25" customHeight="1">
      <c r="A2333" s="1187"/>
      <c r="B2333" s="49" t="s">
        <v>81</v>
      </c>
      <c r="C2333" s="1113"/>
      <c r="D2333" s="1114"/>
      <c r="E2333" s="1114"/>
      <c r="F2333" s="1115"/>
      <c r="G2333" s="1115"/>
      <c r="H2333" s="273" t="s">
        <v>105</v>
      </c>
      <c r="I2333" s="1120" t="s">
        <v>66</v>
      </c>
      <c r="J2333" s="1121"/>
      <c r="K2333" s="1122">
        <f>IF($J2312="TC",0,IF($J2312="Nso",0,VLOOKUP($A2309,'Class-6'!$B$9:$EI$108,138,0)))</f>
        <v>0</v>
      </c>
      <c r="L2333" s="1122"/>
      <c r="M2333" s="1123"/>
    </row>
    <row r="2334" spans="1:13" ht="20.25" customHeight="1">
      <c r="A2334" s="1187"/>
      <c r="B2334" s="49" t="s">
        <v>81</v>
      </c>
      <c r="C2334" s="1101" t="str">
        <f>'Class-6'!$CX$3</f>
        <v>WORK EXP.</v>
      </c>
      <c r="D2334" s="1102"/>
      <c r="E2334" s="1103"/>
      <c r="F2334" s="1104" t="str">
        <f>IF($J2312="TC",0,IF($J2312="Nso",0,VLOOKUP($A2309,'Class-6'!$B$9:$FH$108,155,0)))</f>
        <v>0/100</v>
      </c>
      <c r="G2334" s="1104"/>
      <c r="H2334" s="95">
        <f>IF($J2312="TC",0,IF($J2312="Nso",0,VLOOKUP($A2309,'Class-6'!$B$9:$FH$108,109,0)))</f>
        <v>0</v>
      </c>
      <c r="I2334" s="1105" t="s">
        <v>83</v>
      </c>
      <c r="J2334" s="1106"/>
      <c r="K2334" s="1107">
        <f>'Class-6'!$V$2</f>
        <v>44676</v>
      </c>
      <c r="L2334" s="1107"/>
      <c r="M2334" s="1108"/>
    </row>
    <row r="2335" spans="1:13" ht="20.25" customHeight="1">
      <c r="A2335" s="1187"/>
      <c r="B2335" s="49" t="s">
        <v>81</v>
      </c>
      <c r="C2335" s="1109" t="str">
        <f>'Class-6'!$DG$3</f>
        <v>ART EDU.</v>
      </c>
      <c r="D2335" s="1104"/>
      <c r="E2335" s="1104"/>
      <c r="F2335" s="1086" t="str">
        <f>IF($J2312="TC",0,IF($J2312="Nso",0,VLOOKUP($A2309,'Class-6'!$B$9:$FH$108,159,0)))</f>
        <v>0/100</v>
      </c>
      <c r="G2335" s="1087"/>
      <c r="H2335" s="95">
        <f>IF($J2312="TC",0,IF($J2312="Nso",0,VLOOKUP($A2309,'Class-6'!$B$9:$FH$108,118,0)))</f>
        <v>0</v>
      </c>
      <c r="I2335" s="1110"/>
      <c r="J2335" s="1111"/>
      <c r="K2335" s="1111"/>
      <c r="L2335" s="1111"/>
      <c r="M2335" s="1112"/>
    </row>
    <row r="2336" spans="1:13" ht="20.25" customHeight="1">
      <c r="A2336" s="1187"/>
      <c r="B2336" s="49" t="s">
        <v>81</v>
      </c>
      <c r="C2336" s="1084" t="str">
        <f>'Class-6'!$DP$3</f>
        <v>HEALTH &amp; PHY. EDU.</v>
      </c>
      <c r="D2336" s="1085"/>
      <c r="E2336" s="1085"/>
      <c r="F2336" s="1086" t="str">
        <f>IF($J2312="TC",0,IF($J2312="Nso",0,VLOOKUP($A2309,'Class-6'!$B$9:$FH$108,163,0)))</f>
        <v>0/100</v>
      </c>
      <c r="G2336" s="1087"/>
      <c r="H2336" s="95">
        <f>IF($J2312="TC",0,IF($J2312="Nso",0,VLOOKUP($A2309,'Class-6'!$B$9:$FH$108,127,0)))</f>
        <v>0</v>
      </c>
      <c r="I2336" s="1088" t="s">
        <v>78</v>
      </c>
      <c r="J2336" s="1089"/>
      <c r="K2336" s="1092"/>
      <c r="L2336" s="1093"/>
      <c r="M2336" s="1094"/>
    </row>
    <row r="2337" spans="1:13" ht="20.25" customHeight="1">
      <c r="A2337" s="1187"/>
      <c r="B2337" s="40" t="s">
        <v>81</v>
      </c>
      <c r="C2337" s="1098" t="s">
        <v>67</v>
      </c>
      <c r="D2337" s="1099"/>
      <c r="E2337" s="1099"/>
      <c r="F2337" s="1099"/>
      <c r="G2337" s="1099"/>
      <c r="H2337" s="1100"/>
      <c r="I2337" s="1090"/>
      <c r="J2337" s="1091"/>
      <c r="K2337" s="1095"/>
      <c r="L2337" s="1096"/>
      <c r="M2337" s="1097"/>
    </row>
    <row r="2338" spans="1:13" ht="20.25" customHeight="1" thickBot="1">
      <c r="A2338" s="1187"/>
      <c r="B2338" s="40" t="s">
        <v>81</v>
      </c>
      <c r="C2338" s="96" t="s">
        <v>68</v>
      </c>
      <c r="D2338" s="1060" t="s">
        <v>73</v>
      </c>
      <c r="E2338" s="1227"/>
      <c r="F2338" s="1060" t="s">
        <v>74</v>
      </c>
      <c r="G2338" s="1061"/>
      <c r="H2338" s="1062"/>
      <c r="I2338" s="1063" t="s">
        <v>79</v>
      </c>
      <c r="J2338" s="1064"/>
      <c r="K2338" s="1064"/>
      <c r="L2338" s="1064"/>
      <c r="M2338" s="1065"/>
    </row>
    <row r="2339" spans="1:13" ht="20.25" customHeight="1">
      <c r="A2339" s="1187"/>
      <c r="B2339" s="40" t="s">
        <v>81</v>
      </c>
      <c r="C2339" s="511" t="s">
        <v>207</v>
      </c>
      <c r="D2339" s="1228" t="s">
        <v>208</v>
      </c>
      <c r="E2339" s="1229"/>
      <c r="F2339" s="1069" t="s">
        <v>75</v>
      </c>
      <c r="G2339" s="1070"/>
      <c r="H2339" s="1071"/>
      <c r="I2339" s="1066"/>
      <c r="J2339" s="1067"/>
      <c r="K2339" s="1067"/>
      <c r="L2339" s="1067"/>
      <c r="M2339" s="1068"/>
    </row>
    <row r="2340" spans="1:13" ht="20.25" customHeight="1">
      <c r="A2340" s="1187"/>
      <c r="B2340" s="40" t="s">
        <v>81</v>
      </c>
      <c r="C2340" s="512" t="s">
        <v>69</v>
      </c>
      <c r="D2340" s="1230" t="s">
        <v>212</v>
      </c>
      <c r="E2340" s="1231"/>
      <c r="F2340" s="1072" t="s">
        <v>76</v>
      </c>
      <c r="G2340" s="1073"/>
      <c r="H2340" s="1074"/>
      <c r="I2340" s="1066"/>
      <c r="J2340" s="1067"/>
      <c r="K2340" s="1067"/>
      <c r="L2340" s="1067"/>
      <c r="M2340" s="1068"/>
    </row>
    <row r="2341" spans="1:13" ht="20.25" customHeight="1">
      <c r="A2341" s="1187"/>
      <c r="B2341" s="40" t="s">
        <v>81</v>
      </c>
      <c r="C2341" s="512" t="s">
        <v>70</v>
      </c>
      <c r="D2341" s="1230" t="s">
        <v>215</v>
      </c>
      <c r="E2341" s="1231"/>
      <c r="F2341" s="1072" t="s">
        <v>77</v>
      </c>
      <c r="G2341" s="1073"/>
      <c r="H2341" s="1074"/>
      <c r="I2341" s="1075" t="s">
        <v>93</v>
      </c>
      <c r="J2341" s="1076"/>
      <c r="K2341" s="1076"/>
      <c r="L2341" s="1076"/>
      <c r="M2341" s="1077"/>
    </row>
    <row r="2342" spans="1:13" ht="20.25" customHeight="1">
      <c r="A2342" s="1187"/>
      <c r="B2342" s="40"/>
      <c r="C2342" s="512" t="s">
        <v>72</v>
      </c>
      <c r="D2342" s="1230" t="s">
        <v>209</v>
      </c>
      <c r="E2342" s="1231"/>
      <c r="F2342" s="1072" t="s">
        <v>77</v>
      </c>
      <c r="G2342" s="1073"/>
      <c r="H2342" s="1074"/>
      <c r="I2342" s="1075"/>
      <c r="J2342" s="1076"/>
      <c r="K2342" s="1076"/>
      <c r="L2342" s="1076"/>
      <c r="M2342" s="1077"/>
    </row>
    <row r="2343" spans="1:13" ht="20.25" customHeight="1" thickBot="1">
      <c r="A2343" s="1187"/>
      <c r="B2343" s="51" t="s">
        <v>81</v>
      </c>
      <c r="C2343" s="131" t="s">
        <v>71</v>
      </c>
      <c r="D2343" s="1232" t="s">
        <v>210</v>
      </c>
      <c r="E2343" s="1233"/>
      <c r="F2343" s="1081" t="s">
        <v>106</v>
      </c>
      <c r="G2343" s="1082"/>
      <c r="H2343" s="1083"/>
      <c r="I2343" s="1078"/>
      <c r="J2343" s="1079"/>
      <c r="K2343" s="1079"/>
      <c r="L2343" s="1079"/>
      <c r="M2343" s="1080"/>
    </row>
    <row r="2344" spans="1:13" ht="24.75" customHeight="1" thickTop="1" thickBot="1">
      <c r="A2344" s="488">
        <f>A2309+1</f>
        <v>67</v>
      </c>
      <c r="B2344" s="1186" t="s">
        <v>54</v>
      </c>
      <c r="C2344" s="1186"/>
      <c r="D2344" s="1186"/>
      <c r="E2344" s="1186"/>
      <c r="F2344" s="1186"/>
      <c r="G2344" s="1186"/>
      <c r="H2344" s="1186"/>
      <c r="I2344" s="1186"/>
      <c r="J2344" s="1186"/>
      <c r="K2344" s="1186"/>
      <c r="L2344" s="1186"/>
      <c r="M2344" s="1186"/>
    </row>
    <row r="2345" spans="1:13" ht="37.5" customHeight="1" thickTop="1">
      <c r="A2345" s="1187"/>
      <c r="B2345" s="1188"/>
      <c r="C2345" s="1189"/>
      <c r="D2345" s="1192" t="str">
        <f>Master!$E$8</f>
        <v>Govt. Sr. Secondary School Raimalwada</v>
      </c>
      <c r="E2345" s="1193"/>
      <c r="F2345" s="1193"/>
      <c r="G2345" s="1193"/>
      <c r="H2345" s="1193"/>
      <c r="I2345" s="1193"/>
      <c r="J2345" s="1193"/>
      <c r="K2345" s="1193"/>
      <c r="L2345" s="1193"/>
      <c r="M2345" s="1194"/>
    </row>
    <row r="2346" spans="1:13" ht="26.25" customHeight="1" thickBot="1">
      <c r="A2346" s="1187"/>
      <c r="B2346" s="1190"/>
      <c r="C2346" s="1191"/>
      <c r="D2346" s="1195" t="str">
        <f>Master!$E$11</f>
        <v>P.S.-Bapini (Jodhpur)</v>
      </c>
      <c r="E2346" s="1196"/>
      <c r="F2346" s="1196"/>
      <c r="G2346" s="1196"/>
      <c r="H2346" s="1196"/>
      <c r="I2346" s="1196"/>
      <c r="J2346" s="1196"/>
      <c r="K2346" s="1196"/>
      <c r="L2346" s="1196"/>
      <c r="M2346" s="1197"/>
    </row>
    <row r="2347" spans="1:13" ht="15" customHeight="1">
      <c r="A2347" s="1187"/>
      <c r="B2347" s="274"/>
      <c r="C2347" s="1198" t="s">
        <v>169</v>
      </c>
      <c r="D2347" s="1199"/>
      <c r="E2347" s="1199"/>
      <c r="F2347" s="1199"/>
      <c r="G2347" s="1200"/>
      <c r="H2347" s="1207" t="s">
        <v>129</v>
      </c>
      <c r="I2347" s="1207"/>
      <c r="J2347" s="1210">
        <f>VLOOKUP(A2344,'Class-6'!$B$9:$G$108,6)</f>
        <v>0</v>
      </c>
      <c r="K2347" s="1213" t="str">
        <f>CONCATENATE('Class-6'!$C$3,'Class-6'!$G$3)</f>
        <v>School U-Dise Code :-08151106901</v>
      </c>
      <c r="L2347" s="1214"/>
      <c r="M2347" s="1215"/>
    </row>
    <row r="2348" spans="1:13" ht="15" customHeight="1">
      <c r="A2348" s="1187"/>
      <c r="B2348" s="38"/>
      <c r="C2348" s="1201"/>
      <c r="D2348" s="1202"/>
      <c r="E2348" s="1202"/>
      <c r="F2348" s="1202"/>
      <c r="G2348" s="1203"/>
      <c r="H2348" s="1208"/>
      <c r="I2348" s="1208"/>
      <c r="J2348" s="1211"/>
      <c r="K2348" s="1216" t="str">
        <f>CONCATENATE('Class-6'!$I$3,'Class-6'!$J$3)</f>
        <v>Session :-2021-22</v>
      </c>
      <c r="L2348" s="1217"/>
      <c r="M2348" s="1218"/>
    </row>
    <row r="2349" spans="1:13" ht="15" customHeight="1" thickBot="1">
      <c r="A2349" s="1187"/>
      <c r="B2349" s="38"/>
      <c r="C2349" s="1204"/>
      <c r="D2349" s="1205"/>
      <c r="E2349" s="1205"/>
      <c r="F2349" s="1205"/>
      <c r="G2349" s="1206"/>
      <c r="H2349" s="1209"/>
      <c r="I2349" s="1209"/>
      <c r="J2349" s="1212"/>
      <c r="K2349" s="1219"/>
      <c r="L2349" s="1220"/>
      <c r="M2349" s="1221"/>
    </row>
    <row r="2350" spans="1:13" ht="20.25" customHeight="1">
      <c r="A2350" s="1187"/>
      <c r="B2350" s="40" t="s">
        <v>81</v>
      </c>
      <c r="C2350" s="1222" t="s">
        <v>22</v>
      </c>
      <c r="D2350" s="1223"/>
      <c r="E2350" s="1223"/>
      <c r="F2350" s="1224"/>
      <c r="G2350" s="17" t="s">
        <v>167</v>
      </c>
      <c r="H2350" s="1225">
        <f>VLOOKUP($A2344,'Class-6'!$B$9:$EI$108,4,0)</f>
        <v>0</v>
      </c>
      <c r="I2350" s="1225"/>
      <c r="J2350" s="1225"/>
      <c r="K2350" s="1225"/>
      <c r="L2350" s="1225"/>
      <c r="M2350" s="1226"/>
    </row>
    <row r="2351" spans="1:13" ht="20.25" customHeight="1">
      <c r="A2351" s="1187"/>
      <c r="B2351" s="40" t="s">
        <v>81</v>
      </c>
      <c r="C2351" s="1181" t="s">
        <v>24</v>
      </c>
      <c r="D2351" s="1182"/>
      <c r="E2351" s="1182"/>
      <c r="F2351" s="1183"/>
      <c r="G2351" s="33" t="s">
        <v>167</v>
      </c>
      <c r="H2351" s="1179">
        <f>VLOOKUP($A2344,'Class-6'!$B$9:$EI$108,7,0)</f>
        <v>0</v>
      </c>
      <c r="I2351" s="1179"/>
      <c r="J2351" s="1179"/>
      <c r="K2351" s="1179"/>
      <c r="L2351" s="1179"/>
      <c r="M2351" s="1180"/>
    </row>
    <row r="2352" spans="1:13" ht="20.25" customHeight="1">
      <c r="A2352" s="1187"/>
      <c r="B2352" s="40" t="s">
        <v>81</v>
      </c>
      <c r="C2352" s="1181" t="s">
        <v>25</v>
      </c>
      <c r="D2352" s="1182"/>
      <c r="E2352" s="1182"/>
      <c r="F2352" s="1183"/>
      <c r="G2352" s="33" t="s">
        <v>167</v>
      </c>
      <c r="H2352" s="1179">
        <f>VLOOKUP($A2344,'Class-6'!$B$9:$EI$108,8,0)</f>
        <v>0</v>
      </c>
      <c r="I2352" s="1179"/>
      <c r="J2352" s="1179"/>
      <c r="K2352" s="1179"/>
      <c r="L2352" s="1179"/>
      <c r="M2352" s="1180"/>
    </row>
    <row r="2353" spans="1:13" ht="20.25" customHeight="1">
      <c r="A2353" s="1187"/>
      <c r="B2353" s="40" t="s">
        <v>81</v>
      </c>
      <c r="C2353" s="1181" t="s">
        <v>56</v>
      </c>
      <c r="D2353" s="1182"/>
      <c r="E2353" s="1182"/>
      <c r="F2353" s="1183"/>
      <c r="G2353" s="33" t="s">
        <v>167</v>
      </c>
      <c r="H2353" s="1179">
        <f>VLOOKUP($A2344,'Class-6'!$B$9:$EI$108,9,0)</f>
        <v>0</v>
      </c>
      <c r="I2353" s="1179"/>
      <c r="J2353" s="1179"/>
      <c r="K2353" s="1179"/>
      <c r="L2353" s="1179"/>
      <c r="M2353" s="1180"/>
    </row>
    <row r="2354" spans="1:13" ht="20.25" customHeight="1">
      <c r="A2354" s="1187"/>
      <c r="B2354" s="40" t="s">
        <v>81</v>
      </c>
      <c r="C2354" s="1181" t="s">
        <v>57</v>
      </c>
      <c r="D2354" s="1182"/>
      <c r="E2354" s="1182"/>
      <c r="F2354" s="1183"/>
      <c r="G2354" s="33" t="s">
        <v>167</v>
      </c>
      <c r="H2354" s="1184" t="str">
        <f>CONCATENATE('Class-6'!$G$4,'Class-6'!$J$4)</f>
        <v>6(A)</v>
      </c>
      <c r="I2354" s="1179"/>
      <c r="J2354" s="1179"/>
      <c r="K2354" s="1179"/>
      <c r="L2354" s="1179"/>
      <c r="M2354" s="1180"/>
    </row>
    <row r="2355" spans="1:13" ht="20.25" customHeight="1" thickBot="1">
      <c r="A2355" s="1187"/>
      <c r="B2355" s="40" t="s">
        <v>81</v>
      </c>
      <c r="C2355" s="1154" t="s">
        <v>27</v>
      </c>
      <c r="D2355" s="1155"/>
      <c r="E2355" s="1155"/>
      <c r="F2355" s="1156"/>
      <c r="G2355" s="98" t="s">
        <v>167</v>
      </c>
      <c r="H2355" s="1157">
        <f>VLOOKUP($A2344,'Class-6'!$B$9:$EI$108,10,0)</f>
        <v>0</v>
      </c>
      <c r="I2355" s="1157"/>
      <c r="J2355" s="1157"/>
      <c r="K2355" s="1157"/>
      <c r="L2355" s="1157"/>
      <c r="M2355" s="1158"/>
    </row>
    <row r="2356" spans="1:13" ht="20.25" customHeight="1">
      <c r="A2356" s="1187"/>
      <c r="B2356" s="49" t="s">
        <v>81</v>
      </c>
      <c r="C2356" s="1159" t="s">
        <v>58</v>
      </c>
      <c r="D2356" s="1160"/>
      <c r="E2356" s="413" t="s">
        <v>85</v>
      </c>
      <c r="F2356" s="413" t="s">
        <v>86</v>
      </c>
      <c r="G2356" s="410" t="s">
        <v>33</v>
      </c>
      <c r="H2356" s="1161" t="s">
        <v>59</v>
      </c>
      <c r="I2356" s="1161"/>
      <c r="J2356" s="1162" t="s">
        <v>97</v>
      </c>
      <c r="K2356" s="1163"/>
      <c r="L2356" s="414" t="s">
        <v>89</v>
      </c>
      <c r="M2356" s="1164" t="s">
        <v>104</v>
      </c>
    </row>
    <row r="2357" spans="1:13" ht="25.5" customHeight="1" thickBot="1">
      <c r="A2357" s="1187"/>
      <c r="B2357" s="49" t="s">
        <v>81</v>
      </c>
      <c r="C2357" s="1166" t="s">
        <v>60</v>
      </c>
      <c r="D2357" s="1167"/>
      <c r="E2357" s="267">
        <f>'Class-6'!$L$7</f>
        <v>20</v>
      </c>
      <c r="F2357" s="267">
        <f>'Class-6'!$M$7</f>
        <v>20</v>
      </c>
      <c r="G2357" s="268">
        <f>SUM(E2357:F2357)</f>
        <v>40</v>
      </c>
      <c r="H2357" s="1168">
        <f>'Class-6'!$R$7</f>
        <v>60</v>
      </c>
      <c r="I2357" s="1169"/>
      <c r="J2357" s="1170">
        <f>'Class-6'!$V$7</f>
        <v>100</v>
      </c>
      <c r="K2357" s="1171"/>
      <c r="L2357" s="150">
        <f>G2357+H2357+J2357</f>
        <v>200</v>
      </c>
      <c r="M2357" s="1165"/>
    </row>
    <row r="2358" spans="1:13" ht="22.5" customHeight="1">
      <c r="A2358" s="1187"/>
      <c r="B2358" s="49" t="s">
        <v>81</v>
      </c>
      <c r="C2358" s="1148" t="str">
        <f>'Class-6'!$L$3</f>
        <v>HINDI</v>
      </c>
      <c r="D2358" s="1149"/>
      <c r="E2358" s="99">
        <f>IF($J2347="TC",0,IF($J2347="Nso",0,VLOOKUP($A2344,'Class-6'!$B$9:$EI$108,11,0)))</f>
        <v>0</v>
      </c>
      <c r="F2358" s="99">
        <f>IF($J2347="TC",0,IF($J2347="Nso",0,VLOOKUP($A2344,'Class-6'!$B$9:$EI$108,12,0)))</f>
        <v>0</v>
      </c>
      <c r="G2358" s="269">
        <f>SUM(E2358,F2358)</f>
        <v>0</v>
      </c>
      <c r="H2358" s="1150">
        <f>IF($J2347="TC",0,IF($J2347="Nso",0,VLOOKUP($A2344,'Class-6'!$B$9:$EI$108,17,0)))</f>
        <v>0</v>
      </c>
      <c r="I2358" s="1151"/>
      <c r="J2358" s="1152">
        <f>IF($J2347="TC",0,IF($J2347="Nso",0,VLOOKUP($A2344,'Class-6'!$B$9:$EI$108,21,0)))</f>
        <v>0</v>
      </c>
      <c r="K2358" s="1153"/>
      <c r="L2358" s="99">
        <f>SUM(G2358,H2358,J2358)</f>
        <v>0</v>
      </c>
      <c r="M2358" s="100">
        <f>IF($J2347="TC",0,IF($J2347="Nso",0,VLOOKUP($A2344,'Class-6'!$B$9:$EI$108,25,0)))</f>
        <v>0</v>
      </c>
    </row>
    <row r="2359" spans="1:13" ht="22.5" customHeight="1">
      <c r="A2359" s="1187"/>
      <c r="B2359" s="49" t="s">
        <v>81</v>
      </c>
      <c r="C2359" s="1136" t="str">
        <f>'Class-6'!$AA$3</f>
        <v>ENGLISH</v>
      </c>
      <c r="D2359" s="1137"/>
      <c r="E2359" s="99">
        <f>IF($J2347="TC",0,IF($J2347="Nso",0,VLOOKUP($A2344,'Class-6'!$B$9:$EI$108,26,0)))</f>
        <v>0</v>
      </c>
      <c r="F2359" s="99">
        <f>IF($J2347="TC",0,IF($J2347="Nso",0,VLOOKUP($A2344,'Class-6'!$B$9:$EI$108,27,0)))</f>
        <v>0</v>
      </c>
      <c r="G2359" s="270">
        <f t="shared" ref="G2359:G2363" si="132">SUM(E2359,F2359)</f>
        <v>0</v>
      </c>
      <c r="H2359" s="1138">
        <f>IF($J2347="TC",0,IF($J2347="Nso",0,VLOOKUP($A2344,'Class-6'!$B$9:$EI$108,32,0)))</f>
        <v>0</v>
      </c>
      <c r="I2359" s="1139"/>
      <c r="J2359" s="1140">
        <f>IF($J2347="TC",0,IF($J2347="Nso",0,VLOOKUP($A2344,'Class-6'!$B$9:$EI$108,36,0)))</f>
        <v>0</v>
      </c>
      <c r="K2359" s="1141"/>
      <c r="L2359" s="99">
        <f t="shared" ref="L2359:L2363" si="133">SUM(G2359,H2359,J2359)</f>
        <v>0</v>
      </c>
      <c r="M2359" s="100">
        <f>IF($J2347="TC",0,IF($J2347="Nso",0,VLOOKUP($A2344,'Class-6'!$B$9:$EI$108,40,0)))</f>
        <v>0</v>
      </c>
    </row>
    <row r="2360" spans="1:13" ht="22.5" customHeight="1">
      <c r="A2360" s="1187"/>
      <c r="B2360" s="49" t="s">
        <v>81</v>
      </c>
      <c r="C2360" s="1136" t="str">
        <f>'Class-6'!$AP$3</f>
        <v>SANSKRIT</v>
      </c>
      <c r="D2360" s="1137"/>
      <c r="E2360" s="99">
        <f>IF($J2347="TC",0,IF($J2347="Nso",0,VLOOKUP($A2344,'Class-6'!$B$9:$EI$108,41,0)))</f>
        <v>0</v>
      </c>
      <c r="F2360" s="99">
        <f>IF($J2347="TC",0,IF($J2347="TC",0,IF($J2347="Nso",0,VLOOKUP($A2344,'Class-6'!$B$9:$EI$108,42,0))))</f>
        <v>0</v>
      </c>
      <c r="G2360" s="270">
        <f t="shared" si="132"/>
        <v>0</v>
      </c>
      <c r="H2360" s="1138">
        <f>IF($J2347="TC",0,IF($J2347="Nso",0,VLOOKUP($A2344,'Class-6'!$B$9:$EI$108,47,0)))</f>
        <v>0</v>
      </c>
      <c r="I2360" s="1139"/>
      <c r="J2360" s="1140">
        <f>IF($J2347="TC",0,IF($J2347="Nso",0,VLOOKUP($A2344,'Class-6'!$B$9:$EI$108,51,0)))</f>
        <v>0</v>
      </c>
      <c r="K2360" s="1141"/>
      <c r="L2360" s="99">
        <f t="shared" si="133"/>
        <v>0</v>
      </c>
      <c r="M2360" s="100">
        <f>IF($J2347="TC",0,IF($J2347="Nso",0,VLOOKUP($A2344,'Class-6'!$B$9:$EI$108,55,0)))</f>
        <v>0</v>
      </c>
    </row>
    <row r="2361" spans="1:13" ht="22.5" customHeight="1">
      <c r="A2361" s="1187"/>
      <c r="B2361" s="49" t="s">
        <v>81</v>
      </c>
      <c r="C2361" s="1136" t="str">
        <f>'Class-6'!$BE$3</f>
        <v>SCIENCE</v>
      </c>
      <c r="D2361" s="1137"/>
      <c r="E2361" s="99">
        <f>IF($J2347="TC",0,IF($J2347="Nso",0,VLOOKUP($A2344,'Class-6'!$B$9:$EI$108,56,0)))</f>
        <v>0</v>
      </c>
      <c r="F2361" s="99">
        <f>IF($J2347="TC",0,IF($J2347="Nso",0,VLOOKUP($A2344,'Class-6'!$B$9:$EI$108,57,0)))</f>
        <v>0</v>
      </c>
      <c r="G2361" s="270">
        <f t="shared" si="132"/>
        <v>0</v>
      </c>
      <c r="H2361" s="1138">
        <f>IF($J2347="TC",0,IF($J2347="Nso",0,VLOOKUP($A2344,'Class-6'!$B$9:$EI$108,62,0)))</f>
        <v>0</v>
      </c>
      <c r="I2361" s="1139"/>
      <c r="J2361" s="1140">
        <f>IF($J2347="TC",0,IF($J2347="Nso",0,VLOOKUP($A2344,'Class-6'!$B$9:$EI$108,66,0)))</f>
        <v>0</v>
      </c>
      <c r="K2361" s="1141"/>
      <c r="L2361" s="99">
        <f t="shared" si="133"/>
        <v>0</v>
      </c>
      <c r="M2361" s="100">
        <f>IF($J2347="TC",0,IF($J2347="Nso",0,VLOOKUP($A2344,'Class-6'!$B$9:$EI$108,70,0)))</f>
        <v>0</v>
      </c>
    </row>
    <row r="2362" spans="1:13" ht="22.5" customHeight="1">
      <c r="A2362" s="1187"/>
      <c r="B2362" s="49" t="s">
        <v>81</v>
      </c>
      <c r="C2362" s="1136" t="str">
        <f>'Class-6'!$BT$3</f>
        <v>MATHEMATICS</v>
      </c>
      <c r="D2362" s="1137"/>
      <c r="E2362" s="99">
        <f>IF($J2347="TC",0,IF($J2347="Nso",0,VLOOKUP($A2344,'Class-6'!$B$9:$EI$108,71,0)))</f>
        <v>0</v>
      </c>
      <c r="F2362" s="99">
        <f>IF($J2347="TC",0,IF($J2347="Nso",0,VLOOKUP($A2344,'Class-6'!$B$9:$EI$108,72,0)))</f>
        <v>0</v>
      </c>
      <c r="G2362" s="270">
        <f t="shared" si="132"/>
        <v>0</v>
      </c>
      <c r="H2362" s="1138">
        <f>IF($J2347="TC",0,IF($J2347="Nso",0,VLOOKUP($A2344,'Class-6'!$B$9:$EI$108,77,0)))</f>
        <v>0</v>
      </c>
      <c r="I2362" s="1139"/>
      <c r="J2362" s="1140">
        <f>IF($J2347="TC",0,IF($J2347="Nso",0,VLOOKUP($A2344,'Class-6'!$B$9:$EI$108,81,0)))</f>
        <v>0</v>
      </c>
      <c r="K2362" s="1141"/>
      <c r="L2362" s="99">
        <f t="shared" si="133"/>
        <v>0</v>
      </c>
      <c r="M2362" s="100">
        <f>IF($J2347="TC",0,IF($J2347="Nso",0,VLOOKUP($A2344,'Class-6'!$B$9:$EI$108,85,0)))</f>
        <v>0</v>
      </c>
    </row>
    <row r="2363" spans="1:13" ht="22.5" customHeight="1" thickBot="1">
      <c r="A2363" s="1187"/>
      <c r="B2363" s="49" t="s">
        <v>81</v>
      </c>
      <c r="C2363" s="1142" t="str">
        <f>'Class-6'!$CI$3</f>
        <v>SOCIAL SCIENCE</v>
      </c>
      <c r="D2363" s="1143"/>
      <c r="E2363" s="99">
        <f>IF($J2347="TC",0,IF($J2347="Nso",0,VLOOKUP($A2344,'Class-6'!$B$9:$EI$108,86,0)))</f>
        <v>0</v>
      </c>
      <c r="F2363" s="99">
        <f>IF($J2347="TC",0,IF($J2347="Nso",0,VLOOKUP($A2344,'Class-6'!$B$9:$EI$108,87,0)))</f>
        <v>0</v>
      </c>
      <c r="G2363" s="271">
        <f t="shared" si="132"/>
        <v>0</v>
      </c>
      <c r="H2363" s="1144">
        <f>IF($J2347="TC",0,IF($J2347="Nso",0,VLOOKUP($A2344,'Class-6'!$B$9:$EI$108,92,0)))</f>
        <v>0</v>
      </c>
      <c r="I2363" s="1145"/>
      <c r="J2363" s="1146">
        <f>IF($J2347="TC",0,IF($J2347="Nso",0,VLOOKUP($A2344,'Class-6'!$B$9:$EI$108,96,0)))</f>
        <v>0</v>
      </c>
      <c r="K2363" s="1147"/>
      <c r="L2363" s="99">
        <f t="shared" si="133"/>
        <v>0</v>
      </c>
      <c r="M2363" s="100">
        <f>IF($J2347="TC",0,IF($J2347="Nso",0,VLOOKUP($A2344,'Class-6'!$B$9:$EI$108,100,0)))</f>
        <v>0</v>
      </c>
    </row>
    <row r="2364" spans="1:13" ht="20.25" customHeight="1">
      <c r="A2364" s="1187"/>
      <c r="B2364" s="49" t="s">
        <v>81</v>
      </c>
      <c r="C2364" s="1124" t="s">
        <v>90</v>
      </c>
      <c r="D2364" s="1125"/>
      <c r="E2364" s="1126"/>
      <c r="F2364" s="1130" t="s">
        <v>91</v>
      </c>
      <c r="G2364" s="1131"/>
      <c r="H2364" s="1132" t="s">
        <v>92</v>
      </c>
      <c r="I2364" s="1133"/>
      <c r="J2364" s="481" t="s">
        <v>45</v>
      </c>
      <c r="K2364" s="481" t="s">
        <v>98</v>
      </c>
      <c r="L2364" s="411" t="s">
        <v>43</v>
      </c>
      <c r="M2364" s="50" t="s">
        <v>47</v>
      </c>
    </row>
    <row r="2365" spans="1:13" ht="20.25" customHeight="1" thickBot="1">
      <c r="A2365" s="1187"/>
      <c r="B2365" s="49" t="s">
        <v>81</v>
      </c>
      <c r="C2365" s="1127"/>
      <c r="D2365" s="1128"/>
      <c r="E2365" s="1129"/>
      <c r="F2365" s="1134">
        <f>IF($J2347="TC",0,IF($J2347="Nso",0,VLOOKUP($A2344,'Class-6'!$B$9:$EI$108,131,0)))</f>
        <v>0</v>
      </c>
      <c r="G2365" s="1135"/>
      <c r="H2365" s="1134">
        <f>IF($J2347="TC",0,IF($J2347="Nso",0,VLOOKUP($A2344,'Class-6'!$B$9:$EI$108,132,0)))</f>
        <v>0</v>
      </c>
      <c r="I2365" s="1135"/>
      <c r="J2365" s="483">
        <f>IF($J2347="TC",0,IF($J2347="Nso",0,VLOOKUP($A2344,'Class-6'!$B$9:$EI$108,133,0)))</f>
        <v>0</v>
      </c>
      <c r="K2365" s="482" t="str">
        <f>IF($J2347="TC",0,IF($J2347="Nso",0,VLOOKUP($A2344,'Class-6'!$B$9:$EI$108,134,0)))</f>
        <v/>
      </c>
      <c r="L2365" s="412" t="str">
        <f>IF($J2347="TC","TC",IF($J2347="Nso","NSO",VLOOKUP($A2344,'Class-6'!$B$9:$EI$108,135,0)))</f>
        <v/>
      </c>
      <c r="M2365" s="97" t="str">
        <f>IF($J2347="Nso",0,VLOOKUP($A2344,'Class-6'!$B$9:$EI$108,137,0))</f>
        <v/>
      </c>
    </row>
    <row r="2366" spans="1:13" ht="20.25" customHeight="1">
      <c r="A2366" s="1187"/>
      <c r="B2366" s="49" t="s">
        <v>81</v>
      </c>
      <c r="C2366" s="1172" t="s">
        <v>63</v>
      </c>
      <c r="D2366" s="1173"/>
      <c r="E2366" s="1173"/>
      <c r="F2366" s="1173"/>
      <c r="G2366" s="1173"/>
      <c r="H2366" s="1174"/>
      <c r="I2366" s="1175" t="s">
        <v>64</v>
      </c>
      <c r="J2366" s="1176"/>
      <c r="K2366" s="484">
        <f>IF($J2347="TC",0,IF($J2347="Nso",0,VLOOKUP($A2344,'Class-6'!$B$9:$EI$108,128,0)))</f>
        <v>0</v>
      </c>
      <c r="L2366" s="1177" t="s">
        <v>107</v>
      </c>
      <c r="M2366" s="1178"/>
    </row>
    <row r="2367" spans="1:13" ht="20.25" customHeight="1" thickBot="1">
      <c r="A2367" s="1187"/>
      <c r="B2367" s="49" t="s">
        <v>81</v>
      </c>
      <c r="C2367" s="1113" t="s">
        <v>58</v>
      </c>
      <c r="D2367" s="1114"/>
      <c r="E2367" s="1114"/>
      <c r="F2367" s="1115" t="s">
        <v>176</v>
      </c>
      <c r="G2367" s="1115"/>
      <c r="H2367" s="272" t="s">
        <v>51</v>
      </c>
      <c r="I2367" s="1116" t="s">
        <v>65</v>
      </c>
      <c r="J2367" s="1117"/>
      <c r="K2367" s="485">
        <f>IF($J2347="TC",0,IF($J2347="Nso",0,VLOOKUP($A2344,'Class-6'!$B$9:$EI$108,129,0)))</f>
        <v>0</v>
      </c>
      <c r="L2367" s="1118" t="str">
        <f>IF($J2347="TC",0,IF($J2347="Nso",0,VLOOKUP($A2344,'Class-6'!$B$9:$EI$108,130,0)))</f>
        <v/>
      </c>
      <c r="M2367" s="1119"/>
    </row>
    <row r="2368" spans="1:13" ht="20.25" customHeight="1">
      <c r="A2368" s="1187"/>
      <c r="B2368" s="49" t="s">
        <v>81</v>
      </c>
      <c r="C2368" s="1113"/>
      <c r="D2368" s="1114"/>
      <c r="E2368" s="1114"/>
      <c r="F2368" s="1115"/>
      <c r="G2368" s="1115"/>
      <c r="H2368" s="273" t="s">
        <v>105</v>
      </c>
      <c r="I2368" s="1120" t="s">
        <v>66</v>
      </c>
      <c r="J2368" s="1121"/>
      <c r="K2368" s="1122">
        <f>IF($J2347="TC",0,IF($J2347="Nso",0,VLOOKUP($A2344,'Class-6'!$B$9:$EI$108,138,0)))</f>
        <v>0</v>
      </c>
      <c r="L2368" s="1122"/>
      <c r="M2368" s="1123"/>
    </row>
    <row r="2369" spans="1:13" ht="20.25" customHeight="1">
      <c r="A2369" s="1187"/>
      <c r="B2369" s="49" t="s">
        <v>81</v>
      </c>
      <c r="C2369" s="1101" t="str">
        <f>'Class-6'!$CX$3</f>
        <v>WORK EXP.</v>
      </c>
      <c r="D2369" s="1102"/>
      <c r="E2369" s="1103"/>
      <c r="F2369" s="1104" t="str">
        <f>IF($J2347="TC",0,IF($J2347="Nso",0,VLOOKUP($A2344,'Class-6'!$B$9:$FH$108,155,0)))</f>
        <v>0/100</v>
      </c>
      <c r="G2369" s="1104"/>
      <c r="H2369" s="95">
        <f>IF($J2347="TC",0,IF($J2347="Nso",0,VLOOKUP($A2344,'Class-6'!$B$9:$FH$108,109,0)))</f>
        <v>0</v>
      </c>
      <c r="I2369" s="1105" t="s">
        <v>83</v>
      </c>
      <c r="J2369" s="1106"/>
      <c r="K2369" s="1107">
        <f>'Class-6'!$V$2</f>
        <v>44676</v>
      </c>
      <c r="L2369" s="1107"/>
      <c r="M2369" s="1108"/>
    </row>
    <row r="2370" spans="1:13" ht="20.25" customHeight="1">
      <c r="A2370" s="1187"/>
      <c r="B2370" s="49" t="s">
        <v>81</v>
      </c>
      <c r="C2370" s="1109" t="str">
        <f>'Class-6'!$DG$3</f>
        <v>ART EDU.</v>
      </c>
      <c r="D2370" s="1104"/>
      <c r="E2370" s="1104"/>
      <c r="F2370" s="1086" t="str">
        <f>IF($J2347="TC",0,IF($J2347="Nso",0,VLOOKUP($A2344,'Class-6'!$B$9:$FH$108,159,0)))</f>
        <v>0/100</v>
      </c>
      <c r="G2370" s="1087"/>
      <c r="H2370" s="95">
        <f>IF($J2347="TC",0,IF($J2347="Nso",0,VLOOKUP($A2344,'Class-6'!$B$9:$FH$108,118,0)))</f>
        <v>0</v>
      </c>
      <c r="I2370" s="1110"/>
      <c r="J2370" s="1111"/>
      <c r="K2370" s="1111"/>
      <c r="L2370" s="1111"/>
      <c r="M2370" s="1112"/>
    </row>
    <row r="2371" spans="1:13" ht="20.25" customHeight="1">
      <c r="A2371" s="1187"/>
      <c r="B2371" s="49" t="s">
        <v>81</v>
      </c>
      <c r="C2371" s="1084" t="str">
        <f>'Class-6'!$DP$3</f>
        <v>HEALTH &amp; PHY. EDU.</v>
      </c>
      <c r="D2371" s="1085"/>
      <c r="E2371" s="1085"/>
      <c r="F2371" s="1086" t="str">
        <f>IF($J2347="TC",0,IF($J2347="Nso",0,VLOOKUP($A2344,'Class-6'!$B$9:$FH$108,163,0)))</f>
        <v>0/100</v>
      </c>
      <c r="G2371" s="1087"/>
      <c r="H2371" s="95">
        <f>IF($J2347="TC",0,IF($J2347="Nso",0,VLOOKUP($A2344,'Class-6'!$B$9:$FH$108,127,0)))</f>
        <v>0</v>
      </c>
      <c r="I2371" s="1088" t="s">
        <v>78</v>
      </c>
      <c r="J2371" s="1089"/>
      <c r="K2371" s="1092"/>
      <c r="L2371" s="1093"/>
      <c r="M2371" s="1094"/>
    </row>
    <row r="2372" spans="1:13" ht="20.25" customHeight="1">
      <c r="A2372" s="1187"/>
      <c r="B2372" s="40" t="s">
        <v>81</v>
      </c>
      <c r="C2372" s="1098" t="s">
        <v>67</v>
      </c>
      <c r="D2372" s="1099"/>
      <c r="E2372" s="1099"/>
      <c r="F2372" s="1099"/>
      <c r="G2372" s="1099"/>
      <c r="H2372" s="1100"/>
      <c r="I2372" s="1090"/>
      <c r="J2372" s="1091"/>
      <c r="K2372" s="1095"/>
      <c r="L2372" s="1096"/>
      <c r="M2372" s="1097"/>
    </row>
    <row r="2373" spans="1:13" ht="20.25" customHeight="1" thickBot="1">
      <c r="A2373" s="1187"/>
      <c r="B2373" s="40" t="s">
        <v>81</v>
      </c>
      <c r="C2373" s="96" t="s">
        <v>68</v>
      </c>
      <c r="D2373" s="1060" t="s">
        <v>73</v>
      </c>
      <c r="E2373" s="1227"/>
      <c r="F2373" s="1060" t="s">
        <v>74</v>
      </c>
      <c r="G2373" s="1061"/>
      <c r="H2373" s="1062"/>
      <c r="I2373" s="1063" t="s">
        <v>79</v>
      </c>
      <c r="J2373" s="1064"/>
      <c r="K2373" s="1064"/>
      <c r="L2373" s="1064"/>
      <c r="M2373" s="1065"/>
    </row>
    <row r="2374" spans="1:13" ht="20.25" customHeight="1">
      <c r="A2374" s="1187"/>
      <c r="B2374" s="40" t="s">
        <v>81</v>
      </c>
      <c r="C2374" s="511" t="s">
        <v>207</v>
      </c>
      <c r="D2374" s="1228" t="s">
        <v>208</v>
      </c>
      <c r="E2374" s="1229"/>
      <c r="F2374" s="1069" t="s">
        <v>75</v>
      </c>
      <c r="G2374" s="1070"/>
      <c r="H2374" s="1071"/>
      <c r="I2374" s="1066"/>
      <c r="J2374" s="1067"/>
      <c r="K2374" s="1067"/>
      <c r="L2374" s="1067"/>
      <c r="M2374" s="1068"/>
    </row>
    <row r="2375" spans="1:13" ht="20.25" customHeight="1">
      <c r="A2375" s="1187"/>
      <c r="B2375" s="40" t="s">
        <v>81</v>
      </c>
      <c r="C2375" s="512" t="s">
        <v>69</v>
      </c>
      <c r="D2375" s="1230" t="s">
        <v>212</v>
      </c>
      <c r="E2375" s="1231"/>
      <c r="F2375" s="1072" t="s">
        <v>76</v>
      </c>
      <c r="G2375" s="1073"/>
      <c r="H2375" s="1074"/>
      <c r="I2375" s="1066"/>
      <c r="J2375" s="1067"/>
      <c r="K2375" s="1067"/>
      <c r="L2375" s="1067"/>
      <c r="M2375" s="1068"/>
    </row>
    <row r="2376" spans="1:13" ht="20.25" customHeight="1">
      <c r="A2376" s="1187"/>
      <c r="B2376" s="40" t="s">
        <v>81</v>
      </c>
      <c r="C2376" s="512" t="s">
        <v>70</v>
      </c>
      <c r="D2376" s="1230" t="s">
        <v>215</v>
      </c>
      <c r="E2376" s="1231"/>
      <c r="F2376" s="1072" t="s">
        <v>77</v>
      </c>
      <c r="G2376" s="1073"/>
      <c r="H2376" s="1074"/>
      <c r="I2376" s="1075" t="s">
        <v>93</v>
      </c>
      <c r="J2376" s="1076"/>
      <c r="K2376" s="1076"/>
      <c r="L2376" s="1076"/>
      <c r="M2376" s="1077"/>
    </row>
    <row r="2377" spans="1:13" ht="20.25" customHeight="1">
      <c r="A2377" s="1187"/>
      <c r="B2377" s="40"/>
      <c r="C2377" s="512" t="s">
        <v>72</v>
      </c>
      <c r="D2377" s="1230" t="s">
        <v>209</v>
      </c>
      <c r="E2377" s="1231"/>
      <c r="F2377" s="1072" t="s">
        <v>77</v>
      </c>
      <c r="G2377" s="1073"/>
      <c r="H2377" s="1074"/>
      <c r="I2377" s="1075"/>
      <c r="J2377" s="1076"/>
      <c r="K2377" s="1076"/>
      <c r="L2377" s="1076"/>
      <c r="M2377" s="1077"/>
    </row>
    <row r="2378" spans="1:13" ht="20.25" customHeight="1" thickBot="1">
      <c r="A2378" s="1187"/>
      <c r="B2378" s="51" t="s">
        <v>81</v>
      </c>
      <c r="C2378" s="131" t="s">
        <v>71</v>
      </c>
      <c r="D2378" s="1232" t="s">
        <v>210</v>
      </c>
      <c r="E2378" s="1233"/>
      <c r="F2378" s="1081" t="s">
        <v>106</v>
      </c>
      <c r="G2378" s="1082"/>
      <c r="H2378" s="1083"/>
      <c r="I2378" s="1078"/>
      <c r="J2378" s="1079"/>
      <c r="K2378" s="1079"/>
      <c r="L2378" s="1079"/>
      <c r="M2378" s="1080"/>
    </row>
    <row r="2379" spans="1:13" ht="12.75" customHeight="1" thickTop="1">
      <c r="A2379" s="1185"/>
      <c r="B2379" s="1185"/>
      <c r="C2379" s="1185"/>
      <c r="D2379" s="1185"/>
      <c r="E2379" s="1185"/>
      <c r="F2379" s="1185"/>
      <c r="G2379" s="1185"/>
      <c r="H2379" s="1185"/>
      <c r="I2379" s="1185"/>
      <c r="J2379" s="1185"/>
      <c r="K2379" s="1185"/>
      <c r="L2379" s="1185"/>
      <c r="M2379" s="1185"/>
    </row>
    <row r="2380" spans="1:13" ht="24.75" customHeight="1" thickBot="1">
      <c r="A2380" s="488">
        <f>A2344+1</f>
        <v>68</v>
      </c>
      <c r="B2380" s="1186" t="s">
        <v>54</v>
      </c>
      <c r="C2380" s="1186"/>
      <c r="D2380" s="1186"/>
      <c r="E2380" s="1186"/>
      <c r="F2380" s="1186"/>
      <c r="G2380" s="1186"/>
      <c r="H2380" s="1186"/>
      <c r="I2380" s="1186"/>
      <c r="J2380" s="1186"/>
      <c r="K2380" s="1186"/>
      <c r="L2380" s="1186"/>
      <c r="M2380" s="1186"/>
    </row>
    <row r="2381" spans="1:13" ht="42.75" customHeight="1" thickTop="1">
      <c r="A2381" s="1187"/>
      <c r="B2381" s="1188"/>
      <c r="C2381" s="1189"/>
      <c r="D2381" s="1192" t="str">
        <f>Master!$E$8</f>
        <v>Govt. Sr. Secondary School Raimalwada</v>
      </c>
      <c r="E2381" s="1193"/>
      <c r="F2381" s="1193"/>
      <c r="G2381" s="1193"/>
      <c r="H2381" s="1193"/>
      <c r="I2381" s="1193"/>
      <c r="J2381" s="1193"/>
      <c r="K2381" s="1193"/>
      <c r="L2381" s="1193"/>
      <c r="M2381" s="1194"/>
    </row>
    <row r="2382" spans="1:13" ht="26.25" customHeight="1" thickBot="1">
      <c r="A2382" s="1187"/>
      <c r="B2382" s="1190"/>
      <c r="C2382" s="1191"/>
      <c r="D2382" s="1195" t="str">
        <f>Master!$E$11</f>
        <v>P.S.-Bapini (Jodhpur)</v>
      </c>
      <c r="E2382" s="1196"/>
      <c r="F2382" s="1196"/>
      <c r="G2382" s="1196"/>
      <c r="H2382" s="1196"/>
      <c r="I2382" s="1196"/>
      <c r="J2382" s="1196"/>
      <c r="K2382" s="1196"/>
      <c r="L2382" s="1196"/>
      <c r="M2382" s="1197"/>
    </row>
    <row r="2383" spans="1:13" ht="17.25" customHeight="1">
      <c r="A2383" s="1187"/>
      <c r="B2383" s="274"/>
      <c r="C2383" s="1198" t="s">
        <v>169</v>
      </c>
      <c r="D2383" s="1199"/>
      <c r="E2383" s="1199"/>
      <c r="F2383" s="1199"/>
      <c r="G2383" s="1200"/>
      <c r="H2383" s="1207" t="s">
        <v>129</v>
      </c>
      <c r="I2383" s="1207"/>
      <c r="J2383" s="1210">
        <f>VLOOKUP(A2380,'Class-6'!$B$9:$G$108,6)</f>
        <v>0</v>
      </c>
      <c r="K2383" s="1213" t="str">
        <f>CONCATENATE('Class-6'!$C$3,'Class-6'!$G$3)</f>
        <v>School U-Dise Code :-08151106901</v>
      </c>
      <c r="L2383" s="1214"/>
      <c r="M2383" s="1215"/>
    </row>
    <row r="2384" spans="1:13" ht="17.25" customHeight="1">
      <c r="A2384" s="1187"/>
      <c r="B2384" s="38"/>
      <c r="C2384" s="1201"/>
      <c r="D2384" s="1202"/>
      <c r="E2384" s="1202"/>
      <c r="F2384" s="1202"/>
      <c r="G2384" s="1203"/>
      <c r="H2384" s="1208"/>
      <c r="I2384" s="1208"/>
      <c r="J2384" s="1211"/>
      <c r="K2384" s="1216" t="str">
        <f>CONCATENATE('Class-6'!$I$3,'Class-6'!$J$3)</f>
        <v>Session :-2021-22</v>
      </c>
      <c r="L2384" s="1217"/>
      <c r="M2384" s="1218"/>
    </row>
    <row r="2385" spans="1:13" ht="17.25" customHeight="1" thickBot="1">
      <c r="A2385" s="1187"/>
      <c r="B2385" s="38"/>
      <c r="C2385" s="1204"/>
      <c r="D2385" s="1205"/>
      <c r="E2385" s="1205"/>
      <c r="F2385" s="1205"/>
      <c r="G2385" s="1206"/>
      <c r="H2385" s="1209"/>
      <c r="I2385" s="1209"/>
      <c r="J2385" s="1212"/>
      <c r="K2385" s="1219"/>
      <c r="L2385" s="1220"/>
      <c r="M2385" s="1221"/>
    </row>
    <row r="2386" spans="1:13" ht="20.25" customHeight="1">
      <c r="A2386" s="1187"/>
      <c r="B2386" s="40" t="s">
        <v>81</v>
      </c>
      <c r="C2386" s="1222" t="s">
        <v>22</v>
      </c>
      <c r="D2386" s="1223"/>
      <c r="E2386" s="1223"/>
      <c r="F2386" s="1224"/>
      <c r="G2386" s="17" t="s">
        <v>167</v>
      </c>
      <c r="H2386" s="1225">
        <f>VLOOKUP($A2380,'Class-6'!$B$9:$EI$108,4,0)</f>
        <v>0</v>
      </c>
      <c r="I2386" s="1225"/>
      <c r="J2386" s="1225"/>
      <c r="K2386" s="1225"/>
      <c r="L2386" s="1225"/>
      <c r="M2386" s="1226"/>
    </row>
    <row r="2387" spans="1:13" ht="20.25" customHeight="1">
      <c r="A2387" s="1187"/>
      <c r="B2387" s="40" t="s">
        <v>81</v>
      </c>
      <c r="C2387" s="1181" t="s">
        <v>24</v>
      </c>
      <c r="D2387" s="1182"/>
      <c r="E2387" s="1182"/>
      <c r="F2387" s="1183"/>
      <c r="G2387" s="33" t="s">
        <v>167</v>
      </c>
      <c r="H2387" s="1179">
        <f>VLOOKUP($A2380,'Class-6'!$B$9:$EI$108,7,0)</f>
        <v>0</v>
      </c>
      <c r="I2387" s="1179"/>
      <c r="J2387" s="1179"/>
      <c r="K2387" s="1179"/>
      <c r="L2387" s="1179"/>
      <c r="M2387" s="1180"/>
    </row>
    <row r="2388" spans="1:13" ht="20.25" customHeight="1">
      <c r="A2388" s="1187"/>
      <c r="B2388" s="40" t="s">
        <v>81</v>
      </c>
      <c r="C2388" s="1181" t="s">
        <v>25</v>
      </c>
      <c r="D2388" s="1182"/>
      <c r="E2388" s="1182"/>
      <c r="F2388" s="1183"/>
      <c r="G2388" s="33" t="s">
        <v>167</v>
      </c>
      <c r="H2388" s="1179">
        <f>VLOOKUP($A2380,'Class-6'!$B$9:$EI$108,8,0)</f>
        <v>0</v>
      </c>
      <c r="I2388" s="1179"/>
      <c r="J2388" s="1179"/>
      <c r="K2388" s="1179"/>
      <c r="L2388" s="1179"/>
      <c r="M2388" s="1180"/>
    </row>
    <row r="2389" spans="1:13" ht="20.25" customHeight="1">
      <c r="A2389" s="1187"/>
      <c r="B2389" s="40" t="s">
        <v>81</v>
      </c>
      <c r="C2389" s="1181" t="s">
        <v>56</v>
      </c>
      <c r="D2389" s="1182"/>
      <c r="E2389" s="1182"/>
      <c r="F2389" s="1183"/>
      <c r="G2389" s="33" t="s">
        <v>167</v>
      </c>
      <c r="H2389" s="1179">
        <f>VLOOKUP($A2380,'Class-6'!$B$9:$EI$108,9,0)</f>
        <v>0</v>
      </c>
      <c r="I2389" s="1179"/>
      <c r="J2389" s="1179"/>
      <c r="K2389" s="1179"/>
      <c r="L2389" s="1179"/>
      <c r="M2389" s="1180"/>
    </row>
    <row r="2390" spans="1:13" ht="20.25" customHeight="1">
      <c r="A2390" s="1187"/>
      <c r="B2390" s="40" t="s">
        <v>81</v>
      </c>
      <c r="C2390" s="1181" t="s">
        <v>57</v>
      </c>
      <c r="D2390" s="1182"/>
      <c r="E2390" s="1182"/>
      <c r="F2390" s="1183"/>
      <c r="G2390" s="33" t="s">
        <v>167</v>
      </c>
      <c r="H2390" s="1184" t="str">
        <f>CONCATENATE('Class-6'!$G$4,'Class-6'!$J$4)</f>
        <v>6(A)</v>
      </c>
      <c r="I2390" s="1179"/>
      <c r="J2390" s="1179"/>
      <c r="K2390" s="1179"/>
      <c r="L2390" s="1179"/>
      <c r="M2390" s="1180"/>
    </row>
    <row r="2391" spans="1:13" ht="20.25" customHeight="1" thickBot="1">
      <c r="A2391" s="1187"/>
      <c r="B2391" s="40" t="s">
        <v>81</v>
      </c>
      <c r="C2391" s="1154" t="s">
        <v>27</v>
      </c>
      <c r="D2391" s="1155"/>
      <c r="E2391" s="1155"/>
      <c r="F2391" s="1156"/>
      <c r="G2391" s="98" t="s">
        <v>167</v>
      </c>
      <c r="H2391" s="1157">
        <f>VLOOKUP($A2380,'Class-6'!$B$9:$EI$108,10,0)</f>
        <v>0</v>
      </c>
      <c r="I2391" s="1157"/>
      <c r="J2391" s="1157"/>
      <c r="K2391" s="1157"/>
      <c r="L2391" s="1157"/>
      <c r="M2391" s="1158"/>
    </row>
    <row r="2392" spans="1:13" ht="20.25" customHeight="1">
      <c r="A2392" s="1187"/>
      <c r="B2392" s="49" t="s">
        <v>81</v>
      </c>
      <c r="C2392" s="1159" t="s">
        <v>58</v>
      </c>
      <c r="D2392" s="1160"/>
      <c r="E2392" s="413" t="s">
        <v>85</v>
      </c>
      <c r="F2392" s="413" t="s">
        <v>86</v>
      </c>
      <c r="G2392" s="410" t="s">
        <v>33</v>
      </c>
      <c r="H2392" s="1161" t="s">
        <v>59</v>
      </c>
      <c r="I2392" s="1161"/>
      <c r="J2392" s="1162" t="s">
        <v>97</v>
      </c>
      <c r="K2392" s="1163"/>
      <c r="L2392" s="414" t="s">
        <v>89</v>
      </c>
      <c r="M2392" s="1164" t="s">
        <v>104</v>
      </c>
    </row>
    <row r="2393" spans="1:13" ht="25.5" customHeight="1" thickBot="1">
      <c r="A2393" s="1187"/>
      <c r="B2393" s="49" t="s">
        <v>81</v>
      </c>
      <c r="C2393" s="1166" t="s">
        <v>60</v>
      </c>
      <c r="D2393" s="1167"/>
      <c r="E2393" s="267">
        <f>'Class-6'!$L$7</f>
        <v>20</v>
      </c>
      <c r="F2393" s="267">
        <f>'Class-6'!$M$7</f>
        <v>20</v>
      </c>
      <c r="G2393" s="268">
        <f>SUM(E2393:F2393)</f>
        <v>40</v>
      </c>
      <c r="H2393" s="1168">
        <f>'Class-6'!$R$7</f>
        <v>60</v>
      </c>
      <c r="I2393" s="1169"/>
      <c r="J2393" s="1170">
        <f>'Class-6'!$V$7</f>
        <v>100</v>
      </c>
      <c r="K2393" s="1171"/>
      <c r="L2393" s="150">
        <f>G2393+H2393+J2393</f>
        <v>200</v>
      </c>
      <c r="M2393" s="1165"/>
    </row>
    <row r="2394" spans="1:13" ht="22.5" customHeight="1">
      <c r="A2394" s="1187"/>
      <c r="B2394" s="49" t="s">
        <v>81</v>
      </c>
      <c r="C2394" s="1148" t="str">
        <f>'Class-6'!$L$3</f>
        <v>HINDI</v>
      </c>
      <c r="D2394" s="1149"/>
      <c r="E2394" s="99">
        <f>IF($J2383="TC",0,IF($J2383="Nso",0,VLOOKUP($A2380,'Class-6'!$B$9:$EI$108,11,0)))</f>
        <v>0</v>
      </c>
      <c r="F2394" s="99">
        <f>IF($J2383="TC",0,IF($J2383="Nso",0,VLOOKUP($A2380,'Class-6'!$B$9:$EI$108,12,0)))</f>
        <v>0</v>
      </c>
      <c r="G2394" s="269">
        <f>SUM(E2394,F2394)</f>
        <v>0</v>
      </c>
      <c r="H2394" s="1150">
        <f>IF($J2383="TC",0,IF($J2383="Nso",0,VLOOKUP($A2380,'Class-6'!$B$9:$EI$108,17,0)))</f>
        <v>0</v>
      </c>
      <c r="I2394" s="1151"/>
      <c r="J2394" s="1152">
        <f>IF($J2383="TC",0,IF($J2383="Nso",0,VLOOKUP($A2380,'Class-6'!$B$9:$EI$108,21,0)))</f>
        <v>0</v>
      </c>
      <c r="K2394" s="1153"/>
      <c r="L2394" s="99">
        <f>SUM(G2394,H2394,J2394)</f>
        <v>0</v>
      </c>
      <c r="M2394" s="100">
        <f>IF($J2383="TC",0,IF($J2383="Nso",0,VLOOKUP($A2380,'Class-6'!$B$9:$EI$108,25,0)))</f>
        <v>0</v>
      </c>
    </row>
    <row r="2395" spans="1:13" ht="22.5" customHeight="1">
      <c r="A2395" s="1187"/>
      <c r="B2395" s="49" t="s">
        <v>81</v>
      </c>
      <c r="C2395" s="1136" t="str">
        <f>'Class-6'!$AA$3</f>
        <v>ENGLISH</v>
      </c>
      <c r="D2395" s="1137"/>
      <c r="E2395" s="99">
        <f>IF($J2383="TC",0,IF($J2383="Nso",0,VLOOKUP($A2380,'Class-6'!$B$9:$EI$108,26,0)))</f>
        <v>0</v>
      </c>
      <c r="F2395" s="99">
        <f>IF($J2383="TC",0,IF($J2383="Nso",0,VLOOKUP($A2380,'Class-6'!$B$9:$EI$108,27,0)))</f>
        <v>0</v>
      </c>
      <c r="G2395" s="270">
        <f t="shared" ref="G2395:G2399" si="134">SUM(E2395,F2395)</f>
        <v>0</v>
      </c>
      <c r="H2395" s="1138">
        <f>IF($J2383="TC",0,IF($J2383="Nso",0,VLOOKUP($A2380,'Class-6'!$B$9:$EI$108,32,0)))</f>
        <v>0</v>
      </c>
      <c r="I2395" s="1139"/>
      <c r="J2395" s="1140">
        <f>IF($J2383="TC",0,IF($J2383="Nso",0,VLOOKUP($A2380,'Class-6'!$B$9:$EI$108,36,0)))</f>
        <v>0</v>
      </c>
      <c r="K2395" s="1141"/>
      <c r="L2395" s="99">
        <f t="shared" ref="L2395:L2399" si="135">SUM(G2395,H2395,J2395)</f>
        <v>0</v>
      </c>
      <c r="M2395" s="100">
        <f>IF($J2383="TC",0,IF($J2383="Nso",0,VLOOKUP($A2380,'Class-6'!$B$9:$EI$108,40,0)))</f>
        <v>0</v>
      </c>
    </row>
    <row r="2396" spans="1:13" ht="22.5" customHeight="1">
      <c r="A2396" s="1187"/>
      <c r="B2396" s="49" t="s">
        <v>81</v>
      </c>
      <c r="C2396" s="1136" t="str">
        <f>'Class-6'!$AP$3</f>
        <v>SANSKRIT</v>
      </c>
      <c r="D2396" s="1137"/>
      <c r="E2396" s="99">
        <f>IF($J2383="TC",0,IF($J2383="Nso",0,VLOOKUP($A2380,'Class-6'!$B$9:$EI$108,41,0)))</f>
        <v>0</v>
      </c>
      <c r="F2396" s="99">
        <f>IF($J2383="TC",0,IF($J2383="TC",0,IF($J2383="Nso",0,VLOOKUP($A2380,'Class-6'!$B$9:$EI$108,42,0))))</f>
        <v>0</v>
      </c>
      <c r="G2396" s="270">
        <f t="shared" si="134"/>
        <v>0</v>
      </c>
      <c r="H2396" s="1138">
        <f>IF($J2383="TC",0,IF($J2383="Nso",0,VLOOKUP($A2380,'Class-6'!$B$9:$EI$108,47,0)))</f>
        <v>0</v>
      </c>
      <c r="I2396" s="1139"/>
      <c r="J2396" s="1140">
        <f>IF($J2383="TC",0,IF($J2383="Nso",0,VLOOKUP($A2380,'Class-6'!$B$9:$EI$108,51,0)))</f>
        <v>0</v>
      </c>
      <c r="K2396" s="1141"/>
      <c r="L2396" s="99">
        <f t="shared" si="135"/>
        <v>0</v>
      </c>
      <c r="M2396" s="100">
        <f>IF($J2383="TC",0,IF($J2383="Nso",0,VLOOKUP($A2380,'Class-6'!$B$9:$EI$108,55,0)))</f>
        <v>0</v>
      </c>
    </row>
    <row r="2397" spans="1:13" ht="22.5" customHeight="1">
      <c r="A2397" s="1187"/>
      <c r="B2397" s="49" t="s">
        <v>81</v>
      </c>
      <c r="C2397" s="1136" t="str">
        <f>'Class-6'!$BE$3</f>
        <v>SCIENCE</v>
      </c>
      <c r="D2397" s="1137"/>
      <c r="E2397" s="99">
        <f>IF($J2383="TC",0,IF($J2383="Nso",0,VLOOKUP($A2380,'Class-6'!$B$9:$EI$108,56,0)))</f>
        <v>0</v>
      </c>
      <c r="F2397" s="99">
        <f>IF($J2383="TC",0,IF($J2383="Nso",0,VLOOKUP($A2380,'Class-6'!$B$9:$EI$108,57,0)))</f>
        <v>0</v>
      </c>
      <c r="G2397" s="270">
        <f t="shared" si="134"/>
        <v>0</v>
      </c>
      <c r="H2397" s="1138">
        <f>IF($J2383="TC",0,IF($J2383="Nso",0,VLOOKUP($A2380,'Class-6'!$B$9:$EI$108,62,0)))</f>
        <v>0</v>
      </c>
      <c r="I2397" s="1139"/>
      <c r="J2397" s="1140">
        <f>IF($J2383="TC",0,IF($J2383="Nso",0,VLOOKUP($A2380,'Class-6'!$B$9:$EI$108,66,0)))</f>
        <v>0</v>
      </c>
      <c r="K2397" s="1141"/>
      <c r="L2397" s="99">
        <f t="shared" si="135"/>
        <v>0</v>
      </c>
      <c r="M2397" s="100">
        <f>IF($J2383="TC",0,IF($J2383="Nso",0,VLOOKUP($A2380,'Class-6'!$B$9:$EI$108,70,0)))</f>
        <v>0</v>
      </c>
    </row>
    <row r="2398" spans="1:13" ht="22.5" customHeight="1">
      <c r="A2398" s="1187"/>
      <c r="B2398" s="49" t="s">
        <v>81</v>
      </c>
      <c r="C2398" s="1136" t="str">
        <f>'Class-6'!$BT$3</f>
        <v>MATHEMATICS</v>
      </c>
      <c r="D2398" s="1137"/>
      <c r="E2398" s="99">
        <f>IF($J2383="TC",0,IF($J2383="Nso",0,VLOOKUP($A2380,'Class-6'!$B$9:$EI$108,71,0)))</f>
        <v>0</v>
      </c>
      <c r="F2398" s="99">
        <f>IF($J2383="TC",0,IF($J2383="Nso",0,VLOOKUP($A2380,'Class-6'!$B$9:$EI$108,72,0)))</f>
        <v>0</v>
      </c>
      <c r="G2398" s="270">
        <f t="shared" si="134"/>
        <v>0</v>
      </c>
      <c r="H2398" s="1138">
        <f>IF($J2383="TC",0,IF($J2383="Nso",0,VLOOKUP($A2380,'Class-6'!$B$9:$EI$108,77,0)))</f>
        <v>0</v>
      </c>
      <c r="I2398" s="1139"/>
      <c r="J2398" s="1140">
        <f>IF($J2383="TC",0,IF($J2383="Nso",0,VLOOKUP($A2380,'Class-6'!$B$9:$EI$108,81,0)))</f>
        <v>0</v>
      </c>
      <c r="K2398" s="1141"/>
      <c r="L2398" s="99">
        <f t="shared" si="135"/>
        <v>0</v>
      </c>
      <c r="M2398" s="100">
        <f>IF($J2383="TC",0,IF($J2383="Nso",0,VLOOKUP($A2380,'Class-6'!$B$9:$EI$108,85,0)))</f>
        <v>0</v>
      </c>
    </row>
    <row r="2399" spans="1:13" ht="22.5" customHeight="1" thickBot="1">
      <c r="A2399" s="1187"/>
      <c r="B2399" s="49" t="s">
        <v>81</v>
      </c>
      <c r="C2399" s="1142" t="str">
        <f>'Class-6'!$CI$3</f>
        <v>SOCIAL SCIENCE</v>
      </c>
      <c r="D2399" s="1143"/>
      <c r="E2399" s="99">
        <f>IF($J2383="TC",0,IF($J2383="Nso",0,VLOOKUP($A2380,'Class-6'!$B$9:$EI$108,86,0)))</f>
        <v>0</v>
      </c>
      <c r="F2399" s="99">
        <f>IF($J2383="TC",0,IF($J2383="Nso",0,VLOOKUP($A2380,'Class-6'!$B$9:$EI$108,87,0)))</f>
        <v>0</v>
      </c>
      <c r="G2399" s="271">
        <f t="shared" si="134"/>
        <v>0</v>
      </c>
      <c r="H2399" s="1144">
        <f>IF($J2383="TC",0,IF($J2383="Nso",0,VLOOKUP($A2380,'Class-6'!$B$9:$EI$108,92,0)))</f>
        <v>0</v>
      </c>
      <c r="I2399" s="1145"/>
      <c r="J2399" s="1146">
        <f>IF($J2383="TC",0,IF($J2383="Nso",0,VLOOKUP($A2380,'Class-6'!$B$9:$EI$108,96,0)))</f>
        <v>0</v>
      </c>
      <c r="K2399" s="1147"/>
      <c r="L2399" s="99">
        <f t="shared" si="135"/>
        <v>0</v>
      </c>
      <c r="M2399" s="100">
        <f>IF($J2383="TC",0,IF($J2383="Nso",0,VLOOKUP($A2380,'Class-6'!$B$9:$EI$108,100,0)))</f>
        <v>0</v>
      </c>
    </row>
    <row r="2400" spans="1:13" ht="20.25" customHeight="1">
      <c r="A2400" s="1187"/>
      <c r="B2400" s="49" t="s">
        <v>81</v>
      </c>
      <c r="C2400" s="1124" t="s">
        <v>90</v>
      </c>
      <c r="D2400" s="1125"/>
      <c r="E2400" s="1126"/>
      <c r="F2400" s="1130" t="s">
        <v>91</v>
      </c>
      <c r="G2400" s="1131"/>
      <c r="H2400" s="1132" t="s">
        <v>92</v>
      </c>
      <c r="I2400" s="1133"/>
      <c r="J2400" s="481" t="s">
        <v>45</v>
      </c>
      <c r="K2400" s="481" t="s">
        <v>98</v>
      </c>
      <c r="L2400" s="411" t="s">
        <v>43</v>
      </c>
      <c r="M2400" s="513" t="s">
        <v>47</v>
      </c>
    </row>
    <row r="2401" spans="1:13" ht="20.25" customHeight="1" thickBot="1">
      <c r="A2401" s="1187"/>
      <c r="B2401" s="49" t="s">
        <v>81</v>
      </c>
      <c r="C2401" s="1127"/>
      <c r="D2401" s="1128"/>
      <c r="E2401" s="1129"/>
      <c r="F2401" s="1134">
        <f>IF($J2383="TC",0,IF($J2383="Nso",0,VLOOKUP($A2380,'Class-6'!$B$9:$EI$108,131,0)))</f>
        <v>0</v>
      </c>
      <c r="G2401" s="1135"/>
      <c r="H2401" s="1134">
        <f>IF($J2383="TC",0,IF($J2383="Nso",0,VLOOKUP($A2380,'Class-6'!$B$9:$EI$108,132,0)))</f>
        <v>0</v>
      </c>
      <c r="I2401" s="1135"/>
      <c r="J2401" s="483">
        <f>IF($J2383="TC",0,IF($J2383="Nso",0,VLOOKUP($A2380,'Class-6'!$B$9:$EI$108,133,0)))</f>
        <v>0</v>
      </c>
      <c r="K2401" s="482" t="str">
        <f>IF($J2383="TC",0,IF($J2383="Nso",0,VLOOKUP($A2380,'Class-6'!$B$9:$EI$108,134,0)))</f>
        <v/>
      </c>
      <c r="L2401" s="412" t="str">
        <f>IF($J2383="TC","TC",IF($J2383="Nso","NSO",VLOOKUP($A2380,'Class-6'!$B$9:$EI$108,135,0)))</f>
        <v/>
      </c>
      <c r="M2401" s="97" t="str">
        <f>IF($J2383="Nso",0,VLOOKUP($A2380,'Class-6'!$B$9:$EI$108,137,0))</f>
        <v/>
      </c>
    </row>
    <row r="2402" spans="1:13" ht="20.25" customHeight="1">
      <c r="A2402" s="1187"/>
      <c r="B2402" s="49" t="s">
        <v>81</v>
      </c>
      <c r="C2402" s="1172" t="s">
        <v>63</v>
      </c>
      <c r="D2402" s="1173"/>
      <c r="E2402" s="1173"/>
      <c r="F2402" s="1173"/>
      <c r="G2402" s="1173"/>
      <c r="H2402" s="1174"/>
      <c r="I2402" s="1175" t="s">
        <v>64</v>
      </c>
      <c r="J2402" s="1176"/>
      <c r="K2402" s="484">
        <f>IF($J2383="TC",0,IF($J2383="Nso",0,VLOOKUP($A2380,'Class-6'!$B$9:$EI$108,128,0)))</f>
        <v>0</v>
      </c>
      <c r="L2402" s="1177" t="s">
        <v>107</v>
      </c>
      <c r="M2402" s="1178"/>
    </row>
    <row r="2403" spans="1:13" ht="20.25" customHeight="1" thickBot="1">
      <c r="A2403" s="1187"/>
      <c r="B2403" s="49" t="s">
        <v>81</v>
      </c>
      <c r="C2403" s="1113" t="s">
        <v>58</v>
      </c>
      <c r="D2403" s="1114"/>
      <c r="E2403" s="1114"/>
      <c r="F2403" s="1115" t="s">
        <v>176</v>
      </c>
      <c r="G2403" s="1115"/>
      <c r="H2403" s="272" t="s">
        <v>51</v>
      </c>
      <c r="I2403" s="1116" t="s">
        <v>65</v>
      </c>
      <c r="J2403" s="1117"/>
      <c r="K2403" s="485">
        <f>IF($J2383="TC",0,IF($J2383="Nso",0,VLOOKUP($A2380,'Class-6'!$B$9:$EI$108,129,0)))</f>
        <v>0</v>
      </c>
      <c r="L2403" s="1118" t="str">
        <f>IF($J2383="TC",0,IF($J2383="Nso",0,VLOOKUP($A2380,'Class-6'!$B$9:$EI$108,130,0)))</f>
        <v/>
      </c>
      <c r="M2403" s="1119"/>
    </row>
    <row r="2404" spans="1:13" ht="20.25" customHeight="1">
      <c r="A2404" s="1187"/>
      <c r="B2404" s="49" t="s">
        <v>81</v>
      </c>
      <c r="C2404" s="1113"/>
      <c r="D2404" s="1114"/>
      <c r="E2404" s="1114"/>
      <c r="F2404" s="1115"/>
      <c r="G2404" s="1115"/>
      <c r="H2404" s="273" t="s">
        <v>105</v>
      </c>
      <c r="I2404" s="1120" t="s">
        <v>66</v>
      </c>
      <c r="J2404" s="1121"/>
      <c r="K2404" s="1122">
        <f>IF($J2383="TC",0,IF($J2383="Nso",0,VLOOKUP($A2380,'Class-6'!$B$9:$EI$108,138,0)))</f>
        <v>0</v>
      </c>
      <c r="L2404" s="1122"/>
      <c r="M2404" s="1123"/>
    </row>
    <row r="2405" spans="1:13" ht="20.25" customHeight="1">
      <c r="A2405" s="1187"/>
      <c r="B2405" s="49" t="s">
        <v>81</v>
      </c>
      <c r="C2405" s="1101" t="str">
        <f>'Class-6'!$CX$3</f>
        <v>WORK EXP.</v>
      </c>
      <c r="D2405" s="1102"/>
      <c r="E2405" s="1103"/>
      <c r="F2405" s="1104" t="str">
        <f>IF($J2383="TC",0,IF($J2383="Nso",0,VLOOKUP($A2380,'Class-6'!$B$9:$FH$108,155,0)))</f>
        <v>0/100</v>
      </c>
      <c r="G2405" s="1104"/>
      <c r="H2405" s="95">
        <f>IF($J2383="TC",0,IF($J2383="Nso",0,VLOOKUP($A2380,'Class-6'!$B$9:$FH$108,109,0)))</f>
        <v>0</v>
      </c>
      <c r="I2405" s="1105" t="s">
        <v>83</v>
      </c>
      <c r="J2405" s="1106"/>
      <c r="K2405" s="1107">
        <f>'Class-6'!$V$2</f>
        <v>44676</v>
      </c>
      <c r="L2405" s="1107"/>
      <c r="M2405" s="1108"/>
    </row>
    <row r="2406" spans="1:13" ht="20.25" customHeight="1">
      <c r="A2406" s="1187"/>
      <c r="B2406" s="49" t="s">
        <v>81</v>
      </c>
      <c r="C2406" s="1109" t="str">
        <f>'Class-6'!$DG$3</f>
        <v>ART EDU.</v>
      </c>
      <c r="D2406" s="1104"/>
      <c r="E2406" s="1104"/>
      <c r="F2406" s="1086" t="str">
        <f>IF($J2383="TC",0,IF($J2383="Nso",0,VLOOKUP($A2380,'Class-6'!$B$9:$FH$108,159,0)))</f>
        <v>0/100</v>
      </c>
      <c r="G2406" s="1087"/>
      <c r="H2406" s="95">
        <f>IF($J2383="TC",0,IF($J2383="Nso",0,VLOOKUP($A2380,'Class-6'!$B$9:$FH$108,118,0)))</f>
        <v>0</v>
      </c>
      <c r="I2406" s="1110"/>
      <c r="J2406" s="1111"/>
      <c r="K2406" s="1111"/>
      <c r="L2406" s="1111"/>
      <c r="M2406" s="1112"/>
    </row>
    <row r="2407" spans="1:13" ht="20.25" customHeight="1">
      <c r="A2407" s="1187"/>
      <c r="B2407" s="49" t="s">
        <v>81</v>
      </c>
      <c r="C2407" s="1084" t="str">
        <f>'Class-6'!$DP$3</f>
        <v>HEALTH &amp; PHY. EDU.</v>
      </c>
      <c r="D2407" s="1085"/>
      <c r="E2407" s="1085"/>
      <c r="F2407" s="1086" t="str">
        <f>IF($J2383="TC",0,IF($J2383="Nso",0,VLOOKUP($A2380,'Class-6'!$B$9:$FH$108,163,0)))</f>
        <v>0/100</v>
      </c>
      <c r="G2407" s="1087"/>
      <c r="H2407" s="95">
        <f>IF($J2383="TC",0,IF($J2383="Nso",0,VLOOKUP($A2380,'Class-6'!$B$9:$FH$108,127,0)))</f>
        <v>0</v>
      </c>
      <c r="I2407" s="1088" t="s">
        <v>78</v>
      </c>
      <c r="J2407" s="1089"/>
      <c r="K2407" s="1092"/>
      <c r="L2407" s="1093"/>
      <c r="M2407" s="1094"/>
    </row>
    <row r="2408" spans="1:13" ht="20.25" customHeight="1">
      <c r="A2408" s="1187"/>
      <c r="B2408" s="40" t="s">
        <v>81</v>
      </c>
      <c r="C2408" s="1098" t="s">
        <v>67</v>
      </c>
      <c r="D2408" s="1099"/>
      <c r="E2408" s="1099"/>
      <c r="F2408" s="1099"/>
      <c r="G2408" s="1099"/>
      <c r="H2408" s="1100"/>
      <c r="I2408" s="1090"/>
      <c r="J2408" s="1091"/>
      <c r="K2408" s="1095"/>
      <c r="L2408" s="1096"/>
      <c r="M2408" s="1097"/>
    </row>
    <row r="2409" spans="1:13" ht="20.25" customHeight="1" thickBot="1">
      <c r="A2409" s="1187"/>
      <c r="B2409" s="40" t="s">
        <v>81</v>
      </c>
      <c r="C2409" s="96" t="s">
        <v>68</v>
      </c>
      <c r="D2409" s="1060" t="s">
        <v>73</v>
      </c>
      <c r="E2409" s="1227"/>
      <c r="F2409" s="1060" t="s">
        <v>74</v>
      </c>
      <c r="G2409" s="1061"/>
      <c r="H2409" s="1062"/>
      <c r="I2409" s="1063" t="s">
        <v>79</v>
      </c>
      <c r="J2409" s="1064"/>
      <c r="K2409" s="1064"/>
      <c r="L2409" s="1064"/>
      <c r="M2409" s="1065"/>
    </row>
    <row r="2410" spans="1:13" ht="20.25" customHeight="1">
      <c r="A2410" s="1187"/>
      <c r="B2410" s="40" t="s">
        <v>81</v>
      </c>
      <c r="C2410" s="511" t="s">
        <v>207</v>
      </c>
      <c r="D2410" s="1228" t="s">
        <v>208</v>
      </c>
      <c r="E2410" s="1229"/>
      <c r="F2410" s="1069" t="s">
        <v>75</v>
      </c>
      <c r="G2410" s="1070"/>
      <c r="H2410" s="1071"/>
      <c r="I2410" s="1066"/>
      <c r="J2410" s="1067"/>
      <c r="K2410" s="1067"/>
      <c r="L2410" s="1067"/>
      <c r="M2410" s="1068"/>
    </row>
    <row r="2411" spans="1:13" ht="20.25" customHeight="1">
      <c r="A2411" s="1187"/>
      <c r="B2411" s="40" t="s">
        <v>81</v>
      </c>
      <c r="C2411" s="512" t="s">
        <v>69</v>
      </c>
      <c r="D2411" s="1230" t="s">
        <v>212</v>
      </c>
      <c r="E2411" s="1231"/>
      <c r="F2411" s="1072" t="s">
        <v>76</v>
      </c>
      <c r="G2411" s="1073"/>
      <c r="H2411" s="1074"/>
      <c r="I2411" s="1066"/>
      <c r="J2411" s="1067"/>
      <c r="K2411" s="1067"/>
      <c r="L2411" s="1067"/>
      <c r="M2411" s="1068"/>
    </row>
    <row r="2412" spans="1:13" ht="20.25" customHeight="1">
      <c r="A2412" s="1187"/>
      <c r="B2412" s="40" t="s">
        <v>81</v>
      </c>
      <c r="C2412" s="512" t="s">
        <v>70</v>
      </c>
      <c r="D2412" s="1230" t="s">
        <v>215</v>
      </c>
      <c r="E2412" s="1231"/>
      <c r="F2412" s="1072" t="s">
        <v>77</v>
      </c>
      <c r="G2412" s="1073"/>
      <c r="H2412" s="1074"/>
      <c r="I2412" s="1075" t="s">
        <v>93</v>
      </c>
      <c r="J2412" s="1076"/>
      <c r="K2412" s="1076"/>
      <c r="L2412" s="1076"/>
      <c r="M2412" s="1077"/>
    </row>
    <row r="2413" spans="1:13" ht="20.25" customHeight="1">
      <c r="A2413" s="1187"/>
      <c r="B2413" s="40"/>
      <c r="C2413" s="512" t="s">
        <v>72</v>
      </c>
      <c r="D2413" s="1230" t="s">
        <v>209</v>
      </c>
      <c r="E2413" s="1231"/>
      <c r="F2413" s="1072" t="s">
        <v>77</v>
      </c>
      <c r="G2413" s="1073"/>
      <c r="H2413" s="1074"/>
      <c r="I2413" s="1075"/>
      <c r="J2413" s="1076"/>
      <c r="K2413" s="1076"/>
      <c r="L2413" s="1076"/>
      <c r="M2413" s="1077"/>
    </row>
    <row r="2414" spans="1:13" ht="20.25" customHeight="1" thickBot="1">
      <c r="A2414" s="1187"/>
      <c r="B2414" s="51" t="s">
        <v>81</v>
      </c>
      <c r="C2414" s="131" t="s">
        <v>71</v>
      </c>
      <c r="D2414" s="1232" t="s">
        <v>210</v>
      </c>
      <c r="E2414" s="1233"/>
      <c r="F2414" s="1081" t="s">
        <v>106</v>
      </c>
      <c r="G2414" s="1082"/>
      <c r="H2414" s="1083"/>
      <c r="I2414" s="1078"/>
      <c r="J2414" s="1079"/>
      <c r="K2414" s="1079"/>
      <c r="L2414" s="1079"/>
      <c r="M2414" s="1080"/>
    </row>
    <row r="2415" spans="1:13" ht="24.75" customHeight="1" thickTop="1" thickBot="1">
      <c r="A2415" s="488">
        <f>A2380+1</f>
        <v>69</v>
      </c>
      <c r="B2415" s="1186" t="s">
        <v>54</v>
      </c>
      <c r="C2415" s="1186"/>
      <c r="D2415" s="1186"/>
      <c r="E2415" s="1186"/>
      <c r="F2415" s="1186"/>
      <c r="G2415" s="1186"/>
      <c r="H2415" s="1186"/>
      <c r="I2415" s="1186"/>
      <c r="J2415" s="1186"/>
      <c r="K2415" s="1186"/>
      <c r="L2415" s="1186"/>
      <c r="M2415" s="1186"/>
    </row>
    <row r="2416" spans="1:13" ht="37.5" customHeight="1" thickTop="1">
      <c r="A2416" s="1187"/>
      <c r="B2416" s="1188"/>
      <c r="C2416" s="1189"/>
      <c r="D2416" s="1192" t="str">
        <f>Master!$E$8</f>
        <v>Govt. Sr. Secondary School Raimalwada</v>
      </c>
      <c r="E2416" s="1193"/>
      <c r="F2416" s="1193"/>
      <c r="G2416" s="1193"/>
      <c r="H2416" s="1193"/>
      <c r="I2416" s="1193"/>
      <c r="J2416" s="1193"/>
      <c r="K2416" s="1193"/>
      <c r="L2416" s="1193"/>
      <c r="M2416" s="1194"/>
    </row>
    <row r="2417" spans="1:13" ht="26.25" customHeight="1" thickBot="1">
      <c r="A2417" s="1187"/>
      <c r="B2417" s="1190"/>
      <c r="C2417" s="1191"/>
      <c r="D2417" s="1195" t="str">
        <f>Master!$E$11</f>
        <v>P.S.-Bapini (Jodhpur)</v>
      </c>
      <c r="E2417" s="1196"/>
      <c r="F2417" s="1196"/>
      <c r="G2417" s="1196"/>
      <c r="H2417" s="1196"/>
      <c r="I2417" s="1196"/>
      <c r="J2417" s="1196"/>
      <c r="K2417" s="1196"/>
      <c r="L2417" s="1196"/>
      <c r="M2417" s="1197"/>
    </row>
    <row r="2418" spans="1:13" ht="15" customHeight="1">
      <c r="A2418" s="1187"/>
      <c r="B2418" s="274"/>
      <c r="C2418" s="1198" t="s">
        <v>169</v>
      </c>
      <c r="D2418" s="1199"/>
      <c r="E2418" s="1199"/>
      <c r="F2418" s="1199"/>
      <c r="G2418" s="1200"/>
      <c r="H2418" s="1207" t="s">
        <v>129</v>
      </c>
      <c r="I2418" s="1207"/>
      <c r="J2418" s="1210">
        <f>VLOOKUP(A2415,'Class-6'!$B$9:$G$108,6)</f>
        <v>0</v>
      </c>
      <c r="K2418" s="1213" t="str">
        <f>CONCATENATE('Class-6'!$C$3,'Class-6'!$G$3)</f>
        <v>School U-Dise Code :-08151106901</v>
      </c>
      <c r="L2418" s="1214"/>
      <c r="M2418" s="1215"/>
    </row>
    <row r="2419" spans="1:13" ht="15" customHeight="1">
      <c r="A2419" s="1187"/>
      <c r="B2419" s="38"/>
      <c r="C2419" s="1201"/>
      <c r="D2419" s="1202"/>
      <c r="E2419" s="1202"/>
      <c r="F2419" s="1202"/>
      <c r="G2419" s="1203"/>
      <c r="H2419" s="1208"/>
      <c r="I2419" s="1208"/>
      <c r="J2419" s="1211"/>
      <c r="K2419" s="1216" t="str">
        <f>CONCATENATE('Class-6'!$I$3,'Class-6'!$J$3)</f>
        <v>Session :-2021-22</v>
      </c>
      <c r="L2419" s="1217"/>
      <c r="M2419" s="1218"/>
    </row>
    <row r="2420" spans="1:13" ht="15" customHeight="1" thickBot="1">
      <c r="A2420" s="1187"/>
      <c r="B2420" s="38"/>
      <c r="C2420" s="1204"/>
      <c r="D2420" s="1205"/>
      <c r="E2420" s="1205"/>
      <c r="F2420" s="1205"/>
      <c r="G2420" s="1206"/>
      <c r="H2420" s="1209"/>
      <c r="I2420" s="1209"/>
      <c r="J2420" s="1212"/>
      <c r="K2420" s="1219"/>
      <c r="L2420" s="1220"/>
      <c r="M2420" s="1221"/>
    </row>
    <row r="2421" spans="1:13" ht="20.25" customHeight="1">
      <c r="A2421" s="1187"/>
      <c r="B2421" s="40" t="s">
        <v>81</v>
      </c>
      <c r="C2421" s="1222" t="s">
        <v>22</v>
      </c>
      <c r="D2421" s="1223"/>
      <c r="E2421" s="1223"/>
      <c r="F2421" s="1224"/>
      <c r="G2421" s="17" t="s">
        <v>167</v>
      </c>
      <c r="H2421" s="1225">
        <f>VLOOKUP($A2415,'Class-6'!$B$9:$EI$108,4,0)</f>
        <v>0</v>
      </c>
      <c r="I2421" s="1225"/>
      <c r="J2421" s="1225"/>
      <c r="K2421" s="1225"/>
      <c r="L2421" s="1225"/>
      <c r="M2421" s="1226"/>
    </row>
    <row r="2422" spans="1:13" ht="20.25" customHeight="1">
      <c r="A2422" s="1187"/>
      <c r="B2422" s="40" t="s">
        <v>81</v>
      </c>
      <c r="C2422" s="1181" t="s">
        <v>24</v>
      </c>
      <c r="D2422" s="1182"/>
      <c r="E2422" s="1182"/>
      <c r="F2422" s="1183"/>
      <c r="G2422" s="33" t="s">
        <v>167</v>
      </c>
      <c r="H2422" s="1179">
        <f>VLOOKUP($A2415,'Class-6'!$B$9:$EI$108,7,0)</f>
        <v>0</v>
      </c>
      <c r="I2422" s="1179"/>
      <c r="J2422" s="1179"/>
      <c r="K2422" s="1179"/>
      <c r="L2422" s="1179"/>
      <c r="M2422" s="1180"/>
    </row>
    <row r="2423" spans="1:13" ht="20.25" customHeight="1">
      <c r="A2423" s="1187"/>
      <c r="B2423" s="40" t="s">
        <v>81</v>
      </c>
      <c r="C2423" s="1181" t="s">
        <v>25</v>
      </c>
      <c r="D2423" s="1182"/>
      <c r="E2423" s="1182"/>
      <c r="F2423" s="1183"/>
      <c r="G2423" s="33" t="s">
        <v>167</v>
      </c>
      <c r="H2423" s="1179">
        <f>VLOOKUP($A2415,'Class-6'!$B$9:$EI$108,8,0)</f>
        <v>0</v>
      </c>
      <c r="I2423" s="1179"/>
      <c r="J2423" s="1179"/>
      <c r="K2423" s="1179"/>
      <c r="L2423" s="1179"/>
      <c r="M2423" s="1180"/>
    </row>
    <row r="2424" spans="1:13" ht="20.25" customHeight="1">
      <c r="A2424" s="1187"/>
      <c r="B2424" s="40" t="s">
        <v>81</v>
      </c>
      <c r="C2424" s="1181" t="s">
        <v>56</v>
      </c>
      <c r="D2424" s="1182"/>
      <c r="E2424" s="1182"/>
      <c r="F2424" s="1183"/>
      <c r="G2424" s="33" t="s">
        <v>167</v>
      </c>
      <c r="H2424" s="1179">
        <f>VLOOKUP($A2415,'Class-6'!$B$9:$EI$108,9,0)</f>
        <v>0</v>
      </c>
      <c r="I2424" s="1179"/>
      <c r="J2424" s="1179"/>
      <c r="K2424" s="1179"/>
      <c r="L2424" s="1179"/>
      <c r="M2424" s="1180"/>
    </row>
    <row r="2425" spans="1:13" ht="20.25" customHeight="1">
      <c r="A2425" s="1187"/>
      <c r="B2425" s="40" t="s">
        <v>81</v>
      </c>
      <c r="C2425" s="1181" t="s">
        <v>57</v>
      </c>
      <c r="D2425" s="1182"/>
      <c r="E2425" s="1182"/>
      <c r="F2425" s="1183"/>
      <c r="G2425" s="33" t="s">
        <v>167</v>
      </c>
      <c r="H2425" s="1184" t="str">
        <f>CONCATENATE('Class-6'!$G$4,'Class-6'!$J$4)</f>
        <v>6(A)</v>
      </c>
      <c r="I2425" s="1179"/>
      <c r="J2425" s="1179"/>
      <c r="K2425" s="1179"/>
      <c r="L2425" s="1179"/>
      <c r="M2425" s="1180"/>
    </row>
    <row r="2426" spans="1:13" ht="20.25" customHeight="1" thickBot="1">
      <c r="A2426" s="1187"/>
      <c r="B2426" s="40" t="s">
        <v>81</v>
      </c>
      <c r="C2426" s="1154" t="s">
        <v>27</v>
      </c>
      <c r="D2426" s="1155"/>
      <c r="E2426" s="1155"/>
      <c r="F2426" s="1156"/>
      <c r="G2426" s="98" t="s">
        <v>167</v>
      </c>
      <c r="H2426" s="1157">
        <f>VLOOKUP($A2415,'Class-6'!$B$9:$EI$108,10,0)</f>
        <v>0</v>
      </c>
      <c r="I2426" s="1157"/>
      <c r="J2426" s="1157"/>
      <c r="K2426" s="1157"/>
      <c r="L2426" s="1157"/>
      <c r="M2426" s="1158"/>
    </row>
    <row r="2427" spans="1:13" ht="20.25" customHeight="1">
      <c r="A2427" s="1187"/>
      <c r="B2427" s="49" t="s">
        <v>81</v>
      </c>
      <c r="C2427" s="1159" t="s">
        <v>58</v>
      </c>
      <c r="D2427" s="1160"/>
      <c r="E2427" s="413" t="s">
        <v>85</v>
      </c>
      <c r="F2427" s="413" t="s">
        <v>86</v>
      </c>
      <c r="G2427" s="410" t="s">
        <v>33</v>
      </c>
      <c r="H2427" s="1161" t="s">
        <v>59</v>
      </c>
      <c r="I2427" s="1161"/>
      <c r="J2427" s="1162" t="s">
        <v>97</v>
      </c>
      <c r="K2427" s="1163"/>
      <c r="L2427" s="414" t="s">
        <v>89</v>
      </c>
      <c r="M2427" s="1164" t="s">
        <v>104</v>
      </c>
    </row>
    <row r="2428" spans="1:13" ht="25.5" customHeight="1" thickBot="1">
      <c r="A2428" s="1187"/>
      <c r="B2428" s="49" t="s">
        <v>81</v>
      </c>
      <c r="C2428" s="1166" t="s">
        <v>60</v>
      </c>
      <c r="D2428" s="1167"/>
      <c r="E2428" s="267">
        <f>'Class-6'!$L$7</f>
        <v>20</v>
      </c>
      <c r="F2428" s="267">
        <f>'Class-6'!$M$7</f>
        <v>20</v>
      </c>
      <c r="G2428" s="268">
        <f>SUM(E2428:F2428)</f>
        <v>40</v>
      </c>
      <c r="H2428" s="1168">
        <f>'Class-6'!$R$7</f>
        <v>60</v>
      </c>
      <c r="I2428" s="1169"/>
      <c r="J2428" s="1170">
        <f>'Class-6'!$V$7</f>
        <v>100</v>
      </c>
      <c r="K2428" s="1171"/>
      <c r="L2428" s="150">
        <f>G2428+H2428+J2428</f>
        <v>200</v>
      </c>
      <c r="M2428" s="1165"/>
    </row>
    <row r="2429" spans="1:13" ht="22.5" customHeight="1">
      <c r="A2429" s="1187"/>
      <c r="B2429" s="49" t="s">
        <v>81</v>
      </c>
      <c r="C2429" s="1148" t="str">
        <f>'Class-6'!$L$3</f>
        <v>HINDI</v>
      </c>
      <c r="D2429" s="1149"/>
      <c r="E2429" s="99">
        <f>IF($J2418="TC",0,IF($J2418="Nso",0,VLOOKUP($A2415,'Class-6'!$B$9:$EI$108,11,0)))</f>
        <v>0</v>
      </c>
      <c r="F2429" s="99">
        <f>IF($J2418="TC",0,IF($J2418="Nso",0,VLOOKUP($A2415,'Class-6'!$B$9:$EI$108,12,0)))</f>
        <v>0</v>
      </c>
      <c r="G2429" s="269">
        <f>SUM(E2429,F2429)</f>
        <v>0</v>
      </c>
      <c r="H2429" s="1150">
        <f>IF($J2418="TC",0,IF($J2418="Nso",0,VLOOKUP($A2415,'Class-6'!$B$9:$EI$108,17,0)))</f>
        <v>0</v>
      </c>
      <c r="I2429" s="1151"/>
      <c r="J2429" s="1152">
        <f>IF($J2418="TC",0,IF($J2418="Nso",0,VLOOKUP($A2415,'Class-6'!$B$9:$EI$108,21,0)))</f>
        <v>0</v>
      </c>
      <c r="K2429" s="1153"/>
      <c r="L2429" s="99">
        <f>SUM(G2429,H2429,J2429)</f>
        <v>0</v>
      </c>
      <c r="M2429" s="100">
        <f>IF($J2418="TC",0,IF($J2418="Nso",0,VLOOKUP($A2415,'Class-6'!$B$9:$EI$108,25,0)))</f>
        <v>0</v>
      </c>
    </row>
    <row r="2430" spans="1:13" ht="22.5" customHeight="1">
      <c r="A2430" s="1187"/>
      <c r="B2430" s="49" t="s">
        <v>81</v>
      </c>
      <c r="C2430" s="1136" t="str">
        <f>'Class-6'!$AA$3</f>
        <v>ENGLISH</v>
      </c>
      <c r="D2430" s="1137"/>
      <c r="E2430" s="99">
        <f>IF($J2418="TC",0,IF($J2418="Nso",0,VLOOKUP($A2415,'Class-6'!$B$9:$EI$108,26,0)))</f>
        <v>0</v>
      </c>
      <c r="F2430" s="99">
        <f>IF($J2418="TC",0,IF($J2418="Nso",0,VLOOKUP($A2415,'Class-6'!$B$9:$EI$108,27,0)))</f>
        <v>0</v>
      </c>
      <c r="G2430" s="270">
        <f t="shared" ref="G2430:G2434" si="136">SUM(E2430,F2430)</f>
        <v>0</v>
      </c>
      <c r="H2430" s="1138">
        <f>IF($J2418="TC",0,IF($J2418="Nso",0,VLOOKUP($A2415,'Class-6'!$B$9:$EI$108,32,0)))</f>
        <v>0</v>
      </c>
      <c r="I2430" s="1139"/>
      <c r="J2430" s="1140">
        <f>IF($J2418="TC",0,IF($J2418="Nso",0,VLOOKUP($A2415,'Class-6'!$B$9:$EI$108,36,0)))</f>
        <v>0</v>
      </c>
      <c r="K2430" s="1141"/>
      <c r="L2430" s="99">
        <f t="shared" ref="L2430:L2434" si="137">SUM(G2430,H2430,J2430)</f>
        <v>0</v>
      </c>
      <c r="M2430" s="100">
        <f>IF($J2418="TC",0,IF($J2418="Nso",0,VLOOKUP($A2415,'Class-6'!$B$9:$EI$108,40,0)))</f>
        <v>0</v>
      </c>
    </row>
    <row r="2431" spans="1:13" ht="22.5" customHeight="1">
      <c r="A2431" s="1187"/>
      <c r="B2431" s="49" t="s">
        <v>81</v>
      </c>
      <c r="C2431" s="1136" t="str">
        <f>'Class-6'!$AP$3</f>
        <v>SANSKRIT</v>
      </c>
      <c r="D2431" s="1137"/>
      <c r="E2431" s="99">
        <f>IF($J2418="TC",0,IF($J2418="Nso",0,VLOOKUP($A2415,'Class-6'!$B$9:$EI$108,41,0)))</f>
        <v>0</v>
      </c>
      <c r="F2431" s="99">
        <f>IF($J2418="TC",0,IF($J2418="TC",0,IF($J2418="Nso",0,VLOOKUP($A2415,'Class-6'!$B$9:$EI$108,42,0))))</f>
        <v>0</v>
      </c>
      <c r="G2431" s="270">
        <f t="shared" si="136"/>
        <v>0</v>
      </c>
      <c r="H2431" s="1138">
        <f>IF($J2418="TC",0,IF($J2418="Nso",0,VLOOKUP($A2415,'Class-6'!$B$9:$EI$108,47,0)))</f>
        <v>0</v>
      </c>
      <c r="I2431" s="1139"/>
      <c r="J2431" s="1140">
        <f>IF($J2418="TC",0,IF($J2418="Nso",0,VLOOKUP($A2415,'Class-6'!$B$9:$EI$108,51,0)))</f>
        <v>0</v>
      </c>
      <c r="K2431" s="1141"/>
      <c r="L2431" s="99">
        <f t="shared" si="137"/>
        <v>0</v>
      </c>
      <c r="M2431" s="100">
        <f>IF($J2418="TC",0,IF($J2418="Nso",0,VLOOKUP($A2415,'Class-6'!$B$9:$EI$108,55,0)))</f>
        <v>0</v>
      </c>
    </row>
    <row r="2432" spans="1:13" ht="22.5" customHeight="1">
      <c r="A2432" s="1187"/>
      <c r="B2432" s="49" t="s">
        <v>81</v>
      </c>
      <c r="C2432" s="1136" t="str">
        <f>'Class-6'!$BE$3</f>
        <v>SCIENCE</v>
      </c>
      <c r="D2432" s="1137"/>
      <c r="E2432" s="99">
        <f>IF($J2418="TC",0,IF($J2418="Nso",0,VLOOKUP($A2415,'Class-6'!$B$9:$EI$108,56,0)))</f>
        <v>0</v>
      </c>
      <c r="F2432" s="99">
        <f>IF($J2418="TC",0,IF($J2418="Nso",0,VLOOKUP($A2415,'Class-6'!$B$9:$EI$108,57,0)))</f>
        <v>0</v>
      </c>
      <c r="G2432" s="270">
        <f t="shared" si="136"/>
        <v>0</v>
      </c>
      <c r="H2432" s="1138">
        <f>IF($J2418="TC",0,IF($J2418="Nso",0,VLOOKUP($A2415,'Class-6'!$B$9:$EI$108,62,0)))</f>
        <v>0</v>
      </c>
      <c r="I2432" s="1139"/>
      <c r="J2432" s="1140">
        <f>IF($J2418="TC",0,IF($J2418="Nso",0,VLOOKUP($A2415,'Class-6'!$B$9:$EI$108,66,0)))</f>
        <v>0</v>
      </c>
      <c r="K2432" s="1141"/>
      <c r="L2432" s="99">
        <f t="shared" si="137"/>
        <v>0</v>
      </c>
      <c r="M2432" s="100">
        <f>IF($J2418="TC",0,IF($J2418="Nso",0,VLOOKUP($A2415,'Class-6'!$B$9:$EI$108,70,0)))</f>
        <v>0</v>
      </c>
    </row>
    <row r="2433" spans="1:13" ht="22.5" customHeight="1">
      <c r="A2433" s="1187"/>
      <c r="B2433" s="49" t="s">
        <v>81</v>
      </c>
      <c r="C2433" s="1136" t="str">
        <f>'Class-6'!$BT$3</f>
        <v>MATHEMATICS</v>
      </c>
      <c r="D2433" s="1137"/>
      <c r="E2433" s="99">
        <f>IF($J2418="TC",0,IF($J2418="Nso",0,VLOOKUP($A2415,'Class-6'!$B$9:$EI$108,71,0)))</f>
        <v>0</v>
      </c>
      <c r="F2433" s="99">
        <f>IF($J2418="TC",0,IF($J2418="Nso",0,VLOOKUP($A2415,'Class-6'!$B$9:$EI$108,72,0)))</f>
        <v>0</v>
      </c>
      <c r="G2433" s="270">
        <f t="shared" si="136"/>
        <v>0</v>
      </c>
      <c r="H2433" s="1138">
        <f>IF($J2418="TC",0,IF($J2418="Nso",0,VLOOKUP($A2415,'Class-6'!$B$9:$EI$108,77,0)))</f>
        <v>0</v>
      </c>
      <c r="I2433" s="1139"/>
      <c r="J2433" s="1140">
        <f>IF($J2418="TC",0,IF($J2418="Nso",0,VLOOKUP($A2415,'Class-6'!$B$9:$EI$108,81,0)))</f>
        <v>0</v>
      </c>
      <c r="K2433" s="1141"/>
      <c r="L2433" s="99">
        <f t="shared" si="137"/>
        <v>0</v>
      </c>
      <c r="M2433" s="100">
        <f>IF($J2418="TC",0,IF($J2418="Nso",0,VLOOKUP($A2415,'Class-6'!$B$9:$EI$108,85,0)))</f>
        <v>0</v>
      </c>
    </row>
    <row r="2434" spans="1:13" ht="22.5" customHeight="1" thickBot="1">
      <c r="A2434" s="1187"/>
      <c r="B2434" s="49" t="s">
        <v>81</v>
      </c>
      <c r="C2434" s="1142" t="str">
        <f>'Class-6'!$CI$3</f>
        <v>SOCIAL SCIENCE</v>
      </c>
      <c r="D2434" s="1143"/>
      <c r="E2434" s="99">
        <f>IF($J2418="TC",0,IF($J2418="Nso",0,VLOOKUP($A2415,'Class-6'!$B$9:$EI$108,86,0)))</f>
        <v>0</v>
      </c>
      <c r="F2434" s="99">
        <f>IF($J2418="TC",0,IF($J2418="Nso",0,VLOOKUP($A2415,'Class-6'!$B$9:$EI$108,87,0)))</f>
        <v>0</v>
      </c>
      <c r="G2434" s="271">
        <f t="shared" si="136"/>
        <v>0</v>
      </c>
      <c r="H2434" s="1144">
        <f>IF($J2418="TC",0,IF($J2418="Nso",0,VLOOKUP($A2415,'Class-6'!$B$9:$EI$108,92,0)))</f>
        <v>0</v>
      </c>
      <c r="I2434" s="1145"/>
      <c r="J2434" s="1146">
        <f>IF($J2418="TC",0,IF($J2418="Nso",0,VLOOKUP($A2415,'Class-6'!$B$9:$EI$108,96,0)))</f>
        <v>0</v>
      </c>
      <c r="K2434" s="1147"/>
      <c r="L2434" s="99">
        <f t="shared" si="137"/>
        <v>0</v>
      </c>
      <c r="M2434" s="100">
        <f>IF($J2418="TC",0,IF($J2418="Nso",0,VLOOKUP($A2415,'Class-6'!$B$9:$EI$108,100,0)))</f>
        <v>0</v>
      </c>
    </row>
    <row r="2435" spans="1:13" ht="20.25" customHeight="1">
      <c r="A2435" s="1187"/>
      <c r="B2435" s="49" t="s">
        <v>81</v>
      </c>
      <c r="C2435" s="1124" t="s">
        <v>90</v>
      </c>
      <c r="D2435" s="1125"/>
      <c r="E2435" s="1126"/>
      <c r="F2435" s="1130" t="s">
        <v>91</v>
      </c>
      <c r="G2435" s="1131"/>
      <c r="H2435" s="1132" t="s">
        <v>92</v>
      </c>
      <c r="I2435" s="1133"/>
      <c r="J2435" s="481" t="s">
        <v>45</v>
      </c>
      <c r="K2435" s="481" t="s">
        <v>98</v>
      </c>
      <c r="L2435" s="411" t="s">
        <v>43</v>
      </c>
      <c r="M2435" s="50" t="s">
        <v>47</v>
      </c>
    </row>
    <row r="2436" spans="1:13" ht="20.25" customHeight="1" thickBot="1">
      <c r="A2436" s="1187"/>
      <c r="B2436" s="49" t="s">
        <v>81</v>
      </c>
      <c r="C2436" s="1127"/>
      <c r="D2436" s="1128"/>
      <c r="E2436" s="1129"/>
      <c r="F2436" s="1134">
        <f>IF($J2418="TC",0,IF($J2418="Nso",0,VLOOKUP($A2415,'Class-6'!$B$9:$EI$108,131,0)))</f>
        <v>0</v>
      </c>
      <c r="G2436" s="1135"/>
      <c r="H2436" s="1134">
        <f>IF($J2418="TC",0,IF($J2418="Nso",0,VLOOKUP($A2415,'Class-6'!$B$9:$EI$108,132,0)))</f>
        <v>0</v>
      </c>
      <c r="I2436" s="1135"/>
      <c r="J2436" s="483">
        <f>IF($J2418="TC",0,IF($J2418="Nso",0,VLOOKUP($A2415,'Class-6'!$B$9:$EI$108,133,0)))</f>
        <v>0</v>
      </c>
      <c r="K2436" s="482" t="str">
        <f>IF($J2418="TC",0,IF($J2418="Nso",0,VLOOKUP($A2415,'Class-6'!$B$9:$EI$108,134,0)))</f>
        <v/>
      </c>
      <c r="L2436" s="412" t="str">
        <f>IF($J2418="TC","TC",IF($J2418="Nso","NSO",VLOOKUP($A2415,'Class-6'!$B$9:$EI$108,135,0)))</f>
        <v/>
      </c>
      <c r="M2436" s="97" t="str">
        <f>IF($J2418="Nso",0,VLOOKUP($A2415,'Class-6'!$B$9:$EI$108,137,0))</f>
        <v/>
      </c>
    </row>
    <row r="2437" spans="1:13" ht="20.25" customHeight="1">
      <c r="A2437" s="1187"/>
      <c r="B2437" s="49" t="s">
        <v>81</v>
      </c>
      <c r="C2437" s="1172" t="s">
        <v>63</v>
      </c>
      <c r="D2437" s="1173"/>
      <c r="E2437" s="1173"/>
      <c r="F2437" s="1173"/>
      <c r="G2437" s="1173"/>
      <c r="H2437" s="1174"/>
      <c r="I2437" s="1175" t="s">
        <v>64</v>
      </c>
      <c r="J2437" s="1176"/>
      <c r="K2437" s="484">
        <f>IF($J2418="TC",0,IF($J2418="Nso",0,VLOOKUP($A2415,'Class-6'!$B$9:$EI$108,128,0)))</f>
        <v>0</v>
      </c>
      <c r="L2437" s="1177" t="s">
        <v>107</v>
      </c>
      <c r="M2437" s="1178"/>
    </row>
    <row r="2438" spans="1:13" ht="20.25" customHeight="1" thickBot="1">
      <c r="A2438" s="1187"/>
      <c r="B2438" s="49" t="s">
        <v>81</v>
      </c>
      <c r="C2438" s="1113" t="s">
        <v>58</v>
      </c>
      <c r="D2438" s="1114"/>
      <c r="E2438" s="1114"/>
      <c r="F2438" s="1115" t="s">
        <v>176</v>
      </c>
      <c r="G2438" s="1115"/>
      <c r="H2438" s="272" t="s">
        <v>51</v>
      </c>
      <c r="I2438" s="1116" t="s">
        <v>65</v>
      </c>
      <c r="J2438" s="1117"/>
      <c r="K2438" s="485">
        <f>IF($J2418="TC",0,IF($J2418="Nso",0,VLOOKUP($A2415,'Class-6'!$B$9:$EI$108,129,0)))</f>
        <v>0</v>
      </c>
      <c r="L2438" s="1118" t="str">
        <f>IF($J2418="TC",0,IF($J2418="Nso",0,VLOOKUP($A2415,'Class-6'!$B$9:$EI$108,130,0)))</f>
        <v/>
      </c>
      <c r="M2438" s="1119"/>
    </row>
    <row r="2439" spans="1:13" ht="20.25" customHeight="1">
      <c r="A2439" s="1187"/>
      <c r="B2439" s="49" t="s">
        <v>81</v>
      </c>
      <c r="C2439" s="1113"/>
      <c r="D2439" s="1114"/>
      <c r="E2439" s="1114"/>
      <c r="F2439" s="1115"/>
      <c r="G2439" s="1115"/>
      <c r="H2439" s="273" t="s">
        <v>105</v>
      </c>
      <c r="I2439" s="1120" t="s">
        <v>66</v>
      </c>
      <c r="J2439" s="1121"/>
      <c r="K2439" s="1122">
        <f>IF($J2418="TC",0,IF($J2418="Nso",0,VLOOKUP($A2415,'Class-6'!$B$9:$EI$108,138,0)))</f>
        <v>0</v>
      </c>
      <c r="L2439" s="1122"/>
      <c r="M2439" s="1123"/>
    </row>
    <row r="2440" spans="1:13" ht="20.25" customHeight="1">
      <c r="A2440" s="1187"/>
      <c r="B2440" s="49" t="s">
        <v>81</v>
      </c>
      <c r="C2440" s="1101" t="str">
        <f>'Class-6'!$CX$3</f>
        <v>WORK EXP.</v>
      </c>
      <c r="D2440" s="1102"/>
      <c r="E2440" s="1103"/>
      <c r="F2440" s="1104" t="str">
        <f>IF($J2418="TC",0,IF($J2418="Nso",0,VLOOKUP($A2415,'Class-6'!$B$9:$FH$108,155,0)))</f>
        <v>0/100</v>
      </c>
      <c r="G2440" s="1104"/>
      <c r="H2440" s="95">
        <f>IF($J2418="TC",0,IF($J2418="Nso",0,VLOOKUP($A2415,'Class-6'!$B$9:$FH$108,109,0)))</f>
        <v>0</v>
      </c>
      <c r="I2440" s="1105" t="s">
        <v>83</v>
      </c>
      <c r="J2440" s="1106"/>
      <c r="K2440" s="1107">
        <f>'Class-6'!$V$2</f>
        <v>44676</v>
      </c>
      <c r="L2440" s="1107"/>
      <c r="M2440" s="1108"/>
    </row>
    <row r="2441" spans="1:13" ht="20.25" customHeight="1">
      <c r="A2441" s="1187"/>
      <c r="B2441" s="49" t="s">
        <v>81</v>
      </c>
      <c r="C2441" s="1109" t="str">
        <f>'Class-6'!$DG$3</f>
        <v>ART EDU.</v>
      </c>
      <c r="D2441" s="1104"/>
      <c r="E2441" s="1104"/>
      <c r="F2441" s="1086" t="str">
        <f>IF($J2418="TC",0,IF($J2418="Nso",0,VLOOKUP($A2415,'Class-6'!$B$9:$FH$108,159,0)))</f>
        <v>0/100</v>
      </c>
      <c r="G2441" s="1087"/>
      <c r="H2441" s="95">
        <f>IF($J2418="TC",0,IF($J2418="Nso",0,VLOOKUP($A2415,'Class-6'!$B$9:$FH$108,118,0)))</f>
        <v>0</v>
      </c>
      <c r="I2441" s="1110"/>
      <c r="J2441" s="1111"/>
      <c r="K2441" s="1111"/>
      <c r="L2441" s="1111"/>
      <c r="M2441" s="1112"/>
    </row>
    <row r="2442" spans="1:13" ht="20.25" customHeight="1">
      <c r="A2442" s="1187"/>
      <c r="B2442" s="49" t="s">
        <v>81</v>
      </c>
      <c r="C2442" s="1084" t="str">
        <f>'Class-6'!$DP$3</f>
        <v>HEALTH &amp; PHY. EDU.</v>
      </c>
      <c r="D2442" s="1085"/>
      <c r="E2442" s="1085"/>
      <c r="F2442" s="1086" t="str">
        <f>IF($J2418="TC",0,IF($J2418="Nso",0,VLOOKUP($A2415,'Class-6'!$B$9:$FH$108,163,0)))</f>
        <v>0/100</v>
      </c>
      <c r="G2442" s="1087"/>
      <c r="H2442" s="95">
        <f>IF($J2418="TC",0,IF($J2418="Nso",0,VLOOKUP($A2415,'Class-6'!$B$9:$FH$108,127,0)))</f>
        <v>0</v>
      </c>
      <c r="I2442" s="1088" t="s">
        <v>78</v>
      </c>
      <c r="J2442" s="1089"/>
      <c r="K2442" s="1092"/>
      <c r="L2442" s="1093"/>
      <c r="M2442" s="1094"/>
    </row>
    <row r="2443" spans="1:13" ht="20.25" customHeight="1">
      <c r="A2443" s="1187"/>
      <c r="B2443" s="40" t="s">
        <v>81</v>
      </c>
      <c r="C2443" s="1098" t="s">
        <v>67</v>
      </c>
      <c r="D2443" s="1099"/>
      <c r="E2443" s="1099"/>
      <c r="F2443" s="1099"/>
      <c r="G2443" s="1099"/>
      <c r="H2443" s="1100"/>
      <c r="I2443" s="1090"/>
      <c r="J2443" s="1091"/>
      <c r="K2443" s="1095"/>
      <c r="L2443" s="1096"/>
      <c r="M2443" s="1097"/>
    </row>
    <row r="2444" spans="1:13" ht="20.25" customHeight="1" thickBot="1">
      <c r="A2444" s="1187"/>
      <c r="B2444" s="40" t="s">
        <v>81</v>
      </c>
      <c r="C2444" s="96" t="s">
        <v>68</v>
      </c>
      <c r="D2444" s="1060" t="s">
        <v>73</v>
      </c>
      <c r="E2444" s="1227"/>
      <c r="F2444" s="1060" t="s">
        <v>74</v>
      </c>
      <c r="G2444" s="1061"/>
      <c r="H2444" s="1062"/>
      <c r="I2444" s="1063" t="s">
        <v>79</v>
      </c>
      <c r="J2444" s="1064"/>
      <c r="K2444" s="1064"/>
      <c r="L2444" s="1064"/>
      <c r="M2444" s="1065"/>
    </row>
    <row r="2445" spans="1:13" ht="20.25" customHeight="1">
      <c r="A2445" s="1187"/>
      <c r="B2445" s="40" t="s">
        <v>81</v>
      </c>
      <c r="C2445" s="511" t="s">
        <v>207</v>
      </c>
      <c r="D2445" s="1228" t="s">
        <v>208</v>
      </c>
      <c r="E2445" s="1229"/>
      <c r="F2445" s="1069" t="s">
        <v>75</v>
      </c>
      <c r="G2445" s="1070"/>
      <c r="H2445" s="1071"/>
      <c r="I2445" s="1066"/>
      <c r="J2445" s="1067"/>
      <c r="K2445" s="1067"/>
      <c r="L2445" s="1067"/>
      <c r="M2445" s="1068"/>
    </row>
    <row r="2446" spans="1:13" ht="20.25" customHeight="1">
      <c r="A2446" s="1187"/>
      <c r="B2446" s="40" t="s">
        <v>81</v>
      </c>
      <c r="C2446" s="512" t="s">
        <v>69</v>
      </c>
      <c r="D2446" s="1230" t="s">
        <v>212</v>
      </c>
      <c r="E2446" s="1231"/>
      <c r="F2446" s="1072" t="s">
        <v>76</v>
      </c>
      <c r="G2446" s="1073"/>
      <c r="H2446" s="1074"/>
      <c r="I2446" s="1066"/>
      <c r="J2446" s="1067"/>
      <c r="K2446" s="1067"/>
      <c r="L2446" s="1067"/>
      <c r="M2446" s="1068"/>
    </row>
    <row r="2447" spans="1:13" ht="20.25" customHeight="1">
      <c r="A2447" s="1187"/>
      <c r="B2447" s="40" t="s">
        <v>81</v>
      </c>
      <c r="C2447" s="512" t="s">
        <v>70</v>
      </c>
      <c r="D2447" s="1230" t="s">
        <v>215</v>
      </c>
      <c r="E2447" s="1231"/>
      <c r="F2447" s="1072" t="s">
        <v>77</v>
      </c>
      <c r="G2447" s="1073"/>
      <c r="H2447" s="1074"/>
      <c r="I2447" s="1075" t="s">
        <v>93</v>
      </c>
      <c r="J2447" s="1076"/>
      <c r="K2447" s="1076"/>
      <c r="L2447" s="1076"/>
      <c r="M2447" s="1077"/>
    </row>
    <row r="2448" spans="1:13" ht="20.25" customHeight="1">
      <c r="A2448" s="1187"/>
      <c r="B2448" s="40"/>
      <c r="C2448" s="512" t="s">
        <v>72</v>
      </c>
      <c r="D2448" s="1230" t="s">
        <v>209</v>
      </c>
      <c r="E2448" s="1231"/>
      <c r="F2448" s="1072" t="s">
        <v>77</v>
      </c>
      <c r="G2448" s="1073"/>
      <c r="H2448" s="1074"/>
      <c r="I2448" s="1075"/>
      <c r="J2448" s="1076"/>
      <c r="K2448" s="1076"/>
      <c r="L2448" s="1076"/>
      <c r="M2448" s="1077"/>
    </row>
    <row r="2449" spans="1:13" ht="20.25" customHeight="1" thickBot="1">
      <c r="A2449" s="1187"/>
      <c r="B2449" s="51" t="s">
        <v>81</v>
      </c>
      <c r="C2449" s="131" t="s">
        <v>71</v>
      </c>
      <c r="D2449" s="1232" t="s">
        <v>210</v>
      </c>
      <c r="E2449" s="1233"/>
      <c r="F2449" s="1081" t="s">
        <v>106</v>
      </c>
      <c r="G2449" s="1082"/>
      <c r="H2449" s="1083"/>
      <c r="I2449" s="1078"/>
      <c r="J2449" s="1079"/>
      <c r="K2449" s="1079"/>
      <c r="L2449" s="1079"/>
      <c r="M2449" s="1080"/>
    </row>
    <row r="2450" spans="1:13" ht="12.75" customHeight="1" thickTop="1">
      <c r="A2450" s="1185"/>
      <c r="B2450" s="1185"/>
      <c r="C2450" s="1185"/>
      <c r="D2450" s="1185"/>
      <c r="E2450" s="1185"/>
      <c r="F2450" s="1185"/>
      <c r="G2450" s="1185"/>
      <c r="H2450" s="1185"/>
      <c r="I2450" s="1185"/>
      <c r="J2450" s="1185"/>
      <c r="K2450" s="1185"/>
      <c r="L2450" s="1185"/>
      <c r="M2450" s="1185"/>
    </row>
    <row r="2451" spans="1:13" ht="24.75" customHeight="1" thickBot="1">
      <c r="A2451" s="488">
        <f>A2415+1</f>
        <v>70</v>
      </c>
      <c r="B2451" s="1186" t="s">
        <v>54</v>
      </c>
      <c r="C2451" s="1186"/>
      <c r="D2451" s="1186"/>
      <c r="E2451" s="1186"/>
      <c r="F2451" s="1186"/>
      <c r="G2451" s="1186"/>
      <c r="H2451" s="1186"/>
      <c r="I2451" s="1186"/>
      <c r="J2451" s="1186"/>
      <c r="K2451" s="1186"/>
      <c r="L2451" s="1186"/>
      <c r="M2451" s="1186"/>
    </row>
    <row r="2452" spans="1:13" ht="42.75" customHeight="1" thickTop="1">
      <c r="A2452" s="1187"/>
      <c r="B2452" s="1188"/>
      <c r="C2452" s="1189"/>
      <c r="D2452" s="1192" t="str">
        <f>Master!$E$8</f>
        <v>Govt. Sr. Secondary School Raimalwada</v>
      </c>
      <c r="E2452" s="1193"/>
      <c r="F2452" s="1193"/>
      <c r="G2452" s="1193"/>
      <c r="H2452" s="1193"/>
      <c r="I2452" s="1193"/>
      <c r="J2452" s="1193"/>
      <c r="K2452" s="1193"/>
      <c r="L2452" s="1193"/>
      <c r="M2452" s="1194"/>
    </row>
    <row r="2453" spans="1:13" ht="26.25" customHeight="1" thickBot="1">
      <c r="A2453" s="1187"/>
      <c r="B2453" s="1190"/>
      <c r="C2453" s="1191"/>
      <c r="D2453" s="1195" t="str">
        <f>Master!$E$11</f>
        <v>P.S.-Bapini (Jodhpur)</v>
      </c>
      <c r="E2453" s="1196"/>
      <c r="F2453" s="1196"/>
      <c r="G2453" s="1196"/>
      <c r="H2453" s="1196"/>
      <c r="I2453" s="1196"/>
      <c r="J2453" s="1196"/>
      <c r="K2453" s="1196"/>
      <c r="L2453" s="1196"/>
      <c r="M2453" s="1197"/>
    </row>
    <row r="2454" spans="1:13" ht="17.25" customHeight="1">
      <c r="A2454" s="1187"/>
      <c r="B2454" s="274"/>
      <c r="C2454" s="1198" t="s">
        <v>169</v>
      </c>
      <c r="D2454" s="1199"/>
      <c r="E2454" s="1199"/>
      <c r="F2454" s="1199"/>
      <c r="G2454" s="1200"/>
      <c r="H2454" s="1207" t="s">
        <v>129</v>
      </c>
      <c r="I2454" s="1207"/>
      <c r="J2454" s="1210">
        <f>VLOOKUP(A2451,'Class-6'!$B$9:$G$108,6)</f>
        <v>0</v>
      </c>
      <c r="K2454" s="1213" t="str">
        <f>CONCATENATE('Class-6'!$C$3,'Class-6'!$G$3)</f>
        <v>School U-Dise Code :-08151106901</v>
      </c>
      <c r="L2454" s="1214"/>
      <c r="M2454" s="1215"/>
    </row>
    <row r="2455" spans="1:13" ht="17.25" customHeight="1">
      <c r="A2455" s="1187"/>
      <c r="B2455" s="38"/>
      <c r="C2455" s="1201"/>
      <c r="D2455" s="1202"/>
      <c r="E2455" s="1202"/>
      <c r="F2455" s="1202"/>
      <c r="G2455" s="1203"/>
      <c r="H2455" s="1208"/>
      <c r="I2455" s="1208"/>
      <c r="J2455" s="1211"/>
      <c r="K2455" s="1216" t="str">
        <f>CONCATENATE('Class-6'!$I$3,'Class-6'!$J$3)</f>
        <v>Session :-2021-22</v>
      </c>
      <c r="L2455" s="1217"/>
      <c r="M2455" s="1218"/>
    </row>
    <row r="2456" spans="1:13" ht="17.25" customHeight="1" thickBot="1">
      <c r="A2456" s="1187"/>
      <c r="B2456" s="38"/>
      <c r="C2456" s="1204"/>
      <c r="D2456" s="1205"/>
      <c r="E2456" s="1205"/>
      <c r="F2456" s="1205"/>
      <c r="G2456" s="1206"/>
      <c r="H2456" s="1209"/>
      <c r="I2456" s="1209"/>
      <c r="J2456" s="1212"/>
      <c r="K2456" s="1219"/>
      <c r="L2456" s="1220"/>
      <c r="M2456" s="1221"/>
    </row>
    <row r="2457" spans="1:13" ht="20.25" customHeight="1">
      <c r="A2457" s="1187"/>
      <c r="B2457" s="40" t="s">
        <v>81</v>
      </c>
      <c r="C2457" s="1222" t="s">
        <v>22</v>
      </c>
      <c r="D2457" s="1223"/>
      <c r="E2457" s="1223"/>
      <c r="F2457" s="1224"/>
      <c r="G2457" s="17" t="s">
        <v>167</v>
      </c>
      <c r="H2457" s="1225">
        <f>VLOOKUP($A2451,'Class-6'!$B$9:$EI$108,4,0)</f>
        <v>0</v>
      </c>
      <c r="I2457" s="1225"/>
      <c r="J2457" s="1225"/>
      <c r="K2457" s="1225"/>
      <c r="L2457" s="1225"/>
      <c r="M2457" s="1226"/>
    </row>
    <row r="2458" spans="1:13" ht="20.25" customHeight="1">
      <c r="A2458" s="1187"/>
      <c r="B2458" s="40" t="s">
        <v>81</v>
      </c>
      <c r="C2458" s="1181" t="s">
        <v>24</v>
      </c>
      <c r="D2458" s="1182"/>
      <c r="E2458" s="1182"/>
      <c r="F2458" s="1183"/>
      <c r="G2458" s="33" t="s">
        <v>167</v>
      </c>
      <c r="H2458" s="1179">
        <f>VLOOKUP($A2451,'Class-6'!$B$9:$EI$108,7,0)</f>
        <v>0</v>
      </c>
      <c r="I2458" s="1179"/>
      <c r="J2458" s="1179"/>
      <c r="K2458" s="1179"/>
      <c r="L2458" s="1179"/>
      <c r="M2458" s="1180"/>
    </row>
    <row r="2459" spans="1:13" ht="20.25" customHeight="1">
      <c r="A2459" s="1187"/>
      <c r="B2459" s="40" t="s">
        <v>81</v>
      </c>
      <c r="C2459" s="1181" t="s">
        <v>25</v>
      </c>
      <c r="D2459" s="1182"/>
      <c r="E2459" s="1182"/>
      <c r="F2459" s="1183"/>
      <c r="G2459" s="33" t="s">
        <v>167</v>
      </c>
      <c r="H2459" s="1179">
        <f>VLOOKUP($A2451,'Class-6'!$B$9:$EI$108,8,0)</f>
        <v>0</v>
      </c>
      <c r="I2459" s="1179"/>
      <c r="J2459" s="1179"/>
      <c r="K2459" s="1179"/>
      <c r="L2459" s="1179"/>
      <c r="M2459" s="1180"/>
    </row>
    <row r="2460" spans="1:13" ht="20.25" customHeight="1">
      <c r="A2460" s="1187"/>
      <c r="B2460" s="40" t="s">
        <v>81</v>
      </c>
      <c r="C2460" s="1181" t="s">
        <v>56</v>
      </c>
      <c r="D2460" s="1182"/>
      <c r="E2460" s="1182"/>
      <c r="F2460" s="1183"/>
      <c r="G2460" s="33" t="s">
        <v>167</v>
      </c>
      <c r="H2460" s="1179">
        <f>VLOOKUP($A2451,'Class-6'!$B$9:$EI$108,9,0)</f>
        <v>0</v>
      </c>
      <c r="I2460" s="1179"/>
      <c r="J2460" s="1179"/>
      <c r="K2460" s="1179"/>
      <c r="L2460" s="1179"/>
      <c r="M2460" s="1180"/>
    </row>
    <row r="2461" spans="1:13" ht="20.25" customHeight="1">
      <c r="A2461" s="1187"/>
      <c r="B2461" s="40" t="s">
        <v>81</v>
      </c>
      <c r="C2461" s="1181" t="s">
        <v>57</v>
      </c>
      <c r="D2461" s="1182"/>
      <c r="E2461" s="1182"/>
      <c r="F2461" s="1183"/>
      <c r="G2461" s="33" t="s">
        <v>167</v>
      </c>
      <c r="H2461" s="1184" t="str">
        <f>CONCATENATE('Class-6'!$G$4,'Class-6'!$J$4)</f>
        <v>6(A)</v>
      </c>
      <c r="I2461" s="1179"/>
      <c r="J2461" s="1179"/>
      <c r="K2461" s="1179"/>
      <c r="L2461" s="1179"/>
      <c r="M2461" s="1180"/>
    </row>
    <row r="2462" spans="1:13" ht="20.25" customHeight="1" thickBot="1">
      <c r="A2462" s="1187"/>
      <c r="B2462" s="40" t="s">
        <v>81</v>
      </c>
      <c r="C2462" s="1154" t="s">
        <v>27</v>
      </c>
      <c r="D2462" s="1155"/>
      <c r="E2462" s="1155"/>
      <c r="F2462" s="1156"/>
      <c r="G2462" s="98" t="s">
        <v>167</v>
      </c>
      <c r="H2462" s="1157">
        <f>VLOOKUP($A2451,'Class-6'!$B$9:$EI$108,10,0)</f>
        <v>0</v>
      </c>
      <c r="I2462" s="1157"/>
      <c r="J2462" s="1157"/>
      <c r="K2462" s="1157"/>
      <c r="L2462" s="1157"/>
      <c r="M2462" s="1158"/>
    </row>
    <row r="2463" spans="1:13" ht="20.25" customHeight="1">
      <c r="A2463" s="1187"/>
      <c r="B2463" s="49" t="s">
        <v>81</v>
      </c>
      <c r="C2463" s="1159" t="s">
        <v>58</v>
      </c>
      <c r="D2463" s="1160"/>
      <c r="E2463" s="413" t="s">
        <v>85</v>
      </c>
      <c r="F2463" s="413" t="s">
        <v>86</v>
      </c>
      <c r="G2463" s="410" t="s">
        <v>33</v>
      </c>
      <c r="H2463" s="1161" t="s">
        <v>59</v>
      </c>
      <c r="I2463" s="1161"/>
      <c r="J2463" s="1162" t="s">
        <v>97</v>
      </c>
      <c r="K2463" s="1163"/>
      <c r="L2463" s="414" t="s">
        <v>89</v>
      </c>
      <c r="M2463" s="1164" t="s">
        <v>104</v>
      </c>
    </row>
    <row r="2464" spans="1:13" ht="25.5" customHeight="1" thickBot="1">
      <c r="A2464" s="1187"/>
      <c r="B2464" s="49" t="s">
        <v>81</v>
      </c>
      <c r="C2464" s="1166" t="s">
        <v>60</v>
      </c>
      <c r="D2464" s="1167"/>
      <c r="E2464" s="267">
        <f>'Class-6'!$L$7</f>
        <v>20</v>
      </c>
      <c r="F2464" s="267">
        <f>'Class-6'!$M$7</f>
        <v>20</v>
      </c>
      <c r="G2464" s="268">
        <f>SUM(E2464:F2464)</f>
        <v>40</v>
      </c>
      <c r="H2464" s="1168">
        <f>'Class-6'!$R$7</f>
        <v>60</v>
      </c>
      <c r="I2464" s="1169"/>
      <c r="J2464" s="1170">
        <f>'Class-6'!$V$7</f>
        <v>100</v>
      </c>
      <c r="K2464" s="1171"/>
      <c r="L2464" s="150">
        <f>G2464+H2464+J2464</f>
        <v>200</v>
      </c>
      <c r="M2464" s="1165"/>
    </row>
    <row r="2465" spans="1:13" ht="22.5" customHeight="1">
      <c r="A2465" s="1187"/>
      <c r="B2465" s="49" t="s">
        <v>81</v>
      </c>
      <c r="C2465" s="1148" t="str">
        <f>'Class-6'!$L$3</f>
        <v>HINDI</v>
      </c>
      <c r="D2465" s="1149"/>
      <c r="E2465" s="99">
        <f>IF($J2454="TC",0,IF($J2454="Nso",0,VLOOKUP($A2451,'Class-6'!$B$9:$EI$108,11,0)))</f>
        <v>0</v>
      </c>
      <c r="F2465" s="99">
        <f>IF($J2454="TC",0,IF($J2454="Nso",0,VLOOKUP($A2451,'Class-6'!$B$9:$EI$108,12,0)))</f>
        <v>0</v>
      </c>
      <c r="G2465" s="269">
        <f>SUM(E2465,F2465)</f>
        <v>0</v>
      </c>
      <c r="H2465" s="1150">
        <f>IF($J2454="TC",0,IF($J2454="Nso",0,VLOOKUP($A2451,'Class-6'!$B$9:$EI$108,17,0)))</f>
        <v>0</v>
      </c>
      <c r="I2465" s="1151"/>
      <c r="J2465" s="1152">
        <f>IF($J2454="TC",0,IF($J2454="Nso",0,VLOOKUP($A2451,'Class-6'!$B$9:$EI$108,21,0)))</f>
        <v>0</v>
      </c>
      <c r="K2465" s="1153"/>
      <c r="L2465" s="99">
        <f>SUM(G2465,H2465,J2465)</f>
        <v>0</v>
      </c>
      <c r="M2465" s="100">
        <f>IF($J2454="TC",0,IF($J2454="Nso",0,VLOOKUP($A2451,'Class-6'!$B$9:$EI$108,25,0)))</f>
        <v>0</v>
      </c>
    </row>
    <row r="2466" spans="1:13" ht="22.5" customHeight="1">
      <c r="A2466" s="1187"/>
      <c r="B2466" s="49" t="s">
        <v>81</v>
      </c>
      <c r="C2466" s="1136" t="str">
        <f>'Class-6'!$AA$3</f>
        <v>ENGLISH</v>
      </c>
      <c r="D2466" s="1137"/>
      <c r="E2466" s="99">
        <f>IF($J2454="TC",0,IF($J2454="Nso",0,VLOOKUP($A2451,'Class-6'!$B$9:$EI$108,26,0)))</f>
        <v>0</v>
      </c>
      <c r="F2466" s="99">
        <f>IF($J2454="TC",0,IF($J2454="Nso",0,VLOOKUP($A2451,'Class-6'!$B$9:$EI$108,27,0)))</f>
        <v>0</v>
      </c>
      <c r="G2466" s="270">
        <f t="shared" ref="G2466:G2470" si="138">SUM(E2466,F2466)</f>
        <v>0</v>
      </c>
      <c r="H2466" s="1138">
        <f>IF($J2454="TC",0,IF($J2454="Nso",0,VLOOKUP($A2451,'Class-6'!$B$9:$EI$108,32,0)))</f>
        <v>0</v>
      </c>
      <c r="I2466" s="1139"/>
      <c r="J2466" s="1140">
        <f>IF($J2454="TC",0,IF($J2454="Nso",0,VLOOKUP($A2451,'Class-6'!$B$9:$EI$108,36,0)))</f>
        <v>0</v>
      </c>
      <c r="K2466" s="1141"/>
      <c r="L2466" s="99">
        <f t="shared" ref="L2466:L2470" si="139">SUM(G2466,H2466,J2466)</f>
        <v>0</v>
      </c>
      <c r="M2466" s="100">
        <f>IF($J2454="TC",0,IF($J2454="Nso",0,VLOOKUP($A2451,'Class-6'!$B$9:$EI$108,40,0)))</f>
        <v>0</v>
      </c>
    </row>
    <row r="2467" spans="1:13" ht="22.5" customHeight="1">
      <c r="A2467" s="1187"/>
      <c r="B2467" s="49" t="s">
        <v>81</v>
      </c>
      <c r="C2467" s="1136" t="str">
        <f>'Class-6'!$AP$3</f>
        <v>SANSKRIT</v>
      </c>
      <c r="D2467" s="1137"/>
      <c r="E2467" s="99">
        <f>IF($J2454="TC",0,IF($J2454="Nso",0,VLOOKUP($A2451,'Class-6'!$B$9:$EI$108,41,0)))</f>
        <v>0</v>
      </c>
      <c r="F2467" s="99">
        <f>IF($J2454="TC",0,IF($J2454="TC",0,IF($J2454="Nso",0,VLOOKUP($A2451,'Class-6'!$B$9:$EI$108,42,0))))</f>
        <v>0</v>
      </c>
      <c r="G2467" s="270">
        <f t="shared" si="138"/>
        <v>0</v>
      </c>
      <c r="H2467" s="1138">
        <f>IF($J2454="TC",0,IF($J2454="Nso",0,VLOOKUP($A2451,'Class-6'!$B$9:$EI$108,47,0)))</f>
        <v>0</v>
      </c>
      <c r="I2467" s="1139"/>
      <c r="J2467" s="1140">
        <f>IF($J2454="TC",0,IF($J2454="Nso",0,VLOOKUP($A2451,'Class-6'!$B$9:$EI$108,51,0)))</f>
        <v>0</v>
      </c>
      <c r="K2467" s="1141"/>
      <c r="L2467" s="99">
        <f t="shared" si="139"/>
        <v>0</v>
      </c>
      <c r="M2467" s="100">
        <f>IF($J2454="TC",0,IF($J2454="Nso",0,VLOOKUP($A2451,'Class-6'!$B$9:$EI$108,55,0)))</f>
        <v>0</v>
      </c>
    </row>
    <row r="2468" spans="1:13" ht="22.5" customHeight="1">
      <c r="A2468" s="1187"/>
      <c r="B2468" s="49" t="s">
        <v>81</v>
      </c>
      <c r="C2468" s="1136" t="str">
        <f>'Class-6'!$BE$3</f>
        <v>SCIENCE</v>
      </c>
      <c r="D2468" s="1137"/>
      <c r="E2468" s="99">
        <f>IF($J2454="TC",0,IF($J2454="Nso",0,VLOOKUP($A2451,'Class-6'!$B$9:$EI$108,56,0)))</f>
        <v>0</v>
      </c>
      <c r="F2468" s="99">
        <f>IF($J2454="TC",0,IF($J2454="Nso",0,VLOOKUP($A2451,'Class-6'!$B$9:$EI$108,57,0)))</f>
        <v>0</v>
      </c>
      <c r="G2468" s="270">
        <f t="shared" si="138"/>
        <v>0</v>
      </c>
      <c r="H2468" s="1138">
        <f>IF($J2454="TC",0,IF($J2454="Nso",0,VLOOKUP($A2451,'Class-6'!$B$9:$EI$108,62,0)))</f>
        <v>0</v>
      </c>
      <c r="I2468" s="1139"/>
      <c r="J2468" s="1140">
        <f>IF($J2454="TC",0,IF($J2454="Nso",0,VLOOKUP($A2451,'Class-6'!$B$9:$EI$108,66,0)))</f>
        <v>0</v>
      </c>
      <c r="K2468" s="1141"/>
      <c r="L2468" s="99">
        <f t="shared" si="139"/>
        <v>0</v>
      </c>
      <c r="M2468" s="100">
        <f>IF($J2454="TC",0,IF($J2454="Nso",0,VLOOKUP($A2451,'Class-6'!$B$9:$EI$108,70,0)))</f>
        <v>0</v>
      </c>
    </row>
    <row r="2469" spans="1:13" ht="22.5" customHeight="1">
      <c r="A2469" s="1187"/>
      <c r="B2469" s="49" t="s">
        <v>81</v>
      </c>
      <c r="C2469" s="1136" t="str">
        <f>'Class-6'!$BT$3</f>
        <v>MATHEMATICS</v>
      </c>
      <c r="D2469" s="1137"/>
      <c r="E2469" s="99">
        <f>IF($J2454="TC",0,IF($J2454="Nso",0,VLOOKUP($A2451,'Class-6'!$B$9:$EI$108,71,0)))</f>
        <v>0</v>
      </c>
      <c r="F2469" s="99">
        <f>IF($J2454="TC",0,IF($J2454="Nso",0,VLOOKUP($A2451,'Class-6'!$B$9:$EI$108,72,0)))</f>
        <v>0</v>
      </c>
      <c r="G2469" s="270">
        <f t="shared" si="138"/>
        <v>0</v>
      </c>
      <c r="H2469" s="1138">
        <f>IF($J2454="TC",0,IF($J2454="Nso",0,VLOOKUP($A2451,'Class-6'!$B$9:$EI$108,77,0)))</f>
        <v>0</v>
      </c>
      <c r="I2469" s="1139"/>
      <c r="J2469" s="1140">
        <f>IF($J2454="TC",0,IF($J2454="Nso",0,VLOOKUP($A2451,'Class-6'!$B$9:$EI$108,81,0)))</f>
        <v>0</v>
      </c>
      <c r="K2469" s="1141"/>
      <c r="L2469" s="99">
        <f t="shared" si="139"/>
        <v>0</v>
      </c>
      <c r="M2469" s="100">
        <f>IF($J2454="TC",0,IF($J2454="Nso",0,VLOOKUP($A2451,'Class-6'!$B$9:$EI$108,85,0)))</f>
        <v>0</v>
      </c>
    </row>
    <row r="2470" spans="1:13" ht="22.5" customHeight="1" thickBot="1">
      <c r="A2470" s="1187"/>
      <c r="B2470" s="49" t="s">
        <v>81</v>
      </c>
      <c r="C2470" s="1142" t="str">
        <f>'Class-6'!$CI$3</f>
        <v>SOCIAL SCIENCE</v>
      </c>
      <c r="D2470" s="1143"/>
      <c r="E2470" s="99">
        <f>IF($J2454="TC",0,IF($J2454="Nso",0,VLOOKUP($A2451,'Class-6'!$B$9:$EI$108,86,0)))</f>
        <v>0</v>
      </c>
      <c r="F2470" s="99">
        <f>IF($J2454="TC",0,IF($J2454="Nso",0,VLOOKUP($A2451,'Class-6'!$B$9:$EI$108,87,0)))</f>
        <v>0</v>
      </c>
      <c r="G2470" s="271">
        <f t="shared" si="138"/>
        <v>0</v>
      </c>
      <c r="H2470" s="1144">
        <f>IF($J2454="TC",0,IF($J2454="Nso",0,VLOOKUP($A2451,'Class-6'!$B$9:$EI$108,92,0)))</f>
        <v>0</v>
      </c>
      <c r="I2470" s="1145"/>
      <c r="J2470" s="1146">
        <f>IF($J2454="TC",0,IF($J2454="Nso",0,VLOOKUP($A2451,'Class-6'!$B$9:$EI$108,96,0)))</f>
        <v>0</v>
      </c>
      <c r="K2470" s="1147"/>
      <c r="L2470" s="99">
        <f t="shared" si="139"/>
        <v>0</v>
      </c>
      <c r="M2470" s="100">
        <f>IF($J2454="TC",0,IF($J2454="Nso",0,VLOOKUP($A2451,'Class-6'!$B$9:$EI$108,100,0)))</f>
        <v>0</v>
      </c>
    </row>
    <row r="2471" spans="1:13" ht="20.25" customHeight="1">
      <c r="A2471" s="1187"/>
      <c r="B2471" s="49" t="s">
        <v>81</v>
      </c>
      <c r="C2471" s="1124" t="s">
        <v>90</v>
      </c>
      <c r="D2471" s="1125"/>
      <c r="E2471" s="1126"/>
      <c r="F2471" s="1130" t="s">
        <v>91</v>
      </c>
      <c r="G2471" s="1131"/>
      <c r="H2471" s="1132" t="s">
        <v>92</v>
      </c>
      <c r="I2471" s="1133"/>
      <c r="J2471" s="481" t="s">
        <v>45</v>
      </c>
      <c r="K2471" s="481" t="s">
        <v>98</v>
      </c>
      <c r="L2471" s="411" t="s">
        <v>43</v>
      </c>
      <c r="M2471" s="513" t="s">
        <v>47</v>
      </c>
    </row>
    <row r="2472" spans="1:13" ht="20.25" customHeight="1" thickBot="1">
      <c r="A2472" s="1187"/>
      <c r="B2472" s="49" t="s">
        <v>81</v>
      </c>
      <c r="C2472" s="1127"/>
      <c r="D2472" s="1128"/>
      <c r="E2472" s="1129"/>
      <c r="F2472" s="1134">
        <f>IF($J2454="TC",0,IF($J2454="Nso",0,VLOOKUP($A2451,'Class-6'!$B$9:$EI$108,131,0)))</f>
        <v>0</v>
      </c>
      <c r="G2472" s="1135"/>
      <c r="H2472" s="1134">
        <f>IF($J2454="TC",0,IF($J2454="Nso",0,VLOOKUP($A2451,'Class-6'!$B$9:$EI$108,132,0)))</f>
        <v>0</v>
      </c>
      <c r="I2472" s="1135"/>
      <c r="J2472" s="483">
        <f>IF($J2454="TC",0,IF($J2454="Nso",0,VLOOKUP($A2451,'Class-6'!$B$9:$EI$108,133,0)))</f>
        <v>0</v>
      </c>
      <c r="K2472" s="482" t="str">
        <f>IF($J2454="TC",0,IF($J2454="Nso",0,VLOOKUP($A2451,'Class-6'!$B$9:$EI$108,134,0)))</f>
        <v/>
      </c>
      <c r="L2472" s="412" t="str">
        <f>IF($J2454="TC","TC",IF($J2454="Nso","NSO",VLOOKUP($A2451,'Class-6'!$B$9:$EI$108,135,0)))</f>
        <v/>
      </c>
      <c r="M2472" s="97" t="str">
        <f>IF($J2454="Nso",0,VLOOKUP($A2451,'Class-6'!$B$9:$EI$108,137,0))</f>
        <v/>
      </c>
    </row>
    <row r="2473" spans="1:13" ht="20.25" customHeight="1">
      <c r="A2473" s="1187"/>
      <c r="B2473" s="49" t="s">
        <v>81</v>
      </c>
      <c r="C2473" s="1172" t="s">
        <v>63</v>
      </c>
      <c r="D2473" s="1173"/>
      <c r="E2473" s="1173"/>
      <c r="F2473" s="1173"/>
      <c r="G2473" s="1173"/>
      <c r="H2473" s="1174"/>
      <c r="I2473" s="1175" t="s">
        <v>64</v>
      </c>
      <c r="J2473" s="1176"/>
      <c r="K2473" s="484">
        <f>IF($J2454="TC",0,IF($J2454="Nso",0,VLOOKUP($A2451,'Class-6'!$B$9:$EI$108,128,0)))</f>
        <v>0</v>
      </c>
      <c r="L2473" s="1177" t="s">
        <v>107</v>
      </c>
      <c r="M2473" s="1178"/>
    </row>
    <row r="2474" spans="1:13" ht="20.25" customHeight="1" thickBot="1">
      <c r="A2474" s="1187"/>
      <c r="B2474" s="49" t="s">
        <v>81</v>
      </c>
      <c r="C2474" s="1113" t="s">
        <v>58</v>
      </c>
      <c r="D2474" s="1114"/>
      <c r="E2474" s="1114"/>
      <c r="F2474" s="1115" t="s">
        <v>176</v>
      </c>
      <c r="G2474" s="1115"/>
      <c r="H2474" s="272" t="s">
        <v>51</v>
      </c>
      <c r="I2474" s="1116" t="s">
        <v>65</v>
      </c>
      <c r="J2474" s="1117"/>
      <c r="K2474" s="485">
        <f>IF($J2454="TC",0,IF($J2454="Nso",0,VLOOKUP($A2451,'Class-6'!$B$9:$EI$108,129,0)))</f>
        <v>0</v>
      </c>
      <c r="L2474" s="1118" t="str">
        <f>IF($J2454="TC",0,IF($J2454="Nso",0,VLOOKUP($A2451,'Class-6'!$B$9:$EI$108,130,0)))</f>
        <v/>
      </c>
      <c r="M2474" s="1119"/>
    </row>
    <row r="2475" spans="1:13" ht="20.25" customHeight="1">
      <c r="A2475" s="1187"/>
      <c r="B2475" s="49" t="s">
        <v>81</v>
      </c>
      <c r="C2475" s="1113"/>
      <c r="D2475" s="1114"/>
      <c r="E2475" s="1114"/>
      <c r="F2475" s="1115"/>
      <c r="G2475" s="1115"/>
      <c r="H2475" s="273" t="s">
        <v>105</v>
      </c>
      <c r="I2475" s="1120" t="s">
        <v>66</v>
      </c>
      <c r="J2475" s="1121"/>
      <c r="K2475" s="1122">
        <f>IF($J2454="TC",0,IF($J2454="Nso",0,VLOOKUP($A2451,'Class-6'!$B$9:$EI$108,138,0)))</f>
        <v>0</v>
      </c>
      <c r="L2475" s="1122"/>
      <c r="M2475" s="1123"/>
    </row>
    <row r="2476" spans="1:13" ht="20.25" customHeight="1">
      <c r="A2476" s="1187"/>
      <c r="B2476" s="49" t="s">
        <v>81</v>
      </c>
      <c r="C2476" s="1101" t="str">
        <f>'Class-6'!$CX$3</f>
        <v>WORK EXP.</v>
      </c>
      <c r="D2476" s="1102"/>
      <c r="E2476" s="1103"/>
      <c r="F2476" s="1104" t="str">
        <f>IF($J2454="TC",0,IF($J2454="Nso",0,VLOOKUP($A2451,'Class-6'!$B$9:$FH$108,155,0)))</f>
        <v>0/100</v>
      </c>
      <c r="G2476" s="1104"/>
      <c r="H2476" s="95">
        <f>IF($J2454="TC",0,IF($J2454="Nso",0,VLOOKUP($A2451,'Class-6'!$B$9:$FH$108,109,0)))</f>
        <v>0</v>
      </c>
      <c r="I2476" s="1105" t="s">
        <v>83</v>
      </c>
      <c r="J2476" s="1106"/>
      <c r="K2476" s="1107">
        <f>'Class-6'!$V$2</f>
        <v>44676</v>
      </c>
      <c r="L2476" s="1107"/>
      <c r="M2476" s="1108"/>
    </row>
    <row r="2477" spans="1:13" ht="20.25" customHeight="1">
      <c r="A2477" s="1187"/>
      <c r="B2477" s="49" t="s">
        <v>81</v>
      </c>
      <c r="C2477" s="1109" t="str">
        <f>'Class-6'!$DG$3</f>
        <v>ART EDU.</v>
      </c>
      <c r="D2477" s="1104"/>
      <c r="E2477" s="1104"/>
      <c r="F2477" s="1086" t="str">
        <f>IF($J2454="TC",0,IF($J2454="Nso",0,VLOOKUP($A2451,'Class-6'!$B$9:$FH$108,159,0)))</f>
        <v>0/100</v>
      </c>
      <c r="G2477" s="1087"/>
      <c r="H2477" s="95">
        <f>IF($J2454="TC",0,IF($J2454="Nso",0,VLOOKUP($A2451,'Class-6'!$B$9:$FH$108,118,0)))</f>
        <v>0</v>
      </c>
      <c r="I2477" s="1110"/>
      <c r="J2477" s="1111"/>
      <c r="K2477" s="1111"/>
      <c r="L2477" s="1111"/>
      <c r="M2477" s="1112"/>
    </row>
    <row r="2478" spans="1:13" ht="20.25" customHeight="1">
      <c r="A2478" s="1187"/>
      <c r="B2478" s="49" t="s">
        <v>81</v>
      </c>
      <c r="C2478" s="1084" t="str">
        <f>'Class-6'!$DP$3</f>
        <v>HEALTH &amp; PHY. EDU.</v>
      </c>
      <c r="D2478" s="1085"/>
      <c r="E2478" s="1085"/>
      <c r="F2478" s="1086" t="str">
        <f>IF($J2454="TC",0,IF($J2454="Nso",0,VLOOKUP($A2451,'Class-6'!$B$9:$FH$108,163,0)))</f>
        <v>0/100</v>
      </c>
      <c r="G2478" s="1087"/>
      <c r="H2478" s="95">
        <f>IF($J2454="TC",0,IF($J2454="Nso",0,VLOOKUP($A2451,'Class-6'!$B$9:$FH$108,127,0)))</f>
        <v>0</v>
      </c>
      <c r="I2478" s="1088" t="s">
        <v>78</v>
      </c>
      <c r="J2478" s="1089"/>
      <c r="K2478" s="1092"/>
      <c r="L2478" s="1093"/>
      <c r="M2478" s="1094"/>
    </row>
    <row r="2479" spans="1:13" ht="20.25" customHeight="1">
      <c r="A2479" s="1187"/>
      <c r="B2479" s="40" t="s">
        <v>81</v>
      </c>
      <c r="C2479" s="1098" t="s">
        <v>67</v>
      </c>
      <c r="D2479" s="1099"/>
      <c r="E2479" s="1099"/>
      <c r="F2479" s="1099"/>
      <c r="G2479" s="1099"/>
      <c r="H2479" s="1100"/>
      <c r="I2479" s="1090"/>
      <c r="J2479" s="1091"/>
      <c r="K2479" s="1095"/>
      <c r="L2479" s="1096"/>
      <c r="M2479" s="1097"/>
    </row>
    <row r="2480" spans="1:13" ht="20.25" customHeight="1" thickBot="1">
      <c r="A2480" s="1187"/>
      <c r="B2480" s="40" t="s">
        <v>81</v>
      </c>
      <c r="C2480" s="96" t="s">
        <v>68</v>
      </c>
      <c r="D2480" s="1060" t="s">
        <v>73</v>
      </c>
      <c r="E2480" s="1227"/>
      <c r="F2480" s="1060" t="s">
        <v>74</v>
      </c>
      <c r="G2480" s="1061"/>
      <c r="H2480" s="1062"/>
      <c r="I2480" s="1063" t="s">
        <v>79</v>
      </c>
      <c r="J2480" s="1064"/>
      <c r="K2480" s="1064"/>
      <c r="L2480" s="1064"/>
      <c r="M2480" s="1065"/>
    </row>
    <row r="2481" spans="1:13" ht="20.25" customHeight="1">
      <c r="A2481" s="1187"/>
      <c r="B2481" s="40" t="s">
        <v>81</v>
      </c>
      <c r="C2481" s="511" t="s">
        <v>207</v>
      </c>
      <c r="D2481" s="1228" t="s">
        <v>208</v>
      </c>
      <c r="E2481" s="1229"/>
      <c r="F2481" s="1069" t="s">
        <v>75</v>
      </c>
      <c r="G2481" s="1070"/>
      <c r="H2481" s="1071"/>
      <c r="I2481" s="1066"/>
      <c r="J2481" s="1067"/>
      <c r="K2481" s="1067"/>
      <c r="L2481" s="1067"/>
      <c r="M2481" s="1068"/>
    </row>
    <row r="2482" spans="1:13" ht="20.25" customHeight="1">
      <c r="A2482" s="1187"/>
      <c r="B2482" s="40" t="s">
        <v>81</v>
      </c>
      <c r="C2482" s="512" t="s">
        <v>69</v>
      </c>
      <c r="D2482" s="1230" t="s">
        <v>212</v>
      </c>
      <c r="E2482" s="1231"/>
      <c r="F2482" s="1072" t="s">
        <v>76</v>
      </c>
      <c r="G2482" s="1073"/>
      <c r="H2482" s="1074"/>
      <c r="I2482" s="1066"/>
      <c r="J2482" s="1067"/>
      <c r="K2482" s="1067"/>
      <c r="L2482" s="1067"/>
      <c r="M2482" s="1068"/>
    </row>
    <row r="2483" spans="1:13" ht="20.25" customHeight="1">
      <c r="A2483" s="1187"/>
      <c r="B2483" s="40" t="s">
        <v>81</v>
      </c>
      <c r="C2483" s="512" t="s">
        <v>70</v>
      </c>
      <c r="D2483" s="1230" t="s">
        <v>215</v>
      </c>
      <c r="E2483" s="1231"/>
      <c r="F2483" s="1072" t="s">
        <v>77</v>
      </c>
      <c r="G2483" s="1073"/>
      <c r="H2483" s="1074"/>
      <c r="I2483" s="1075" t="s">
        <v>93</v>
      </c>
      <c r="J2483" s="1076"/>
      <c r="K2483" s="1076"/>
      <c r="L2483" s="1076"/>
      <c r="M2483" s="1077"/>
    </row>
    <row r="2484" spans="1:13" ht="20.25" customHeight="1">
      <c r="A2484" s="1187"/>
      <c r="B2484" s="40"/>
      <c r="C2484" s="512" t="s">
        <v>72</v>
      </c>
      <c r="D2484" s="1230" t="s">
        <v>209</v>
      </c>
      <c r="E2484" s="1231"/>
      <c r="F2484" s="1072" t="s">
        <v>77</v>
      </c>
      <c r="G2484" s="1073"/>
      <c r="H2484" s="1074"/>
      <c r="I2484" s="1075"/>
      <c r="J2484" s="1076"/>
      <c r="K2484" s="1076"/>
      <c r="L2484" s="1076"/>
      <c r="M2484" s="1077"/>
    </row>
    <row r="2485" spans="1:13" ht="20.25" customHeight="1" thickBot="1">
      <c r="A2485" s="1187"/>
      <c r="B2485" s="51" t="s">
        <v>81</v>
      </c>
      <c r="C2485" s="131" t="s">
        <v>71</v>
      </c>
      <c r="D2485" s="1232" t="s">
        <v>210</v>
      </c>
      <c r="E2485" s="1233"/>
      <c r="F2485" s="1081" t="s">
        <v>106</v>
      </c>
      <c r="G2485" s="1082"/>
      <c r="H2485" s="1083"/>
      <c r="I2485" s="1078"/>
      <c r="J2485" s="1079"/>
      <c r="K2485" s="1079"/>
      <c r="L2485" s="1079"/>
      <c r="M2485" s="1080"/>
    </row>
    <row r="2486" spans="1:13" ht="24.75" customHeight="1" thickTop="1" thickBot="1">
      <c r="A2486" s="488">
        <f>A2451+1</f>
        <v>71</v>
      </c>
      <c r="B2486" s="1186" t="s">
        <v>54</v>
      </c>
      <c r="C2486" s="1186"/>
      <c r="D2486" s="1186"/>
      <c r="E2486" s="1186"/>
      <c r="F2486" s="1186"/>
      <c r="G2486" s="1186"/>
      <c r="H2486" s="1186"/>
      <c r="I2486" s="1186"/>
      <c r="J2486" s="1186"/>
      <c r="K2486" s="1186"/>
      <c r="L2486" s="1186"/>
      <c r="M2486" s="1186"/>
    </row>
    <row r="2487" spans="1:13" ht="37.5" customHeight="1" thickTop="1">
      <c r="A2487" s="1187"/>
      <c r="B2487" s="1188"/>
      <c r="C2487" s="1189"/>
      <c r="D2487" s="1192" t="str">
        <f>Master!$E$8</f>
        <v>Govt. Sr. Secondary School Raimalwada</v>
      </c>
      <c r="E2487" s="1193"/>
      <c r="F2487" s="1193"/>
      <c r="G2487" s="1193"/>
      <c r="H2487" s="1193"/>
      <c r="I2487" s="1193"/>
      <c r="J2487" s="1193"/>
      <c r="K2487" s="1193"/>
      <c r="L2487" s="1193"/>
      <c r="M2487" s="1194"/>
    </row>
    <row r="2488" spans="1:13" ht="26.25" customHeight="1" thickBot="1">
      <c r="A2488" s="1187"/>
      <c r="B2488" s="1190"/>
      <c r="C2488" s="1191"/>
      <c r="D2488" s="1195" t="str">
        <f>Master!$E$11</f>
        <v>P.S.-Bapini (Jodhpur)</v>
      </c>
      <c r="E2488" s="1196"/>
      <c r="F2488" s="1196"/>
      <c r="G2488" s="1196"/>
      <c r="H2488" s="1196"/>
      <c r="I2488" s="1196"/>
      <c r="J2488" s="1196"/>
      <c r="K2488" s="1196"/>
      <c r="L2488" s="1196"/>
      <c r="M2488" s="1197"/>
    </row>
    <row r="2489" spans="1:13" ht="15" customHeight="1">
      <c r="A2489" s="1187"/>
      <c r="B2489" s="274"/>
      <c r="C2489" s="1198" t="s">
        <v>169</v>
      </c>
      <c r="D2489" s="1199"/>
      <c r="E2489" s="1199"/>
      <c r="F2489" s="1199"/>
      <c r="G2489" s="1200"/>
      <c r="H2489" s="1207" t="s">
        <v>129</v>
      </c>
      <c r="I2489" s="1207"/>
      <c r="J2489" s="1210">
        <f>VLOOKUP(A2486,'Class-6'!$B$9:$G$108,6)</f>
        <v>0</v>
      </c>
      <c r="K2489" s="1213" t="str">
        <f>CONCATENATE('Class-6'!$C$3,'Class-6'!$G$3)</f>
        <v>School U-Dise Code :-08151106901</v>
      </c>
      <c r="L2489" s="1214"/>
      <c r="M2489" s="1215"/>
    </row>
    <row r="2490" spans="1:13" ht="15" customHeight="1">
      <c r="A2490" s="1187"/>
      <c r="B2490" s="38"/>
      <c r="C2490" s="1201"/>
      <c r="D2490" s="1202"/>
      <c r="E2490" s="1202"/>
      <c r="F2490" s="1202"/>
      <c r="G2490" s="1203"/>
      <c r="H2490" s="1208"/>
      <c r="I2490" s="1208"/>
      <c r="J2490" s="1211"/>
      <c r="K2490" s="1216" t="str">
        <f>CONCATENATE('Class-6'!$I$3,'Class-6'!$J$3)</f>
        <v>Session :-2021-22</v>
      </c>
      <c r="L2490" s="1217"/>
      <c r="M2490" s="1218"/>
    </row>
    <row r="2491" spans="1:13" ht="15" customHeight="1" thickBot="1">
      <c r="A2491" s="1187"/>
      <c r="B2491" s="38"/>
      <c r="C2491" s="1204"/>
      <c r="D2491" s="1205"/>
      <c r="E2491" s="1205"/>
      <c r="F2491" s="1205"/>
      <c r="G2491" s="1206"/>
      <c r="H2491" s="1209"/>
      <c r="I2491" s="1209"/>
      <c r="J2491" s="1212"/>
      <c r="K2491" s="1219"/>
      <c r="L2491" s="1220"/>
      <c r="M2491" s="1221"/>
    </row>
    <row r="2492" spans="1:13" ht="20.25" customHeight="1">
      <c r="A2492" s="1187"/>
      <c r="B2492" s="40" t="s">
        <v>81</v>
      </c>
      <c r="C2492" s="1222" t="s">
        <v>22</v>
      </c>
      <c r="D2492" s="1223"/>
      <c r="E2492" s="1223"/>
      <c r="F2492" s="1224"/>
      <c r="G2492" s="17" t="s">
        <v>167</v>
      </c>
      <c r="H2492" s="1225">
        <f>VLOOKUP($A2486,'Class-6'!$B$9:$EI$108,4,0)</f>
        <v>0</v>
      </c>
      <c r="I2492" s="1225"/>
      <c r="J2492" s="1225"/>
      <c r="K2492" s="1225"/>
      <c r="L2492" s="1225"/>
      <c r="M2492" s="1226"/>
    </row>
    <row r="2493" spans="1:13" ht="20.25" customHeight="1">
      <c r="A2493" s="1187"/>
      <c r="B2493" s="40" t="s">
        <v>81</v>
      </c>
      <c r="C2493" s="1181" t="s">
        <v>24</v>
      </c>
      <c r="D2493" s="1182"/>
      <c r="E2493" s="1182"/>
      <c r="F2493" s="1183"/>
      <c r="G2493" s="33" t="s">
        <v>167</v>
      </c>
      <c r="H2493" s="1179">
        <f>VLOOKUP($A2486,'Class-6'!$B$9:$EI$108,7,0)</f>
        <v>0</v>
      </c>
      <c r="I2493" s="1179"/>
      <c r="J2493" s="1179"/>
      <c r="K2493" s="1179"/>
      <c r="L2493" s="1179"/>
      <c r="M2493" s="1180"/>
    </row>
    <row r="2494" spans="1:13" ht="20.25" customHeight="1">
      <c r="A2494" s="1187"/>
      <c r="B2494" s="40" t="s">
        <v>81</v>
      </c>
      <c r="C2494" s="1181" t="s">
        <v>25</v>
      </c>
      <c r="D2494" s="1182"/>
      <c r="E2494" s="1182"/>
      <c r="F2494" s="1183"/>
      <c r="G2494" s="33" t="s">
        <v>167</v>
      </c>
      <c r="H2494" s="1179">
        <f>VLOOKUP($A2486,'Class-6'!$B$9:$EI$108,8,0)</f>
        <v>0</v>
      </c>
      <c r="I2494" s="1179"/>
      <c r="J2494" s="1179"/>
      <c r="K2494" s="1179"/>
      <c r="L2494" s="1179"/>
      <c r="M2494" s="1180"/>
    </row>
    <row r="2495" spans="1:13" ht="20.25" customHeight="1">
      <c r="A2495" s="1187"/>
      <c r="B2495" s="40" t="s">
        <v>81</v>
      </c>
      <c r="C2495" s="1181" t="s">
        <v>56</v>
      </c>
      <c r="D2495" s="1182"/>
      <c r="E2495" s="1182"/>
      <c r="F2495" s="1183"/>
      <c r="G2495" s="33" t="s">
        <v>167</v>
      </c>
      <c r="H2495" s="1179">
        <f>VLOOKUP($A2486,'Class-6'!$B$9:$EI$108,9,0)</f>
        <v>0</v>
      </c>
      <c r="I2495" s="1179"/>
      <c r="J2495" s="1179"/>
      <c r="K2495" s="1179"/>
      <c r="L2495" s="1179"/>
      <c r="M2495" s="1180"/>
    </row>
    <row r="2496" spans="1:13" ht="20.25" customHeight="1">
      <c r="A2496" s="1187"/>
      <c r="B2496" s="40" t="s">
        <v>81</v>
      </c>
      <c r="C2496" s="1181" t="s">
        <v>57</v>
      </c>
      <c r="D2496" s="1182"/>
      <c r="E2496" s="1182"/>
      <c r="F2496" s="1183"/>
      <c r="G2496" s="33" t="s">
        <v>167</v>
      </c>
      <c r="H2496" s="1184" t="str">
        <f>CONCATENATE('Class-6'!$G$4,'Class-6'!$J$4)</f>
        <v>6(A)</v>
      </c>
      <c r="I2496" s="1179"/>
      <c r="J2496" s="1179"/>
      <c r="K2496" s="1179"/>
      <c r="L2496" s="1179"/>
      <c r="M2496" s="1180"/>
    </row>
    <row r="2497" spans="1:13" ht="20.25" customHeight="1" thickBot="1">
      <c r="A2497" s="1187"/>
      <c r="B2497" s="40" t="s">
        <v>81</v>
      </c>
      <c r="C2497" s="1154" t="s">
        <v>27</v>
      </c>
      <c r="D2497" s="1155"/>
      <c r="E2497" s="1155"/>
      <c r="F2497" s="1156"/>
      <c r="G2497" s="98" t="s">
        <v>167</v>
      </c>
      <c r="H2497" s="1157">
        <f>VLOOKUP($A2486,'Class-6'!$B$9:$EI$108,10,0)</f>
        <v>0</v>
      </c>
      <c r="I2497" s="1157"/>
      <c r="J2497" s="1157"/>
      <c r="K2497" s="1157"/>
      <c r="L2497" s="1157"/>
      <c r="M2497" s="1158"/>
    </row>
    <row r="2498" spans="1:13" ht="20.25" customHeight="1">
      <c r="A2498" s="1187"/>
      <c r="B2498" s="49" t="s">
        <v>81</v>
      </c>
      <c r="C2498" s="1159" t="s">
        <v>58</v>
      </c>
      <c r="D2498" s="1160"/>
      <c r="E2498" s="413" t="s">
        <v>85</v>
      </c>
      <c r="F2498" s="413" t="s">
        <v>86</v>
      </c>
      <c r="G2498" s="410" t="s">
        <v>33</v>
      </c>
      <c r="H2498" s="1161" t="s">
        <v>59</v>
      </c>
      <c r="I2498" s="1161"/>
      <c r="J2498" s="1162" t="s">
        <v>97</v>
      </c>
      <c r="K2498" s="1163"/>
      <c r="L2498" s="414" t="s">
        <v>89</v>
      </c>
      <c r="M2498" s="1164" t="s">
        <v>104</v>
      </c>
    </row>
    <row r="2499" spans="1:13" ht="25.5" customHeight="1" thickBot="1">
      <c r="A2499" s="1187"/>
      <c r="B2499" s="49" t="s">
        <v>81</v>
      </c>
      <c r="C2499" s="1166" t="s">
        <v>60</v>
      </c>
      <c r="D2499" s="1167"/>
      <c r="E2499" s="267">
        <f>'Class-6'!$L$7</f>
        <v>20</v>
      </c>
      <c r="F2499" s="267">
        <f>'Class-6'!$M$7</f>
        <v>20</v>
      </c>
      <c r="G2499" s="268">
        <f>SUM(E2499:F2499)</f>
        <v>40</v>
      </c>
      <c r="H2499" s="1168">
        <f>'Class-6'!$R$7</f>
        <v>60</v>
      </c>
      <c r="I2499" s="1169"/>
      <c r="J2499" s="1170">
        <f>'Class-6'!$V$7</f>
        <v>100</v>
      </c>
      <c r="K2499" s="1171"/>
      <c r="L2499" s="150">
        <f>G2499+H2499+J2499</f>
        <v>200</v>
      </c>
      <c r="M2499" s="1165"/>
    </row>
    <row r="2500" spans="1:13" ht="22.5" customHeight="1">
      <c r="A2500" s="1187"/>
      <c r="B2500" s="49" t="s">
        <v>81</v>
      </c>
      <c r="C2500" s="1148" t="str">
        <f>'Class-6'!$L$3</f>
        <v>HINDI</v>
      </c>
      <c r="D2500" s="1149"/>
      <c r="E2500" s="99">
        <f>IF($J2489="TC",0,IF($J2489="Nso",0,VLOOKUP($A2486,'Class-6'!$B$9:$EI$108,11,0)))</f>
        <v>0</v>
      </c>
      <c r="F2500" s="99">
        <f>IF($J2489="TC",0,IF($J2489="Nso",0,VLOOKUP($A2486,'Class-6'!$B$9:$EI$108,12,0)))</f>
        <v>0</v>
      </c>
      <c r="G2500" s="269">
        <f>SUM(E2500,F2500)</f>
        <v>0</v>
      </c>
      <c r="H2500" s="1150">
        <f>IF($J2489="TC",0,IF($J2489="Nso",0,VLOOKUP($A2486,'Class-6'!$B$9:$EI$108,17,0)))</f>
        <v>0</v>
      </c>
      <c r="I2500" s="1151"/>
      <c r="J2500" s="1152">
        <f>IF($J2489="TC",0,IF($J2489="Nso",0,VLOOKUP($A2486,'Class-6'!$B$9:$EI$108,21,0)))</f>
        <v>0</v>
      </c>
      <c r="K2500" s="1153"/>
      <c r="L2500" s="99">
        <f>SUM(G2500,H2500,J2500)</f>
        <v>0</v>
      </c>
      <c r="M2500" s="100">
        <f>IF($J2489="TC",0,IF($J2489="Nso",0,VLOOKUP($A2486,'Class-6'!$B$9:$EI$108,25,0)))</f>
        <v>0</v>
      </c>
    </row>
    <row r="2501" spans="1:13" ht="22.5" customHeight="1">
      <c r="A2501" s="1187"/>
      <c r="B2501" s="49" t="s">
        <v>81</v>
      </c>
      <c r="C2501" s="1136" t="str">
        <f>'Class-6'!$AA$3</f>
        <v>ENGLISH</v>
      </c>
      <c r="D2501" s="1137"/>
      <c r="E2501" s="99">
        <f>IF($J2489="TC",0,IF($J2489="Nso",0,VLOOKUP($A2486,'Class-6'!$B$9:$EI$108,26,0)))</f>
        <v>0</v>
      </c>
      <c r="F2501" s="99">
        <f>IF($J2489="TC",0,IF($J2489="Nso",0,VLOOKUP($A2486,'Class-6'!$B$9:$EI$108,27,0)))</f>
        <v>0</v>
      </c>
      <c r="G2501" s="270">
        <f t="shared" ref="G2501:G2505" si="140">SUM(E2501,F2501)</f>
        <v>0</v>
      </c>
      <c r="H2501" s="1138">
        <f>IF($J2489="TC",0,IF($J2489="Nso",0,VLOOKUP($A2486,'Class-6'!$B$9:$EI$108,32,0)))</f>
        <v>0</v>
      </c>
      <c r="I2501" s="1139"/>
      <c r="J2501" s="1140">
        <f>IF($J2489="TC",0,IF($J2489="Nso",0,VLOOKUP($A2486,'Class-6'!$B$9:$EI$108,36,0)))</f>
        <v>0</v>
      </c>
      <c r="K2501" s="1141"/>
      <c r="L2501" s="99">
        <f t="shared" ref="L2501:L2505" si="141">SUM(G2501,H2501,J2501)</f>
        <v>0</v>
      </c>
      <c r="M2501" s="100">
        <f>IF($J2489="TC",0,IF($J2489="Nso",0,VLOOKUP($A2486,'Class-6'!$B$9:$EI$108,40,0)))</f>
        <v>0</v>
      </c>
    </row>
    <row r="2502" spans="1:13" ht="22.5" customHeight="1">
      <c r="A2502" s="1187"/>
      <c r="B2502" s="49" t="s">
        <v>81</v>
      </c>
      <c r="C2502" s="1136" t="str">
        <f>'Class-6'!$AP$3</f>
        <v>SANSKRIT</v>
      </c>
      <c r="D2502" s="1137"/>
      <c r="E2502" s="99">
        <f>IF($J2489="TC",0,IF($J2489="Nso",0,VLOOKUP($A2486,'Class-6'!$B$9:$EI$108,41,0)))</f>
        <v>0</v>
      </c>
      <c r="F2502" s="99">
        <f>IF($J2489="TC",0,IF($J2489="TC",0,IF($J2489="Nso",0,VLOOKUP($A2486,'Class-6'!$B$9:$EI$108,42,0))))</f>
        <v>0</v>
      </c>
      <c r="G2502" s="270">
        <f t="shared" si="140"/>
        <v>0</v>
      </c>
      <c r="H2502" s="1138">
        <f>IF($J2489="TC",0,IF($J2489="Nso",0,VLOOKUP($A2486,'Class-6'!$B$9:$EI$108,47,0)))</f>
        <v>0</v>
      </c>
      <c r="I2502" s="1139"/>
      <c r="J2502" s="1140">
        <f>IF($J2489="TC",0,IF($J2489="Nso",0,VLOOKUP($A2486,'Class-6'!$B$9:$EI$108,51,0)))</f>
        <v>0</v>
      </c>
      <c r="K2502" s="1141"/>
      <c r="L2502" s="99">
        <f t="shared" si="141"/>
        <v>0</v>
      </c>
      <c r="M2502" s="100">
        <f>IF($J2489="TC",0,IF($J2489="Nso",0,VLOOKUP($A2486,'Class-6'!$B$9:$EI$108,55,0)))</f>
        <v>0</v>
      </c>
    </row>
    <row r="2503" spans="1:13" ht="22.5" customHeight="1">
      <c r="A2503" s="1187"/>
      <c r="B2503" s="49" t="s">
        <v>81</v>
      </c>
      <c r="C2503" s="1136" t="str">
        <f>'Class-6'!$BE$3</f>
        <v>SCIENCE</v>
      </c>
      <c r="D2503" s="1137"/>
      <c r="E2503" s="99">
        <f>IF($J2489="TC",0,IF($J2489="Nso",0,VLOOKUP($A2486,'Class-6'!$B$9:$EI$108,56,0)))</f>
        <v>0</v>
      </c>
      <c r="F2503" s="99">
        <f>IF($J2489="TC",0,IF($J2489="Nso",0,VLOOKUP($A2486,'Class-6'!$B$9:$EI$108,57,0)))</f>
        <v>0</v>
      </c>
      <c r="G2503" s="270">
        <f t="shared" si="140"/>
        <v>0</v>
      </c>
      <c r="H2503" s="1138">
        <f>IF($J2489="TC",0,IF($J2489="Nso",0,VLOOKUP($A2486,'Class-6'!$B$9:$EI$108,62,0)))</f>
        <v>0</v>
      </c>
      <c r="I2503" s="1139"/>
      <c r="J2503" s="1140">
        <f>IF($J2489="TC",0,IF($J2489="Nso",0,VLOOKUP($A2486,'Class-6'!$B$9:$EI$108,66,0)))</f>
        <v>0</v>
      </c>
      <c r="K2503" s="1141"/>
      <c r="L2503" s="99">
        <f t="shared" si="141"/>
        <v>0</v>
      </c>
      <c r="M2503" s="100">
        <f>IF($J2489="TC",0,IF($J2489="Nso",0,VLOOKUP($A2486,'Class-6'!$B$9:$EI$108,70,0)))</f>
        <v>0</v>
      </c>
    </row>
    <row r="2504" spans="1:13" ht="22.5" customHeight="1">
      <c r="A2504" s="1187"/>
      <c r="B2504" s="49" t="s">
        <v>81</v>
      </c>
      <c r="C2504" s="1136" t="str">
        <f>'Class-6'!$BT$3</f>
        <v>MATHEMATICS</v>
      </c>
      <c r="D2504" s="1137"/>
      <c r="E2504" s="99">
        <f>IF($J2489="TC",0,IF($J2489="Nso",0,VLOOKUP($A2486,'Class-6'!$B$9:$EI$108,71,0)))</f>
        <v>0</v>
      </c>
      <c r="F2504" s="99">
        <f>IF($J2489="TC",0,IF($J2489="Nso",0,VLOOKUP($A2486,'Class-6'!$B$9:$EI$108,72,0)))</f>
        <v>0</v>
      </c>
      <c r="G2504" s="270">
        <f t="shared" si="140"/>
        <v>0</v>
      </c>
      <c r="H2504" s="1138">
        <f>IF($J2489="TC",0,IF($J2489="Nso",0,VLOOKUP($A2486,'Class-6'!$B$9:$EI$108,77,0)))</f>
        <v>0</v>
      </c>
      <c r="I2504" s="1139"/>
      <c r="J2504" s="1140">
        <f>IF($J2489="TC",0,IF($J2489="Nso",0,VLOOKUP($A2486,'Class-6'!$B$9:$EI$108,81,0)))</f>
        <v>0</v>
      </c>
      <c r="K2504" s="1141"/>
      <c r="L2504" s="99">
        <f t="shared" si="141"/>
        <v>0</v>
      </c>
      <c r="M2504" s="100">
        <f>IF($J2489="TC",0,IF($J2489="Nso",0,VLOOKUP($A2486,'Class-6'!$B$9:$EI$108,85,0)))</f>
        <v>0</v>
      </c>
    </row>
    <row r="2505" spans="1:13" ht="22.5" customHeight="1" thickBot="1">
      <c r="A2505" s="1187"/>
      <c r="B2505" s="49" t="s">
        <v>81</v>
      </c>
      <c r="C2505" s="1142" t="str">
        <f>'Class-6'!$CI$3</f>
        <v>SOCIAL SCIENCE</v>
      </c>
      <c r="D2505" s="1143"/>
      <c r="E2505" s="99">
        <f>IF($J2489="TC",0,IF($J2489="Nso",0,VLOOKUP($A2486,'Class-6'!$B$9:$EI$108,86,0)))</f>
        <v>0</v>
      </c>
      <c r="F2505" s="99">
        <f>IF($J2489="TC",0,IF($J2489="Nso",0,VLOOKUP($A2486,'Class-6'!$B$9:$EI$108,87,0)))</f>
        <v>0</v>
      </c>
      <c r="G2505" s="271">
        <f t="shared" si="140"/>
        <v>0</v>
      </c>
      <c r="H2505" s="1144">
        <f>IF($J2489="TC",0,IF($J2489="Nso",0,VLOOKUP($A2486,'Class-6'!$B$9:$EI$108,92,0)))</f>
        <v>0</v>
      </c>
      <c r="I2505" s="1145"/>
      <c r="J2505" s="1146">
        <f>IF($J2489="TC",0,IF($J2489="Nso",0,VLOOKUP($A2486,'Class-6'!$B$9:$EI$108,96,0)))</f>
        <v>0</v>
      </c>
      <c r="K2505" s="1147"/>
      <c r="L2505" s="99">
        <f t="shared" si="141"/>
        <v>0</v>
      </c>
      <c r="M2505" s="100">
        <f>IF($J2489="TC",0,IF($J2489="Nso",0,VLOOKUP($A2486,'Class-6'!$B$9:$EI$108,100,0)))</f>
        <v>0</v>
      </c>
    </row>
    <row r="2506" spans="1:13" ht="20.25" customHeight="1">
      <c r="A2506" s="1187"/>
      <c r="B2506" s="49" t="s">
        <v>81</v>
      </c>
      <c r="C2506" s="1124" t="s">
        <v>90</v>
      </c>
      <c r="D2506" s="1125"/>
      <c r="E2506" s="1126"/>
      <c r="F2506" s="1130" t="s">
        <v>91</v>
      </c>
      <c r="G2506" s="1131"/>
      <c r="H2506" s="1132" t="s">
        <v>92</v>
      </c>
      <c r="I2506" s="1133"/>
      <c r="J2506" s="481" t="s">
        <v>45</v>
      </c>
      <c r="K2506" s="481" t="s">
        <v>98</v>
      </c>
      <c r="L2506" s="411" t="s">
        <v>43</v>
      </c>
      <c r="M2506" s="50" t="s">
        <v>47</v>
      </c>
    </row>
    <row r="2507" spans="1:13" ht="20.25" customHeight="1" thickBot="1">
      <c r="A2507" s="1187"/>
      <c r="B2507" s="49" t="s">
        <v>81</v>
      </c>
      <c r="C2507" s="1127"/>
      <c r="D2507" s="1128"/>
      <c r="E2507" s="1129"/>
      <c r="F2507" s="1134">
        <f>IF($J2489="TC",0,IF($J2489="Nso",0,VLOOKUP($A2486,'Class-6'!$B$9:$EI$108,131,0)))</f>
        <v>0</v>
      </c>
      <c r="G2507" s="1135"/>
      <c r="H2507" s="1134">
        <f>IF($J2489="TC",0,IF($J2489="Nso",0,VLOOKUP($A2486,'Class-6'!$B$9:$EI$108,132,0)))</f>
        <v>0</v>
      </c>
      <c r="I2507" s="1135"/>
      <c r="J2507" s="483">
        <f>IF($J2489="TC",0,IF($J2489="Nso",0,VLOOKUP($A2486,'Class-6'!$B$9:$EI$108,133,0)))</f>
        <v>0</v>
      </c>
      <c r="K2507" s="482" t="str">
        <f>IF($J2489="TC",0,IF($J2489="Nso",0,VLOOKUP($A2486,'Class-6'!$B$9:$EI$108,134,0)))</f>
        <v/>
      </c>
      <c r="L2507" s="412" t="str">
        <f>IF($J2489="TC","TC",IF($J2489="Nso","NSO",VLOOKUP($A2486,'Class-6'!$B$9:$EI$108,135,0)))</f>
        <v/>
      </c>
      <c r="M2507" s="97" t="str">
        <f>IF($J2489="Nso",0,VLOOKUP($A2486,'Class-6'!$B$9:$EI$108,137,0))</f>
        <v/>
      </c>
    </row>
    <row r="2508" spans="1:13" ht="20.25" customHeight="1">
      <c r="A2508" s="1187"/>
      <c r="B2508" s="49" t="s">
        <v>81</v>
      </c>
      <c r="C2508" s="1172" t="s">
        <v>63</v>
      </c>
      <c r="D2508" s="1173"/>
      <c r="E2508" s="1173"/>
      <c r="F2508" s="1173"/>
      <c r="G2508" s="1173"/>
      <c r="H2508" s="1174"/>
      <c r="I2508" s="1175" t="s">
        <v>64</v>
      </c>
      <c r="J2508" s="1176"/>
      <c r="K2508" s="484">
        <f>IF($J2489="TC",0,IF($J2489="Nso",0,VLOOKUP($A2486,'Class-6'!$B$9:$EI$108,128,0)))</f>
        <v>0</v>
      </c>
      <c r="L2508" s="1177" t="s">
        <v>107</v>
      </c>
      <c r="M2508" s="1178"/>
    </row>
    <row r="2509" spans="1:13" ht="20.25" customHeight="1" thickBot="1">
      <c r="A2509" s="1187"/>
      <c r="B2509" s="49" t="s">
        <v>81</v>
      </c>
      <c r="C2509" s="1113" t="s">
        <v>58</v>
      </c>
      <c r="D2509" s="1114"/>
      <c r="E2509" s="1114"/>
      <c r="F2509" s="1115" t="s">
        <v>176</v>
      </c>
      <c r="G2509" s="1115"/>
      <c r="H2509" s="272" t="s">
        <v>51</v>
      </c>
      <c r="I2509" s="1116" t="s">
        <v>65</v>
      </c>
      <c r="J2509" s="1117"/>
      <c r="K2509" s="485">
        <f>IF($J2489="TC",0,IF($J2489="Nso",0,VLOOKUP($A2486,'Class-6'!$B$9:$EI$108,129,0)))</f>
        <v>0</v>
      </c>
      <c r="L2509" s="1118" t="str">
        <f>IF($J2489="TC",0,IF($J2489="Nso",0,VLOOKUP($A2486,'Class-6'!$B$9:$EI$108,130,0)))</f>
        <v/>
      </c>
      <c r="M2509" s="1119"/>
    </row>
    <row r="2510" spans="1:13" ht="20.25" customHeight="1">
      <c r="A2510" s="1187"/>
      <c r="B2510" s="49" t="s">
        <v>81</v>
      </c>
      <c r="C2510" s="1113"/>
      <c r="D2510" s="1114"/>
      <c r="E2510" s="1114"/>
      <c r="F2510" s="1115"/>
      <c r="G2510" s="1115"/>
      <c r="H2510" s="273" t="s">
        <v>105</v>
      </c>
      <c r="I2510" s="1120" t="s">
        <v>66</v>
      </c>
      <c r="J2510" s="1121"/>
      <c r="K2510" s="1122">
        <f>IF($J2489="TC",0,IF($J2489="Nso",0,VLOOKUP($A2486,'Class-6'!$B$9:$EI$108,138,0)))</f>
        <v>0</v>
      </c>
      <c r="L2510" s="1122"/>
      <c r="M2510" s="1123"/>
    </row>
    <row r="2511" spans="1:13" ht="20.25" customHeight="1">
      <c r="A2511" s="1187"/>
      <c r="B2511" s="49" t="s">
        <v>81</v>
      </c>
      <c r="C2511" s="1101" t="str">
        <f>'Class-6'!$CX$3</f>
        <v>WORK EXP.</v>
      </c>
      <c r="D2511" s="1102"/>
      <c r="E2511" s="1103"/>
      <c r="F2511" s="1104" t="str">
        <f>IF($J2489="TC",0,IF($J2489="Nso",0,VLOOKUP($A2486,'Class-6'!$B$9:$FH$108,155,0)))</f>
        <v>0/100</v>
      </c>
      <c r="G2511" s="1104"/>
      <c r="H2511" s="95">
        <f>IF($J2489="TC",0,IF($J2489="Nso",0,VLOOKUP($A2486,'Class-6'!$B$9:$FH$108,109,0)))</f>
        <v>0</v>
      </c>
      <c r="I2511" s="1105" t="s">
        <v>83</v>
      </c>
      <c r="J2511" s="1106"/>
      <c r="K2511" s="1107">
        <f>'Class-6'!$V$2</f>
        <v>44676</v>
      </c>
      <c r="L2511" s="1107"/>
      <c r="M2511" s="1108"/>
    </row>
    <row r="2512" spans="1:13" ht="20.25" customHeight="1">
      <c r="A2512" s="1187"/>
      <c r="B2512" s="49" t="s">
        <v>81</v>
      </c>
      <c r="C2512" s="1109" t="str">
        <f>'Class-6'!$DG$3</f>
        <v>ART EDU.</v>
      </c>
      <c r="D2512" s="1104"/>
      <c r="E2512" s="1104"/>
      <c r="F2512" s="1086" t="str">
        <f>IF($J2489="TC",0,IF($J2489="Nso",0,VLOOKUP($A2486,'Class-6'!$B$9:$FH$108,159,0)))</f>
        <v>0/100</v>
      </c>
      <c r="G2512" s="1087"/>
      <c r="H2512" s="95">
        <f>IF($J2489="TC",0,IF($J2489="Nso",0,VLOOKUP($A2486,'Class-6'!$B$9:$FH$108,118,0)))</f>
        <v>0</v>
      </c>
      <c r="I2512" s="1110"/>
      <c r="J2512" s="1111"/>
      <c r="K2512" s="1111"/>
      <c r="L2512" s="1111"/>
      <c r="M2512" s="1112"/>
    </row>
    <row r="2513" spans="1:13" ht="20.25" customHeight="1">
      <c r="A2513" s="1187"/>
      <c r="B2513" s="49" t="s">
        <v>81</v>
      </c>
      <c r="C2513" s="1084" t="str">
        <f>'Class-6'!$DP$3</f>
        <v>HEALTH &amp; PHY. EDU.</v>
      </c>
      <c r="D2513" s="1085"/>
      <c r="E2513" s="1085"/>
      <c r="F2513" s="1086" t="str">
        <f>IF($J2489="TC",0,IF($J2489="Nso",0,VLOOKUP($A2486,'Class-6'!$B$9:$FH$108,163,0)))</f>
        <v>0/100</v>
      </c>
      <c r="G2513" s="1087"/>
      <c r="H2513" s="95">
        <f>IF($J2489="TC",0,IF($J2489="Nso",0,VLOOKUP($A2486,'Class-6'!$B$9:$FH$108,127,0)))</f>
        <v>0</v>
      </c>
      <c r="I2513" s="1088" t="s">
        <v>78</v>
      </c>
      <c r="J2513" s="1089"/>
      <c r="K2513" s="1092"/>
      <c r="L2513" s="1093"/>
      <c r="M2513" s="1094"/>
    </row>
    <row r="2514" spans="1:13" ht="20.25" customHeight="1">
      <c r="A2514" s="1187"/>
      <c r="B2514" s="40" t="s">
        <v>81</v>
      </c>
      <c r="C2514" s="1098" t="s">
        <v>67</v>
      </c>
      <c r="D2514" s="1099"/>
      <c r="E2514" s="1099"/>
      <c r="F2514" s="1099"/>
      <c r="G2514" s="1099"/>
      <c r="H2514" s="1100"/>
      <c r="I2514" s="1090"/>
      <c r="J2514" s="1091"/>
      <c r="K2514" s="1095"/>
      <c r="L2514" s="1096"/>
      <c r="M2514" s="1097"/>
    </row>
    <row r="2515" spans="1:13" ht="20.25" customHeight="1" thickBot="1">
      <c r="A2515" s="1187"/>
      <c r="B2515" s="40" t="s">
        <v>81</v>
      </c>
      <c r="C2515" s="96" t="s">
        <v>68</v>
      </c>
      <c r="D2515" s="1060" t="s">
        <v>73</v>
      </c>
      <c r="E2515" s="1227"/>
      <c r="F2515" s="1060" t="s">
        <v>74</v>
      </c>
      <c r="G2515" s="1061"/>
      <c r="H2515" s="1062"/>
      <c r="I2515" s="1063" t="s">
        <v>79</v>
      </c>
      <c r="J2515" s="1064"/>
      <c r="K2515" s="1064"/>
      <c r="L2515" s="1064"/>
      <c r="M2515" s="1065"/>
    </row>
    <row r="2516" spans="1:13" ht="20.25" customHeight="1">
      <c r="A2516" s="1187"/>
      <c r="B2516" s="40" t="s">
        <v>81</v>
      </c>
      <c r="C2516" s="511" t="s">
        <v>207</v>
      </c>
      <c r="D2516" s="1228" t="s">
        <v>208</v>
      </c>
      <c r="E2516" s="1229"/>
      <c r="F2516" s="1069" t="s">
        <v>75</v>
      </c>
      <c r="G2516" s="1070"/>
      <c r="H2516" s="1071"/>
      <c r="I2516" s="1066"/>
      <c r="J2516" s="1067"/>
      <c r="K2516" s="1067"/>
      <c r="L2516" s="1067"/>
      <c r="M2516" s="1068"/>
    </row>
    <row r="2517" spans="1:13" ht="20.25" customHeight="1">
      <c r="A2517" s="1187"/>
      <c r="B2517" s="40" t="s">
        <v>81</v>
      </c>
      <c r="C2517" s="512" t="s">
        <v>69</v>
      </c>
      <c r="D2517" s="1230" t="s">
        <v>212</v>
      </c>
      <c r="E2517" s="1231"/>
      <c r="F2517" s="1072" t="s">
        <v>76</v>
      </c>
      <c r="G2517" s="1073"/>
      <c r="H2517" s="1074"/>
      <c r="I2517" s="1066"/>
      <c r="J2517" s="1067"/>
      <c r="K2517" s="1067"/>
      <c r="L2517" s="1067"/>
      <c r="M2517" s="1068"/>
    </row>
    <row r="2518" spans="1:13" ht="20.25" customHeight="1">
      <c r="A2518" s="1187"/>
      <c r="B2518" s="40" t="s">
        <v>81</v>
      </c>
      <c r="C2518" s="512" t="s">
        <v>70</v>
      </c>
      <c r="D2518" s="1230" t="s">
        <v>215</v>
      </c>
      <c r="E2518" s="1231"/>
      <c r="F2518" s="1072" t="s">
        <v>77</v>
      </c>
      <c r="G2518" s="1073"/>
      <c r="H2518" s="1074"/>
      <c r="I2518" s="1075" t="s">
        <v>93</v>
      </c>
      <c r="J2518" s="1076"/>
      <c r="K2518" s="1076"/>
      <c r="L2518" s="1076"/>
      <c r="M2518" s="1077"/>
    </row>
    <row r="2519" spans="1:13" ht="20.25" customHeight="1">
      <c r="A2519" s="1187"/>
      <c r="B2519" s="40"/>
      <c r="C2519" s="512" t="s">
        <v>72</v>
      </c>
      <c r="D2519" s="1230" t="s">
        <v>209</v>
      </c>
      <c r="E2519" s="1231"/>
      <c r="F2519" s="1072" t="s">
        <v>77</v>
      </c>
      <c r="G2519" s="1073"/>
      <c r="H2519" s="1074"/>
      <c r="I2519" s="1075"/>
      <c r="J2519" s="1076"/>
      <c r="K2519" s="1076"/>
      <c r="L2519" s="1076"/>
      <c r="M2519" s="1077"/>
    </row>
    <row r="2520" spans="1:13" ht="20.25" customHeight="1" thickBot="1">
      <c r="A2520" s="1187"/>
      <c r="B2520" s="51" t="s">
        <v>81</v>
      </c>
      <c r="C2520" s="131" t="s">
        <v>71</v>
      </c>
      <c r="D2520" s="1232" t="s">
        <v>210</v>
      </c>
      <c r="E2520" s="1233"/>
      <c r="F2520" s="1081" t="s">
        <v>106</v>
      </c>
      <c r="G2520" s="1082"/>
      <c r="H2520" s="1083"/>
      <c r="I2520" s="1078"/>
      <c r="J2520" s="1079"/>
      <c r="K2520" s="1079"/>
      <c r="L2520" s="1079"/>
      <c r="M2520" s="1080"/>
    </row>
    <row r="2521" spans="1:13" ht="12.75" customHeight="1" thickTop="1">
      <c r="A2521" s="1185"/>
      <c r="B2521" s="1185"/>
      <c r="C2521" s="1185"/>
      <c r="D2521" s="1185"/>
      <c r="E2521" s="1185"/>
      <c r="F2521" s="1185"/>
      <c r="G2521" s="1185"/>
      <c r="H2521" s="1185"/>
      <c r="I2521" s="1185"/>
      <c r="J2521" s="1185"/>
      <c r="K2521" s="1185"/>
      <c r="L2521" s="1185"/>
      <c r="M2521" s="1185"/>
    </row>
    <row r="2522" spans="1:13" ht="24.75" customHeight="1" thickBot="1">
      <c r="A2522" s="488">
        <f>A2486+1</f>
        <v>72</v>
      </c>
      <c r="B2522" s="1186" t="s">
        <v>54</v>
      </c>
      <c r="C2522" s="1186"/>
      <c r="D2522" s="1186"/>
      <c r="E2522" s="1186"/>
      <c r="F2522" s="1186"/>
      <c r="G2522" s="1186"/>
      <c r="H2522" s="1186"/>
      <c r="I2522" s="1186"/>
      <c r="J2522" s="1186"/>
      <c r="K2522" s="1186"/>
      <c r="L2522" s="1186"/>
      <c r="M2522" s="1186"/>
    </row>
    <row r="2523" spans="1:13" ht="42.75" customHeight="1" thickTop="1">
      <c r="A2523" s="1187"/>
      <c r="B2523" s="1188"/>
      <c r="C2523" s="1189"/>
      <c r="D2523" s="1192" t="str">
        <f>Master!$E$8</f>
        <v>Govt. Sr. Secondary School Raimalwada</v>
      </c>
      <c r="E2523" s="1193"/>
      <c r="F2523" s="1193"/>
      <c r="G2523" s="1193"/>
      <c r="H2523" s="1193"/>
      <c r="I2523" s="1193"/>
      <c r="J2523" s="1193"/>
      <c r="K2523" s="1193"/>
      <c r="L2523" s="1193"/>
      <c r="M2523" s="1194"/>
    </row>
    <row r="2524" spans="1:13" ht="26.25" customHeight="1" thickBot="1">
      <c r="A2524" s="1187"/>
      <c r="B2524" s="1190"/>
      <c r="C2524" s="1191"/>
      <c r="D2524" s="1195" t="str">
        <f>Master!$E$11</f>
        <v>P.S.-Bapini (Jodhpur)</v>
      </c>
      <c r="E2524" s="1196"/>
      <c r="F2524" s="1196"/>
      <c r="G2524" s="1196"/>
      <c r="H2524" s="1196"/>
      <c r="I2524" s="1196"/>
      <c r="J2524" s="1196"/>
      <c r="K2524" s="1196"/>
      <c r="L2524" s="1196"/>
      <c r="M2524" s="1197"/>
    </row>
    <row r="2525" spans="1:13" ht="17.25" customHeight="1">
      <c r="A2525" s="1187"/>
      <c r="B2525" s="274"/>
      <c r="C2525" s="1198" t="s">
        <v>169</v>
      </c>
      <c r="D2525" s="1199"/>
      <c r="E2525" s="1199"/>
      <c r="F2525" s="1199"/>
      <c r="G2525" s="1200"/>
      <c r="H2525" s="1207" t="s">
        <v>129</v>
      </c>
      <c r="I2525" s="1207"/>
      <c r="J2525" s="1210">
        <f>VLOOKUP(A2522,'Class-6'!$B$9:$G$108,6)</f>
        <v>0</v>
      </c>
      <c r="K2525" s="1213" t="str">
        <f>CONCATENATE('Class-6'!$C$3,'Class-6'!$G$3)</f>
        <v>School U-Dise Code :-08151106901</v>
      </c>
      <c r="L2525" s="1214"/>
      <c r="M2525" s="1215"/>
    </row>
    <row r="2526" spans="1:13" ht="17.25" customHeight="1">
      <c r="A2526" s="1187"/>
      <c r="B2526" s="38"/>
      <c r="C2526" s="1201"/>
      <c r="D2526" s="1202"/>
      <c r="E2526" s="1202"/>
      <c r="F2526" s="1202"/>
      <c r="G2526" s="1203"/>
      <c r="H2526" s="1208"/>
      <c r="I2526" s="1208"/>
      <c r="J2526" s="1211"/>
      <c r="K2526" s="1216" t="str">
        <f>CONCATENATE('Class-6'!$I$3,'Class-6'!$J$3)</f>
        <v>Session :-2021-22</v>
      </c>
      <c r="L2526" s="1217"/>
      <c r="M2526" s="1218"/>
    </row>
    <row r="2527" spans="1:13" ht="17.25" customHeight="1" thickBot="1">
      <c r="A2527" s="1187"/>
      <c r="B2527" s="38"/>
      <c r="C2527" s="1204"/>
      <c r="D2527" s="1205"/>
      <c r="E2527" s="1205"/>
      <c r="F2527" s="1205"/>
      <c r="G2527" s="1206"/>
      <c r="H2527" s="1209"/>
      <c r="I2527" s="1209"/>
      <c r="J2527" s="1212"/>
      <c r="K2527" s="1219"/>
      <c r="L2527" s="1220"/>
      <c r="M2527" s="1221"/>
    </row>
    <row r="2528" spans="1:13" ht="20.25" customHeight="1">
      <c r="A2528" s="1187"/>
      <c r="B2528" s="40" t="s">
        <v>81</v>
      </c>
      <c r="C2528" s="1222" t="s">
        <v>22</v>
      </c>
      <c r="D2528" s="1223"/>
      <c r="E2528" s="1223"/>
      <c r="F2528" s="1224"/>
      <c r="G2528" s="17" t="s">
        <v>167</v>
      </c>
      <c r="H2528" s="1225">
        <f>VLOOKUP($A2522,'Class-6'!$B$9:$EI$108,4,0)</f>
        <v>0</v>
      </c>
      <c r="I2528" s="1225"/>
      <c r="J2528" s="1225"/>
      <c r="K2528" s="1225"/>
      <c r="L2528" s="1225"/>
      <c r="M2528" s="1226"/>
    </row>
    <row r="2529" spans="1:13" ht="20.25" customHeight="1">
      <c r="A2529" s="1187"/>
      <c r="B2529" s="40" t="s">
        <v>81</v>
      </c>
      <c r="C2529" s="1181" t="s">
        <v>24</v>
      </c>
      <c r="D2529" s="1182"/>
      <c r="E2529" s="1182"/>
      <c r="F2529" s="1183"/>
      <c r="G2529" s="33" t="s">
        <v>167</v>
      </c>
      <c r="H2529" s="1179">
        <f>VLOOKUP($A2522,'Class-6'!$B$9:$EI$108,7,0)</f>
        <v>0</v>
      </c>
      <c r="I2529" s="1179"/>
      <c r="J2529" s="1179"/>
      <c r="K2529" s="1179"/>
      <c r="L2529" s="1179"/>
      <c r="M2529" s="1180"/>
    </row>
    <row r="2530" spans="1:13" ht="20.25" customHeight="1">
      <c r="A2530" s="1187"/>
      <c r="B2530" s="40" t="s">
        <v>81</v>
      </c>
      <c r="C2530" s="1181" t="s">
        <v>25</v>
      </c>
      <c r="D2530" s="1182"/>
      <c r="E2530" s="1182"/>
      <c r="F2530" s="1183"/>
      <c r="G2530" s="33" t="s">
        <v>167</v>
      </c>
      <c r="H2530" s="1179">
        <f>VLOOKUP($A2522,'Class-6'!$B$9:$EI$108,8,0)</f>
        <v>0</v>
      </c>
      <c r="I2530" s="1179"/>
      <c r="J2530" s="1179"/>
      <c r="K2530" s="1179"/>
      <c r="L2530" s="1179"/>
      <c r="M2530" s="1180"/>
    </row>
    <row r="2531" spans="1:13" ht="20.25" customHeight="1">
      <c r="A2531" s="1187"/>
      <c r="B2531" s="40" t="s">
        <v>81</v>
      </c>
      <c r="C2531" s="1181" t="s">
        <v>56</v>
      </c>
      <c r="D2531" s="1182"/>
      <c r="E2531" s="1182"/>
      <c r="F2531" s="1183"/>
      <c r="G2531" s="33" t="s">
        <v>167</v>
      </c>
      <c r="H2531" s="1179">
        <f>VLOOKUP($A2522,'Class-6'!$B$9:$EI$108,9,0)</f>
        <v>0</v>
      </c>
      <c r="I2531" s="1179"/>
      <c r="J2531" s="1179"/>
      <c r="K2531" s="1179"/>
      <c r="L2531" s="1179"/>
      <c r="M2531" s="1180"/>
    </row>
    <row r="2532" spans="1:13" ht="20.25" customHeight="1">
      <c r="A2532" s="1187"/>
      <c r="B2532" s="40" t="s">
        <v>81</v>
      </c>
      <c r="C2532" s="1181" t="s">
        <v>57</v>
      </c>
      <c r="D2532" s="1182"/>
      <c r="E2532" s="1182"/>
      <c r="F2532" s="1183"/>
      <c r="G2532" s="33" t="s">
        <v>167</v>
      </c>
      <c r="H2532" s="1184" t="str">
        <f>CONCATENATE('Class-6'!$G$4,'Class-6'!$J$4)</f>
        <v>6(A)</v>
      </c>
      <c r="I2532" s="1179"/>
      <c r="J2532" s="1179"/>
      <c r="K2532" s="1179"/>
      <c r="L2532" s="1179"/>
      <c r="M2532" s="1180"/>
    </row>
    <row r="2533" spans="1:13" ht="20.25" customHeight="1" thickBot="1">
      <c r="A2533" s="1187"/>
      <c r="B2533" s="40" t="s">
        <v>81</v>
      </c>
      <c r="C2533" s="1154" t="s">
        <v>27</v>
      </c>
      <c r="D2533" s="1155"/>
      <c r="E2533" s="1155"/>
      <c r="F2533" s="1156"/>
      <c r="G2533" s="98" t="s">
        <v>167</v>
      </c>
      <c r="H2533" s="1157">
        <f>VLOOKUP($A2522,'Class-6'!$B$9:$EI$108,10,0)</f>
        <v>0</v>
      </c>
      <c r="I2533" s="1157"/>
      <c r="J2533" s="1157"/>
      <c r="K2533" s="1157"/>
      <c r="L2533" s="1157"/>
      <c r="M2533" s="1158"/>
    </row>
    <row r="2534" spans="1:13" ht="20.25" customHeight="1">
      <c r="A2534" s="1187"/>
      <c r="B2534" s="49" t="s">
        <v>81</v>
      </c>
      <c r="C2534" s="1159" t="s">
        <v>58</v>
      </c>
      <c r="D2534" s="1160"/>
      <c r="E2534" s="413" t="s">
        <v>85</v>
      </c>
      <c r="F2534" s="413" t="s">
        <v>86</v>
      </c>
      <c r="G2534" s="410" t="s">
        <v>33</v>
      </c>
      <c r="H2534" s="1161" t="s">
        <v>59</v>
      </c>
      <c r="I2534" s="1161"/>
      <c r="J2534" s="1162" t="s">
        <v>97</v>
      </c>
      <c r="K2534" s="1163"/>
      <c r="L2534" s="414" t="s">
        <v>89</v>
      </c>
      <c r="M2534" s="1164" t="s">
        <v>104</v>
      </c>
    </row>
    <row r="2535" spans="1:13" ht="25.5" customHeight="1" thickBot="1">
      <c r="A2535" s="1187"/>
      <c r="B2535" s="49" t="s">
        <v>81</v>
      </c>
      <c r="C2535" s="1166" t="s">
        <v>60</v>
      </c>
      <c r="D2535" s="1167"/>
      <c r="E2535" s="267">
        <f>'Class-6'!$L$7</f>
        <v>20</v>
      </c>
      <c r="F2535" s="267">
        <f>'Class-6'!$M$7</f>
        <v>20</v>
      </c>
      <c r="G2535" s="268">
        <f>SUM(E2535:F2535)</f>
        <v>40</v>
      </c>
      <c r="H2535" s="1168">
        <f>'Class-6'!$R$7</f>
        <v>60</v>
      </c>
      <c r="I2535" s="1169"/>
      <c r="J2535" s="1170">
        <f>'Class-6'!$V$7</f>
        <v>100</v>
      </c>
      <c r="K2535" s="1171"/>
      <c r="L2535" s="150">
        <f>G2535+H2535+J2535</f>
        <v>200</v>
      </c>
      <c r="M2535" s="1165"/>
    </row>
    <row r="2536" spans="1:13" ht="22.5" customHeight="1">
      <c r="A2536" s="1187"/>
      <c r="B2536" s="49" t="s">
        <v>81</v>
      </c>
      <c r="C2536" s="1148" t="str">
        <f>'Class-6'!$L$3</f>
        <v>HINDI</v>
      </c>
      <c r="D2536" s="1149"/>
      <c r="E2536" s="99">
        <f>IF($J2525="TC",0,IF($J2525="Nso",0,VLOOKUP($A2522,'Class-6'!$B$9:$EI$108,11,0)))</f>
        <v>0</v>
      </c>
      <c r="F2536" s="99">
        <f>IF($J2525="TC",0,IF($J2525="Nso",0,VLOOKUP($A2522,'Class-6'!$B$9:$EI$108,12,0)))</f>
        <v>0</v>
      </c>
      <c r="G2536" s="269">
        <f>SUM(E2536,F2536)</f>
        <v>0</v>
      </c>
      <c r="H2536" s="1150">
        <f>IF($J2525="TC",0,IF($J2525="Nso",0,VLOOKUP($A2522,'Class-6'!$B$9:$EI$108,17,0)))</f>
        <v>0</v>
      </c>
      <c r="I2536" s="1151"/>
      <c r="J2536" s="1152">
        <f>IF($J2525="TC",0,IF($J2525="Nso",0,VLOOKUP($A2522,'Class-6'!$B$9:$EI$108,21,0)))</f>
        <v>0</v>
      </c>
      <c r="K2536" s="1153"/>
      <c r="L2536" s="99">
        <f>SUM(G2536,H2536,J2536)</f>
        <v>0</v>
      </c>
      <c r="M2536" s="100">
        <f>IF($J2525="TC",0,IF($J2525="Nso",0,VLOOKUP($A2522,'Class-6'!$B$9:$EI$108,25,0)))</f>
        <v>0</v>
      </c>
    </row>
    <row r="2537" spans="1:13" ht="22.5" customHeight="1">
      <c r="A2537" s="1187"/>
      <c r="B2537" s="49" t="s">
        <v>81</v>
      </c>
      <c r="C2537" s="1136" t="str">
        <f>'Class-6'!$AA$3</f>
        <v>ENGLISH</v>
      </c>
      <c r="D2537" s="1137"/>
      <c r="E2537" s="99">
        <f>IF($J2525="TC",0,IF($J2525="Nso",0,VLOOKUP($A2522,'Class-6'!$B$9:$EI$108,26,0)))</f>
        <v>0</v>
      </c>
      <c r="F2537" s="99">
        <f>IF($J2525="TC",0,IF($J2525="Nso",0,VLOOKUP($A2522,'Class-6'!$B$9:$EI$108,27,0)))</f>
        <v>0</v>
      </c>
      <c r="G2537" s="270">
        <f t="shared" ref="G2537:G2541" si="142">SUM(E2537,F2537)</f>
        <v>0</v>
      </c>
      <c r="H2537" s="1138">
        <f>IF($J2525="TC",0,IF($J2525="Nso",0,VLOOKUP($A2522,'Class-6'!$B$9:$EI$108,32,0)))</f>
        <v>0</v>
      </c>
      <c r="I2537" s="1139"/>
      <c r="J2537" s="1140">
        <f>IF($J2525="TC",0,IF($J2525="Nso",0,VLOOKUP($A2522,'Class-6'!$B$9:$EI$108,36,0)))</f>
        <v>0</v>
      </c>
      <c r="K2537" s="1141"/>
      <c r="L2537" s="99">
        <f t="shared" ref="L2537:L2541" si="143">SUM(G2537,H2537,J2537)</f>
        <v>0</v>
      </c>
      <c r="M2537" s="100">
        <f>IF($J2525="TC",0,IF($J2525="Nso",0,VLOOKUP($A2522,'Class-6'!$B$9:$EI$108,40,0)))</f>
        <v>0</v>
      </c>
    </row>
    <row r="2538" spans="1:13" ht="22.5" customHeight="1">
      <c r="A2538" s="1187"/>
      <c r="B2538" s="49" t="s">
        <v>81</v>
      </c>
      <c r="C2538" s="1136" t="str">
        <f>'Class-6'!$AP$3</f>
        <v>SANSKRIT</v>
      </c>
      <c r="D2538" s="1137"/>
      <c r="E2538" s="99">
        <f>IF($J2525="TC",0,IF($J2525="Nso",0,VLOOKUP($A2522,'Class-6'!$B$9:$EI$108,41,0)))</f>
        <v>0</v>
      </c>
      <c r="F2538" s="99">
        <f>IF($J2525="TC",0,IF($J2525="TC",0,IF($J2525="Nso",0,VLOOKUP($A2522,'Class-6'!$B$9:$EI$108,42,0))))</f>
        <v>0</v>
      </c>
      <c r="G2538" s="270">
        <f t="shared" si="142"/>
        <v>0</v>
      </c>
      <c r="H2538" s="1138">
        <f>IF($J2525="TC",0,IF($J2525="Nso",0,VLOOKUP($A2522,'Class-6'!$B$9:$EI$108,47,0)))</f>
        <v>0</v>
      </c>
      <c r="I2538" s="1139"/>
      <c r="J2538" s="1140">
        <f>IF($J2525="TC",0,IF($J2525="Nso",0,VLOOKUP($A2522,'Class-6'!$B$9:$EI$108,51,0)))</f>
        <v>0</v>
      </c>
      <c r="K2538" s="1141"/>
      <c r="L2538" s="99">
        <f t="shared" si="143"/>
        <v>0</v>
      </c>
      <c r="M2538" s="100">
        <f>IF($J2525="TC",0,IF($J2525="Nso",0,VLOOKUP($A2522,'Class-6'!$B$9:$EI$108,55,0)))</f>
        <v>0</v>
      </c>
    </row>
    <row r="2539" spans="1:13" ht="22.5" customHeight="1">
      <c r="A2539" s="1187"/>
      <c r="B2539" s="49" t="s">
        <v>81</v>
      </c>
      <c r="C2539" s="1136" t="str">
        <f>'Class-6'!$BE$3</f>
        <v>SCIENCE</v>
      </c>
      <c r="D2539" s="1137"/>
      <c r="E2539" s="99">
        <f>IF($J2525="TC",0,IF($J2525="Nso",0,VLOOKUP($A2522,'Class-6'!$B$9:$EI$108,56,0)))</f>
        <v>0</v>
      </c>
      <c r="F2539" s="99">
        <f>IF($J2525="TC",0,IF($J2525="Nso",0,VLOOKUP($A2522,'Class-6'!$B$9:$EI$108,57,0)))</f>
        <v>0</v>
      </c>
      <c r="G2539" s="270">
        <f t="shared" si="142"/>
        <v>0</v>
      </c>
      <c r="H2539" s="1138">
        <f>IF($J2525="TC",0,IF($J2525="Nso",0,VLOOKUP($A2522,'Class-6'!$B$9:$EI$108,62,0)))</f>
        <v>0</v>
      </c>
      <c r="I2539" s="1139"/>
      <c r="J2539" s="1140">
        <f>IF($J2525="TC",0,IF($J2525="Nso",0,VLOOKUP($A2522,'Class-6'!$B$9:$EI$108,66,0)))</f>
        <v>0</v>
      </c>
      <c r="K2539" s="1141"/>
      <c r="L2539" s="99">
        <f t="shared" si="143"/>
        <v>0</v>
      </c>
      <c r="M2539" s="100">
        <f>IF($J2525="TC",0,IF($J2525="Nso",0,VLOOKUP($A2522,'Class-6'!$B$9:$EI$108,70,0)))</f>
        <v>0</v>
      </c>
    </row>
    <row r="2540" spans="1:13" ht="22.5" customHeight="1">
      <c r="A2540" s="1187"/>
      <c r="B2540" s="49" t="s">
        <v>81</v>
      </c>
      <c r="C2540" s="1136" t="str">
        <f>'Class-6'!$BT$3</f>
        <v>MATHEMATICS</v>
      </c>
      <c r="D2540" s="1137"/>
      <c r="E2540" s="99">
        <f>IF($J2525="TC",0,IF($J2525="Nso",0,VLOOKUP($A2522,'Class-6'!$B$9:$EI$108,71,0)))</f>
        <v>0</v>
      </c>
      <c r="F2540" s="99">
        <f>IF($J2525="TC",0,IF($J2525="Nso",0,VLOOKUP($A2522,'Class-6'!$B$9:$EI$108,72,0)))</f>
        <v>0</v>
      </c>
      <c r="G2540" s="270">
        <f t="shared" si="142"/>
        <v>0</v>
      </c>
      <c r="H2540" s="1138">
        <f>IF($J2525="TC",0,IF($J2525="Nso",0,VLOOKUP($A2522,'Class-6'!$B$9:$EI$108,77,0)))</f>
        <v>0</v>
      </c>
      <c r="I2540" s="1139"/>
      <c r="J2540" s="1140">
        <f>IF($J2525="TC",0,IF($J2525="Nso",0,VLOOKUP($A2522,'Class-6'!$B$9:$EI$108,81,0)))</f>
        <v>0</v>
      </c>
      <c r="K2540" s="1141"/>
      <c r="L2540" s="99">
        <f t="shared" si="143"/>
        <v>0</v>
      </c>
      <c r="M2540" s="100">
        <f>IF($J2525="TC",0,IF($J2525="Nso",0,VLOOKUP($A2522,'Class-6'!$B$9:$EI$108,85,0)))</f>
        <v>0</v>
      </c>
    </row>
    <row r="2541" spans="1:13" ht="22.5" customHeight="1" thickBot="1">
      <c r="A2541" s="1187"/>
      <c r="B2541" s="49" t="s">
        <v>81</v>
      </c>
      <c r="C2541" s="1142" t="str">
        <f>'Class-6'!$CI$3</f>
        <v>SOCIAL SCIENCE</v>
      </c>
      <c r="D2541" s="1143"/>
      <c r="E2541" s="99">
        <f>IF($J2525="TC",0,IF($J2525="Nso",0,VLOOKUP($A2522,'Class-6'!$B$9:$EI$108,86,0)))</f>
        <v>0</v>
      </c>
      <c r="F2541" s="99">
        <f>IF($J2525="TC",0,IF($J2525="Nso",0,VLOOKUP($A2522,'Class-6'!$B$9:$EI$108,87,0)))</f>
        <v>0</v>
      </c>
      <c r="G2541" s="271">
        <f t="shared" si="142"/>
        <v>0</v>
      </c>
      <c r="H2541" s="1144">
        <f>IF($J2525="TC",0,IF($J2525="Nso",0,VLOOKUP($A2522,'Class-6'!$B$9:$EI$108,92,0)))</f>
        <v>0</v>
      </c>
      <c r="I2541" s="1145"/>
      <c r="J2541" s="1146">
        <f>IF($J2525="TC",0,IF($J2525="Nso",0,VLOOKUP($A2522,'Class-6'!$B$9:$EI$108,96,0)))</f>
        <v>0</v>
      </c>
      <c r="K2541" s="1147"/>
      <c r="L2541" s="99">
        <f t="shared" si="143"/>
        <v>0</v>
      </c>
      <c r="M2541" s="100">
        <f>IF($J2525="TC",0,IF($J2525="Nso",0,VLOOKUP($A2522,'Class-6'!$B$9:$EI$108,100,0)))</f>
        <v>0</v>
      </c>
    </row>
    <row r="2542" spans="1:13" ht="20.25" customHeight="1">
      <c r="A2542" s="1187"/>
      <c r="B2542" s="49" t="s">
        <v>81</v>
      </c>
      <c r="C2542" s="1124" t="s">
        <v>90</v>
      </c>
      <c r="D2542" s="1125"/>
      <c r="E2542" s="1126"/>
      <c r="F2542" s="1130" t="s">
        <v>91</v>
      </c>
      <c r="G2542" s="1131"/>
      <c r="H2542" s="1132" t="s">
        <v>92</v>
      </c>
      <c r="I2542" s="1133"/>
      <c r="J2542" s="481" t="s">
        <v>45</v>
      </c>
      <c r="K2542" s="481" t="s">
        <v>98</v>
      </c>
      <c r="L2542" s="411" t="s">
        <v>43</v>
      </c>
      <c r="M2542" s="513" t="s">
        <v>47</v>
      </c>
    </row>
    <row r="2543" spans="1:13" ht="20.25" customHeight="1" thickBot="1">
      <c r="A2543" s="1187"/>
      <c r="B2543" s="49" t="s">
        <v>81</v>
      </c>
      <c r="C2543" s="1127"/>
      <c r="D2543" s="1128"/>
      <c r="E2543" s="1129"/>
      <c r="F2543" s="1134">
        <f>IF($J2525="TC",0,IF($J2525="Nso",0,VLOOKUP($A2522,'Class-6'!$B$9:$EI$108,131,0)))</f>
        <v>0</v>
      </c>
      <c r="G2543" s="1135"/>
      <c r="H2543" s="1134">
        <f>IF($J2525="TC",0,IF($J2525="Nso",0,VLOOKUP($A2522,'Class-6'!$B$9:$EI$108,132,0)))</f>
        <v>0</v>
      </c>
      <c r="I2543" s="1135"/>
      <c r="J2543" s="483">
        <f>IF($J2525="TC",0,IF($J2525="Nso",0,VLOOKUP($A2522,'Class-6'!$B$9:$EI$108,133,0)))</f>
        <v>0</v>
      </c>
      <c r="K2543" s="482" t="str">
        <f>IF($J2525="TC",0,IF($J2525="Nso",0,VLOOKUP($A2522,'Class-6'!$B$9:$EI$108,134,0)))</f>
        <v/>
      </c>
      <c r="L2543" s="412" t="str">
        <f>IF($J2525="TC","TC",IF($J2525="Nso","NSO",VLOOKUP($A2522,'Class-6'!$B$9:$EI$108,135,0)))</f>
        <v/>
      </c>
      <c r="M2543" s="97" t="str">
        <f>IF($J2525="Nso",0,VLOOKUP($A2522,'Class-6'!$B$9:$EI$108,137,0))</f>
        <v/>
      </c>
    </row>
    <row r="2544" spans="1:13" ht="20.25" customHeight="1">
      <c r="A2544" s="1187"/>
      <c r="B2544" s="49" t="s">
        <v>81</v>
      </c>
      <c r="C2544" s="1172" t="s">
        <v>63</v>
      </c>
      <c r="D2544" s="1173"/>
      <c r="E2544" s="1173"/>
      <c r="F2544" s="1173"/>
      <c r="G2544" s="1173"/>
      <c r="H2544" s="1174"/>
      <c r="I2544" s="1175" t="s">
        <v>64</v>
      </c>
      <c r="J2544" s="1176"/>
      <c r="K2544" s="484">
        <f>IF($J2525="TC",0,IF($J2525="Nso",0,VLOOKUP($A2522,'Class-6'!$B$9:$EI$108,128,0)))</f>
        <v>0</v>
      </c>
      <c r="L2544" s="1177" t="s">
        <v>107</v>
      </c>
      <c r="M2544" s="1178"/>
    </row>
    <row r="2545" spans="1:13" ht="20.25" customHeight="1" thickBot="1">
      <c r="A2545" s="1187"/>
      <c r="B2545" s="49" t="s">
        <v>81</v>
      </c>
      <c r="C2545" s="1113" t="s">
        <v>58</v>
      </c>
      <c r="D2545" s="1114"/>
      <c r="E2545" s="1114"/>
      <c r="F2545" s="1115" t="s">
        <v>176</v>
      </c>
      <c r="G2545" s="1115"/>
      <c r="H2545" s="272" t="s">
        <v>51</v>
      </c>
      <c r="I2545" s="1116" t="s">
        <v>65</v>
      </c>
      <c r="J2545" s="1117"/>
      <c r="K2545" s="485">
        <f>IF($J2525="TC",0,IF($J2525="Nso",0,VLOOKUP($A2522,'Class-6'!$B$9:$EI$108,129,0)))</f>
        <v>0</v>
      </c>
      <c r="L2545" s="1118" t="str">
        <f>IF($J2525="TC",0,IF($J2525="Nso",0,VLOOKUP($A2522,'Class-6'!$B$9:$EI$108,130,0)))</f>
        <v/>
      </c>
      <c r="M2545" s="1119"/>
    </row>
    <row r="2546" spans="1:13" ht="20.25" customHeight="1">
      <c r="A2546" s="1187"/>
      <c r="B2546" s="49" t="s">
        <v>81</v>
      </c>
      <c r="C2546" s="1113"/>
      <c r="D2546" s="1114"/>
      <c r="E2546" s="1114"/>
      <c r="F2546" s="1115"/>
      <c r="G2546" s="1115"/>
      <c r="H2546" s="273" t="s">
        <v>105</v>
      </c>
      <c r="I2546" s="1120" t="s">
        <v>66</v>
      </c>
      <c r="J2546" s="1121"/>
      <c r="K2546" s="1122">
        <f>IF($J2525="TC",0,IF($J2525="Nso",0,VLOOKUP($A2522,'Class-6'!$B$9:$EI$108,138,0)))</f>
        <v>0</v>
      </c>
      <c r="L2546" s="1122"/>
      <c r="M2546" s="1123"/>
    </row>
    <row r="2547" spans="1:13" ht="20.25" customHeight="1">
      <c r="A2547" s="1187"/>
      <c r="B2547" s="49" t="s">
        <v>81</v>
      </c>
      <c r="C2547" s="1101" t="str">
        <f>'Class-6'!$CX$3</f>
        <v>WORK EXP.</v>
      </c>
      <c r="D2547" s="1102"/>
      <c r="E2547" s="1103"/>
      <c r="F2547" s="1104" t="str">
        <f>IF($J2525="TC",0,IF($J2525="Nso",0,VLOOKUP($A2522,'Class-6'!$B$9:$FH$108,155,0)))</f>
        <v>0/100</v>
      </c>
      <c r="G2547" s="1104"/>
      <c r="H2547" s="95">
        <f>IF($J2525="TC",0,IF($J2525="Nso",0,VLOOKUP($A2522,'Class-6'!$B$9:$FH$108,109,0)))</f>
        <v>0</v>
      </c>
      <c r="I2547" s="1105" t="s">
        <v>83</v>
      </c>
      <c r="J2547" s="1106"/>
      <c r="K2547" s="1107">
        <f>'Class-6'!$V$2</f>
        <v>44676</v>
      </c>
      <c r="L2547" s="1107"/>
      <c r="M2547" s="1108"/>
    </row>
    <row r="2548" spans="1:13" ht="20.25" customHeight="1">
      <c r="A2548" s="1187"/>
      <c r="B2548" s="49" t="s">
        <v>81</v>
      </c>
      <c r="C2548" s="1109" t="str">
        <f>'Class-6'!$DG$3</f>
        <v>ART EDU.</v>
      </c>
      <c r="D2548" s="1104"/>
      <c r="E2548" s="1104"/>
      <c r="F2548" s="1086" t="str">
        <f>IF($J2525="TC",0,IF($J2525="Nso",0,VLOOKUP($A2522,'Class-6'!$B$9:$FH$108,159,0)))</f>
        <v>0/100</v>
      </c>
      <c r="G2548" s="1087"/>
      <c r="H2548" s="95">
        <f>IF($J2525="TC",0,IF($J2525="Nso",0,VLOOKUP($A2522,'Class-6'!$B$9:$FH$108,118,0)))</f>
        <v>0</v>
      </c>
      <c r="I2548" s="1110"/>
      <c r="J2548" s="1111"/>
      <c r="K2548" s="1111"/>
      <c r="L2548" s="1111"/>
      <c r="M2548" s="1112"/>
    </row>
    <row r="2549" spans="1:13" ht="20.25" customHeight="1">
      <c r="A2549" s="1187"/>
      <c r="B2549" s="49" t="s">
        <v>81</v>
      </c>
      <c r="C2549" s="1084" t="str">
        <f>'Class-6'!$DP$3</f>
        <v>HEALTH &amp; PHY. EDU.</v>
      </c>
      <c r="D2549" s="1085"/>
      <c r="E2549" s="1085"/>
      <c r="F2549" s="1086" t="str">
        <f>IF($J2525="TC",0,IF($J2525="Nso",0,VLOOKUP($A2522,'Class-6'!$B$9:$FH$108,163,0)))</f>
        <v>0/100</v>
      </c>
      <c r="G2549" s="1087"/>
      <c r="H2549" s="95">
        <f>IF($J2525="TC",0,IF($J2525="Nso",0,VLOOKUP($A2522,'Class-6'!$B$9:$FH$108,127,0)))</f>
        <v>0</v>
      </c>
      <c r="I2549" s="1088" t="s">
        <v>78</v>
      </c>
      <c r="J2549" s="1089"/>
      <c r="K2549" s="1092"/>
      <c r="L2549" s="1093"/>
      <c r="M2549" s="1094"/>
    </row>
    <row r="2550" spans="1:13" ht="20.25" customHeight="1">
      <c r="A2550" s="1187"/>
      <c r="B2550" s="40" t="s">
        <v>81</v>
      </c>
      <c r="C2550" s="1098" t="s">
        <v>67</v>
      </c>
      <c r="D2550" s="1099"/>
      <c r="E2550" s="1099"/>
      <c r="F2550" s="1099"/>
      <c r="G2550" s="1099"/>
      <c r="H2550" s="1100"/>
      <c r="I2550" s="1090"/>
      <c r="J2550" s="1091"/>
      <c r="K2550" s="1095"/>
      <c r="L2550" s="1096"/>
      <c r="M2550" s="1097"/>
    </row>
    <row r="2551" spans="1:13" ht="20.25" customHeight="1" thickBot="1">
      <c r="A2551" s="1187"/>
      <c r="B2551" s="40" t="s">
        <v>81</v>
      </c>
      <c r="C2551" s="96" t="s">
        <v>68</v>
      </c>
      <c r="D2551" s="1060" t="s">
        <v>73</v>
      </c>
      <c r="E2551" s="1227"/>
      <c r="F2551" s="1060" t="s">
        <v>74</v>
      </c>
      <c r="G2551" s="1061"/>
      <c r="H2551" s="1062"/>
      <c r="I2551" s="1063" t="s">
        <v>79</v>
      </c>
      <c r="J2551" s="1064"/>
      <c r="K2551" s="1064"/>
      <c r="L2551" s="1064"/>
      <c r="M2551" s="1065"/>
    </row>
    <row r="2552" spans="1:13" ht="20.25" customHeight="1">
      <c r="A2552" s="1187"/>
      <c r="B2552" s="40" t="s">
        <v>81</v>
      </c>
      <c r="C2552" s="511" t="s">
        <v>207</v>
      </c>
      <c r="D2552" s="1228" t="s">
        <v>208</v>
      </c>
      <c r="E2552" s="1229"/>
      <c r="F2552" s="1069" t="s">
        <v>75</v>
      </c>
      <c r="G2552" s="1070"/>
      <c r="H2552" s="1071"/>
      <c r="I2552" s="1066"/>
      <c r="J2552" s="1067"/>
      <c r="K2552" s="1067"/>
      <c r="L2552" s="1067"/>
      <c r="M2552" s="1068"/>
    </row>
    <row r="2553" spans="1:13" ht="20.25" customHeight="1">
      <c r="A2553" s="1187"/>
      <c r="B2553" s="40" t="s">
        <v>81</v>
      </c>
      <c r="C2553" s="512" t="s">
        <v>69</v>
      </c>
      <c r="D2553" s="1230" t="s">
        <v>212</v>
      </c>
      <c r="E2553" s="1231"/>
      <c r="F2553" s="1072" t="s">
        <v>76</v>
      </c>
      <c r="G2553" s="1073"/>
      <c r="H2553" s="1074"/>
      <c r="I2553" s="1066"/>
      <c r="J2553" s="1067"/>
      <c r="K2553" s="1067"/>
      <c r="L2553" s="1067"/>
      <c r="M2553" s="1068"/>
    </row>
    <row r="2554" spans="1:13" ht="20.25" customHeight="1">
      <c r="A2554" s="1187"/>
      <c r="B2554" s="40" t="s">
        <v>81</v>
      </c>
      <c r="C2554" s="512" t="s">
        <v>70</v>
      </c>
      <c r="D2554" s="1230" t="s">
        <v>215</v>
      </c>
      <c r="E2554" s="1231"/>
      <c r="F2554" s="1072" t="s">
        <v>77</v>
      </c>
      <c r="G2554" s="1073"/>
      <c r="H2554" s="1074"/>
      <c r="I2554" s="1075" t="s">
        <v>93</v>
      </c>
      <c r="J2554" s="1076"/>
      <c r="K2554" s="1076"/>
      <c r="L2554" s="1076"/>
      <c r="M2554" s="1077"/>
    </row>
    <row r="2555" spans="1:13" ht="20.25" customHeight="1">
      <c r="A2555" s="1187"/>
      <c r="B2555" s="40"/>
      <c r="C2555" s="512" t="s">
        <v>72</v>
      </c>
      <c r="D2555" s="1230" t="s">
        <v>209</v>
      </c>
      <c r="E2555" s="1231"/>
      <c r="F2555" s="1072" t="s">
        <v>77</v>
      </c>
      <c r="G2555" s="1073"/>
      <c r="H2555" s="1074"/>
      <c r="I2555" s="1075"/>
      <c r="J2555" s="1076"/>
      <c r="K2555" s="1076"/>
      <c r="L2555" s="1076"/>
      <c r="M2555" s="1077"/>
    </row>
    <row r="2556" spans="1:13" ht="20.25" customHeight="1" thickBot="1">
      <c r="A2556" s="1187"/>
      <c r="B2556" s="51" t="s">
        <v>81</v>
      </c>
      <c r="C2556" s="131" t="s">
        <v>71</v>
      </c>
      <c r="D2556" s="1232" t="s">
        <v>210</v>
      </c>
      <c r="E2556" s="1233"/>
      <c r="F2556" s="1081" t="s">
        <v>106</v>
      </c>
      <c r="G2556" s="1082"/>
      <c r="H2556" s="1083"/>
      <c r="I2556" s="1078"/>
      <c r="J2556" s="1079"/>
      <c r="K2556" s="1079"/>
      <c r="L2556" s="1079"/>
      <c r="M2556" s="1080"/>
    </row>
    <row r="2557" spans="1:13" ht="24.75" customHeight="1" thickTop="1" thickBot="1">
      <c r="A2557" s="488">
        <f>A2522+1</f>
        <v>73</v>
      </c>
      <c r="B2557" s="1186" t="s">
        <v>54</v>
      </c>
      <c r="C2557" s="1186"/>
      <c r="D2557" s="1186"/>
      <c r="E2557" s="1186"/>
      <c r="F2557" s="1186"/>
      <c r="G2557" s="1186"/>
      <c r="H2557" s="1186"/>
      <c r="I2557" s="1186"/>
      <c r="J2557" s="1186"/>
      <c r="K2557" s="1186"/>
      <c r="L2557" s="1186"/>
      <c r="M2557" s="1186"/>
    </row>
    <row r="2558" spans="1:13" ht="37.5" customHeight="1" thickTop="1">
      <c r="A2558" s="1187"/>
      <c r="B2558" s="1188"/>
      <c r="C2558" s="1189"/>
      <c r="D2558" s="1192" t="str">
        <f>Master!$E$8</f>
        <v>Govt. Sr. Secondary School Raimalwada</v>
      </c>
      <c r="E2558" s="1193"/>
      <c r="F2558" s="1193"/>
      <c r="G2558" s="1193"/>
      <c r="H2558" s="1193"/>
      <c r="I2558" s="1193"/>
      <c r="J2558" s="1193"/>
      <c r="K2558" s="1193"/>
      <c r="L2558" s="1193"/>
      <c r="M2558" s="1194"/>
    </row>
    <row r="2559" spans="1:13" ht="26.25" customHeight="1" thickBot="1">
      <c r="A2559" s="1187"/>
      <c r="B2559" s="1190"/>
      <c r="C2559" s="1191"/>
      <c r="D2559" s="1195" t="str">
        <f>Master!$E$11</f>
        <v>P.S.-Bapini (Jodhpur)</v>
      </c>
      <c r="E2559" s="1196"/>
      <c r="F2559" s="1196"/>
      <c r="G2559" s="1196"/>
      <c r="H2559" s="1196"/>
      <c r="I2559" s="1196"/>
      <c r="J2559" s="1196"/>
      <c r="K2559" s="1196"/>
      <c r="L2559" s="1196"/>
      <c r="M2559" s="1197"/>
    </row>
    <row r="2560" spans="1:13" ht="15" customHeight="1">
      <c r="A2560" s="1187"/>
      <c r="B2560" s="274"/>
      <c r="C2560" s="1198" t="s">
        <v>169</v>
      </c>
      <c r="D2560" s="1199"/>
      <c r="E2560" s="1199"/>
      <c r="F2560" s="1199"/>
      <c r="G2560" s="1200"/>
      <c r="H2560" s="1207" t="s">
        <v>129</v>
      </c>
      <c r="I2560" s="1207"/>
      <c r="J2560" s="1210">
        <f>VLOOKUP(A2557,'Class-6'!$B$9:$G$108,6)</f>
        <v>0</v>
      </c>
      <c r="K2560" s="1213" t="str">
        <f>CONCATENATE('Class-6'!$C$3,'Class-6'!$G$3)</f>
        <v>School U-Dise Code :-08151106901</v>
      </c>
      <c r="L2560" s="1214"/>
      <c r="M2560" s="1215"/>
    </row>
    <row r="2561" spans="1:13" ht="15" customHeight="1">
      <c r="A2561" s="1187"/>
      <c r="B2561" s="38"/>
      <c r="C2561" s="1201"/>
      <c r="D2561" s="1202"/>
      <c r="E2561" s="1202"/>
      <c r="F2561" s="1202"/>
      <c r="G2561" s="1203"/>
      <c r="H2561" s="1208"/>
      <c r="I2561" s="1208"/>
      <c r="J2561" s="1211"/>
      <c r="K2561" s="1216" t="str">
        <f>CONCATENATE('Class-6'!$I$3,'Class-6'!$J$3)</f>
        <v>Session :-2021-22</v>
      </c>
      <c r="L2561" s="1217"/>
      <c r="M2561" s="1218"/>
    </row>
    <row r="2562" spans="1:13" ht="15" customHeight="1" thickBot="1">
      <c r="A2562" s="1187"/>
      <c r="B2562" s="38"/>
      <c r="C2562" s="1204"/>
      <c r="D2562" s="1205"/>
      <c r="E2562" s="1205"/>
      <c r="F2562" s="1205"/>
      <c r="G2562" s="1206"/>
      <c r="H2562" s="1209"/>
      <c r="I2562" s="1209"/>
      <c r="J2562" s="1212"/>
      <c r="K2562" s="1219"/>
      <c r="L2562" s="1220"/>
      <c r="M2562" s="1221"/>
    </row>
    <row r="2563" spans="1:13" ht="20.25" customHeight="1">
      <c r="A2563" s="1187"/>
      <c r="B2563" s="40" t="s">
        <v>81</v>
      </c>
      <c r="C2563" s="1222" t="s">
        <v>22</v>
      </c>
      <c r="D2563" s="1223"/>
      <c r="E2563" s="1223"/>
      <c r="F2563" s="1224"/>
      <c r="G2563" s="17" t="s">
        <v>167</v>
      </c>
      <c r="H2563" s="1225">
        <f>VLOOKUP($A2557,'Class-6'!$B$9:$EI$108,4,0)</f>
        <v>0</v>
      </c>
      <c r="I2563" s="1225"/>
      <c r="J2563" s="1225"/>
      <c r="K2563" s="1225"/>
      <c r="L2563" s="1225"/>
      <c r="M2563" s="1226"/>
    </row>
    <row r="2564" spans="1:13" ht="20.25" customHeight="1">
      <c r="A2564" s="1187"/>
      <c r="B2564" s="40" t="s">
        <v>81</v>
      </c>
      <c r="C2564" s="1181" t="s">
        <v>24</v>
      </c>
      <c r="D2564" s="1182"/>
      <c r="E2564" s="1182"/>
      <c r="F2564" s="1183"/>
      <c r="G2564" s="33" t="s">
        <v>167</v>
      </c>
      <c r="H2564" s="1179">
        <f>VLOOKUP($A2557,'Class-6'!$B$9:$EI$108,7,0)</f>
        <v>0</v>
      </c>
      <c r="I2564" s="1179"/>
      <c r="J2564" s="1179"/>
      <c r="K2564" s="1179"/>
      <c r="L2564" s="1179"/>
      <c r="M2564" s="1180"/>
    </row>
    <row r="2565" spans="1:13" ht="20.25" customHeight="1">
      <c r="A2565" s="1187"/>
      <c r="B2565" s="40" t="s">
        <v>81</v>
      </c>
      <c r="C2565" s="1181" t="s">
        <v>25</v>
      </c>
      <c r="D2565" s="1182"/>
      <c r="E2565" s="1182"/>
      <c r="F2565" s="1183"/>
      <c r="G2565" s="33" t="s">
        <v>167</v>
      </c>
      <c r="H2565" s="1179">
        <f>VLOOKUP($A2557,'Class-6'!$B$9:$EI$108,8,0)</f>
        <v>0</v>
      </c>
      <c r="I2565" s="1179"/>
      <c r="J2565" s="1179"/>
      <c r="K2565" s="1179"/>
      <c r="L2565" s="1179"/>
      <c r="M2565" s="1180"/>
    </row>
    <row r="2566" spans="1:13" ht="20.25" customHeight="1">
      <c r="A2566" s="1187"/>
      <c r="B2566" s="40" t="s">
        <v>81</v>
      </c>
      <c r="C2566" s="1181" t="s">
        <v>56</v>
      </c>
      <c r="D2566" s="1182"/>
      <c r="E2566" s="1182"/>
      <c r="F2566" s="1183"/>
      <c r="G2566" s="33" t="s">
        <v>167</v>
      </c>
      <c r="H2566" s="1179">
        <f>VLOOKUP($A2557,'Class-6'!$B$9:$EI$108,9,0)</f>
        <v>0</v>
      </c>
      <c r="I2566" s="1179"/>
      <c r="J2566" s="1179"/>
      <c r="K2566" s="1179"/>
      <c r="L2566" s="1179"/>
      <c r="M2566" s="1180"/>
    </row>
    <row r="2567" spans="1:13" ht="20.25" customHeight="1">
      <c r="A2567" s="1187"/>
      <c r="B2567" s="40" t="s">
        <v>81</v>
      </c>
      <c r="C2567" s="1181" t="s">
        <v>57</v>
      </c>
      <c r="D2567" s="1182"/>
      <c r="E2567" s="1182"/>
      <c r="F2567" s="1183"/>
      <c r="G2567" s="33" t="s">
        <v>167</v>
      </c>
      <c r="H2567" s="1184" t="str">
        <f>CONCATENATE('Class-6'!$G$4,'Class-6'!$J$4)</f>
        <v>6(A)</v>
      </c>
      <c r="I2567" s="1179"/>
      <c r="J2567" s="1179"/>
      <c r="K2567" s="1179"/>
      <c r="L2567" s="1179"/>
      <c r="M2567" s="1180"/>
    </row>
    <row r="2568" spans="1:13" ht="20.25" customHeight="1" thickBot="1">
      <c r="A2568" s="1187"/>
      <c r="B2568" s="40" t="s">
        <v>81</v>
      </c>
      <c r="C2568" s="1154" t="s">
        <v>27</v>
      </c>
      <c r="D2568" s="1155"/>
      <c r="E2568" s="1155"/>
      <c r="F2568" s="1156"/>
      <c r="G2568" s="98" t="s">
        <v>167</v>
      </c>
      <c r="H2568" s="1157">
        <f>VLOOKUP($A2557,'Class-6'!$B$9:$EI$108,10,0)</f>
        <v>0</v>
      </c>
      <c r="I2568" s="1157"/>
      <c r="J2568" s="1157"/>
      <c r="K2568" s="1157"/>
      <c r="L2568" s="1157"/>
      <c r="M2568" s="1158"/>
    </row>
    <row r="2569" spans="1:13" ht="20.25" customHeight="1">
      <c r="A2569" s="1187"/>
      <c r="B2569" s="49" t="s">
        <v>81</v>
      </c>
      <c r="C2569" s="1159" t="s">
        <v>58</v>
      </c>
      <c r="D2569" s="1160"/>
      <c r="E2569" s="413" t="s">
        <v>85</v>
      </c>
      <c r="F2569" s="413" t="s">
        <v>86</v>
      </c>
      <c r="G2569" s="410" t="s">
        <v>33</v>
      </c>
      <c r="H2569" s="1161" t="s">
        <v>59</v>
      </c>
      <c r="I2569" s="1161"/>
      <c r="J2569" s="1162" t="s">
        <v>97</v>
      </c>
      <c r="K2569" s="1163"/>
      <c r="L2569" s="414" t="s">
        <v>89</v>
      </c>
      <c r="M2569" s="1164" t="s">
        <v>104</v>
      </c>
    </row>
    <row r="2570" spans="1:13" ht="25.5" customHeight="1" thickBot="1">
      <c r="A2570" s="1187"/>
      <c r="B2570" s="49" t="s">
        <v>81</v>
      </c>
      <c r="C2570" s="1166" t="s">
        <v>60</v>
      </c>
      <c r="D2570" s="1167"/>
      <c r="E2570" s="267">
        <f>'Class-6'!$L$7</f>
        <v>20</v>
      </c>
      <c r="F2570" s="267">
        <f>'Class-6'!$M$7</f>
        <v>20</v>
      </c>
      <c r="G2570" s="268">
        <f>SUM(E2570:F2570)</f>
        <v>40</v>
      </c>
      <c r="H2570" s="1168">
        <f>'Class-6'!$R$7</f>
        <v>60</v>
      </c>
      <c r="I2570" s="1169"/>
      <c r="J2570" s="1170">
        <f>'Class-6'!$V$7</f>
        <v>100</v>
      </c>
      <c r="K2570" s="1171"/>
      <c r="L2570" s="150">
        <f>G2570+H2570+J2570</f>
        <v>200</v>
      </c>
      <c r="M2570" s="1165"/>
    </row>
    <row r="2571" spans="1:13" ht="22.5" customHeight="1">
      <c r="A2571" s="1187"/>
      <c r="B2571" s="49" t="s">
        <v>81</v>
      </c>
      <c r="C2571" s="1148" t="str">
        <f>'Class-6'!$L$3</f>
        <v>HINDI</v>
      </c>
      <c r="D2571" s="1149"/>
      <c r="E2571" s="99">
        <f>IF($J2560="TC",0,IF($J2560="Nso",0,VLOOKUP($A2557,'Class-6'!$B$9:$EI$108,11,0)))</f>
        <v>0</v>
      </c>
      <c r="F2571" s="99">
        <f>IF($J2560="TC",0,IF($J2560="Nso",0,VLOOKUP($A2557,'Class-6'!$B$9:$EI$108,12,0)))</f>
        <v>0</v>
      </c>
      <c r="G2571" s="269">
        <f>SUM(E2571,F2571)</f>
        <v>0</v>
      </c>
      <c r="H2571" s="1150">
        <f>IF($J2560="TC",0,IF($J2560="Nso",0,VLOOKUP($A2557,'Class-6'!$B$9:$EI$108,17,0)))</f>
        <v>0</v>
      </c>
      <c r="I2571" s="1151"/>
      <c r="J2571" s="1152">
        <f>IF($J2560="TC",0,IF($J2560="Nso",0,VLOOKUP($A2557,'Class-6'!$B$9:$EI$108,21,0)))</f>
        <v>0</v>
      </c>
      <c r="K2571" s="1153"/>
      <c r="L2571" s="99">
        <f>SUM(G2571,H2571,J2571)</f>
        <v>0</v>
      </c>
      <c r="M2571" s="100">
        <f>IF($J2560="TC",0,IF($J2560="Nso",0,VLOOKUP($A2557,'Class-6'!$B$9:$EI$108,25,0)))</f>
        <v>0</v>
      </c>
    </row>
    <row r="2572" spans="1:13" ht="22.5" customHeight="1">
      <c r="A2572" s="1187"/>
      <c r="B2572" s="49" t="s">
        <v>81</v>
      </c>
      <c r="C2572" s="1136" t="str">
        <f>'Class-6'!$AA$3</f>
        <v>ENGLISH</v>
      </c>
      <c r="D2572" s="1137"/>
      <c r="E2572" s="99">
        <f>IF($J2560="TC",0,IF($J2560="Nso",0,VLOOKUP($A2557,'Class-6'!$B$9:$EI$108,26,0)))</f>
        <v>0</v>
      </c>
      <c r="F2572" s="99">
        <f>IF($J2560="TC",0,IF($J2560="Nso",0,VLOOKUP($A2557,'Class-6'!$B$9:$EI$108,27,0)))</f>
        <v>0</v>
      </c>
      <c r="G2572" s="270">
        <f t="shared" ref="G2572:G2576" si="144">SUM(E2572,F2572)</f>
        <v>0</v>
      </c>
      <c r="H2572" s="1138">
        <f>IF($J2560="TC",0,IF($J2560="Nso",0,VLOOKUP($A2557,'Class-6'!$B$9:$EI$108,32,0)))</f>
        <v>0</v>
      </c>
      <c r="I2572" s="1139"/>
      <c r="J2572" s="1140">
        <f>IF($J2560="TC",0,IF($J2560="Nso",0,VLOOKUP($A2557,'Class-6'!$B$9:$EI$108,36,0)))</f>
        <v>0</v>
      </c>
      <c r="K2572" s="1141"/>
      <c r="L2572" s="99">
        <f t="shared" ref="L2572:L2576" si="145">SUM(G2572,H2572,J2572)</f>
        <v>0</v>
      </c>
      <c r="M2572" s="100">
        <f>IF($J2560="TC",0,IF($J2560="Nso",0,VLOOKUP($A2557,'Class-6'!$B$9:$EI$108,40,0)))</f>
        <v>0</v>
      </c>
    </row>
    <row r="2573" spans="1:13" ht="22.5" customHeight="1">
      <c r="A2573" s="1187"/>
      <c r="B2573" s="49" t="s">
        <v>81</v>
      </c>
      <c r="C2573" s="1136" t="str">
        <f>'Class-6'!$AP$3</f>
        <v>SANSKRIT</v>
      </c>
      <c r="D2573" s="1137"/>
      <c r="E2573" s="99">
        <f>IF($J2560="TC",0,IF($J2560="Nso",0,VLOOKUP($A2557,'Class-6'!$B$9:$EI$108,41,0)))</f>
        <v>0</v>
      </c>
      <c r="F2573" s="99">
        <f>IF($J2560="TC",0,IF($J2560="TC",0,IF($J2560="Nso",0,VLOOKUP($A2557,'Class-6'!$B$9:$EI$108,42,0))))</f>
        <v>0</v>
      </c>
      <c r="G2573" s="270">
        <f t="shared" si="144"/>
        <v>0</v>
      </c>
      <c r="H2573" s="1138">
        <f>IF($J2560="TC",0,IF($J2560="Nso",0,VLOOKUP($A2557,'Class-6'!$B$9:$EI$108,47,0)))</f>
        <v>0</v>
      </c>
      <c r="I2573" s="1139"/>
      <c r="J2573" s="1140">
        <f>IF($J2560="TC",0,IF($J2560="Nso",0,VLOOKUP($A2557,'Class-6'!$B$9:$EI$108,51,0)))</f>
        <v>0</v>
      </c>
      <c r="K2573" s="1141"/>
      <c r="L2573" s="99">
        <f t="shared" si="145"/>
        <v>0</v>
      </c>
      <c r="M2573" s="100">
        <f>IF($J2560="TC",0,IF($J2560="Nso",0,VLOOKUP($A2557,'Class-6'!$B$9:$EI$108,55,0)))</f>
        <v>0</v>
      </c>
    </row>
    <row r="2574" spans="1:13" ht="22.5" customHeight="1">
      <c r="A2574" s="1187"/>
      <c r="B2574" s="49" t="s">
        <v>81</v>
      </c>
      <c r="C2574" s="1136" t="str">
        <f>'Class-6'!$BE$3</f>
        <v>SCIENCE</v>
      </c>
      <c r="D2574" s="1137"/>
      <c r="E2574" s="99">
        <f>IF($J2560="TC",0,IF($J2560="Nso",0,VLOOKUP($A2557,'Class-6'!$B$9:$EI$108,56,0)))</f>
        <v>0</v>
      </c>
      <c r="F2574" s="99">
        <f>IF($J2560="TC",0,IF($J2560="Nso",0,VLOOKUP($A2557,'Class-6'!$B$9:$EI$108,57,0)))</f>
        <v>0</v>
      </c>
      <c r="G2574" s="270">
        <f t="shared" si="144"/>
        <v>0</v>
      </c>
      <c r="H2574" s="1138">
        <f>IF($J2560="TC",0,IF($J2560="Nso",0,VLOOKUP($A2557,'Class-6'!$B$9:$EI$108,62,0)))</f>
        <v>0</v>
      </c>
      <c r="I2574" s="1139"/>
      <c r="J2574" s="1140">
        <f>IF($J2560="TC",0,IF($J2560="Nso",0,VLOOKUP($A2557,'Class-6'!$B$9:$EI$108,66,0)))</f>
        <v>0</v>
      </c>
      <c r="K2574" s="1141"/>
      <c r="L2574" s="99">
        <f t="shared" si="145"/>
        <v>0</v>
      </c>
      <c r="M2574" s="100">
        <f>IF($J2560="TC",0,IF($J2560="Nso",0,VLOOKUP($A2557,'Class-6'!$B$9:$EI$108,70,0)))</f>
        <v>0</v>
      </c>
    </row>
    <row r="2575" spans="1:13" ht="22.5" customHeight="1">
      <c r="A2575" s="1187"/>
      <c r="B2575" s="49" t="s">
        <v>81</v>
      </c>
      <c r="C2575" s="1136" t="str">
        <f>'Class-6'!$BT$3</f>
        <v>MATHEMATICS</v>
      </c>
      <c r="D2575" s="1137"/>
      <c r="E2575" s="99">
        <f>IF($J2560="TC",0,IF($J2560="Nso",0,VLOOKUP($A2557,'Class-6'!$B$9:$EI$108,71,0)))</f>
        <v>0</v>
      </c>
      <c r="F2575" s="99">
        <f>IF($J2560="TC",0,IF($J2560="Nso",0,VLOOKUP($A2557,'Class-6'!$B$9:$EI$108,72,0)))</f>
        <v>0</v>
      </c>
      <c r="G2575" s="270">
        <f t="shared" si="144"/>
        <v>0</v>
      </c>
      <c r="H2575" s="1138">
        <f>IF($J2560="TC",0,IF($J2560="Nso",0,VLOOKUP($A2557,'Class-6'!$B$9:$EI$108,77,0)))</f>
        <v>0</v>
      </c>
      <c r="I2575" s="1139"/>
      <c r="J2575" s="1140">
        <f>IF($J2560="TC",0,IF($J2560="Nso",0,VLOOKUP($A2557,'Class-6'!$B$9:$EI$108,81,0)))</f>
        <v>0</v>
      </c>
      <c r="K2575" s="1141"/>
      <c r="L2575" s="99">
        <f t="shared" si="145"/>
        <v>0</v>
      </c>
      <c r="M2575" s="100">
        <f>IF($J2560="TC",0,IF($J2560="Nso",0,VLOOKUP($A2557,'Class-6'!$B$9:$EI$108,85,0)))</f>
        <v>0</v>
      </c>
    </row>
    <row r="2576" spans="1:13" ht="22.5" customHeight="1" thickBot="1">
      <c r="A2576" s="1187"/>
      <c r="B2576" s="49" t="s">
        <v>81</v>
      </c>
      <c r="C2576" s="1142" t="str">
        <f>'Class-6'!$CI$3</f>
        <v>SOCIAL SCIENCE</v>
      </c>
      <c r="D2576" s="1143"/>
      <c r="E2576" s="99">
        <f>IF($J2560="TC",0,IF($J2560="Nso",0,VLOOKUP($A2557,'Class-6'!$B$9:$EI$108,86,0)))</f>
        <v>0</v>
      </c>
      <c r="F2576" s="99">
        <f>IF($J2560="TC",0,IF($J2560="Nso",0,VLOOKUP($A2557,'Class-6'!$B$9:$EI$108,87,0)))</f>
        <v>0</v>
      </c>
      <c r="G2576" s="271">
        <f t="shared" si="144"/>
        <v>0</v>
      </c>
      <c r="H2576" s="1144">
        <f>IF($J2560="TC",0,IF($J2560="Nso",0,VLOOKUP($A2557,'Class-6'!$B$9:$EI$108,92,0)))</f>
        <v>0</v>
      </c>
      <c r="I2576" s="1145"/>
      <c r="J2576" s="1146">
        <f>IF($J2560="TC",0,IF($J2560="Nso",0,VLOOKUP($A2557,'Class-6'!$B$9:$EI$108,96,0)))</f>
        <v>0</v>
      </c>
      <c r="K2576" s="1147"/>
      <c r="L2576" s="99">
        <f t="shared" si="145"/>
        <v>0</v>
      </c>
      <c r="M2576" s="100">
        <f>IF($J2560="TC",0,IF($J2560="Nso",0,VLOOKUP($A2557,'Class-6'!$B$9:$EI$108,100,0)))</f>
        <v>0</v>
      </c>
    </row>
    <row r="2577" spans="1:13" ht="20.25" customHeight="1">
      <c r="A2577" s="1187"/>
      <c r="B2577" s="49" t="s">
        <v>81</v>
      </c>
      <c r="C2577" s="1124" t="s">
        <v>90</v>
      </c>
      <c r="D2577" s="1125"/>
      <c r="E2577" s="1126"/>
      <c r="F2577" s="1130" t="s">
        <v>91</v>
      </c>
      <c r="G2577" s="1131"/>
      <c r="H2577" s="1132" t="s">
        <v>92</v>
      </c>
      <c r="I2577" s="1133"/>
      <c r="J2577" s="481" t="s">
        <v>45</v>
      </c>
      <c r="K2577" s="481" t="s">
        <v>98</v>
      </c>
      <c r="L2577" s="411" t="s">
        <v>43</v>
      </c>
      <c r="M2577" s="50" t="s">
        <v>47</v>
      </c>
    </row>
    <row r="2578" spans="1:13" ht="20.25" customHeight="1" thickBot="1">
      <c r="A2578" s="1187"/>
      <c r="B2578" s="49" t="s">
        <v>81</v>
      </c>
      <c r="C2578" s="1127"/>
      <c r="D2578" s="1128"/>
      <c r="E2578" s="1129"/>
      <c r="F2578" s="1134">
        <f>IF($J2560="TC",0,IF($J2560="Nso",0,VLOOKUP($A2557,'Class-6'!$B$9:$EI$108,131,0)))</f>
        <v>0</v>
      </c>
      <c r="G2578" s="1135"/>
      <c r="H2578" s="1134">
        <f>IF($J2560="TC",0,IF($J2560="Nso",0,VLOOKUP($A2557,'Class-6'!$B$9:$EI$108,132,0)))</f>
        <v>0</v>
      </c>
      <c r="I2578" s="1135"/>
      <c r="J2578" s="483">
        <f>IF($J2560="TC",0,IF($J2560="Nso",0,VLOOKUP($A2557,'Class-6'!$B$9:$EI$108,133,0)))</f>
        <v>0</v>
      </c>
      <c r="K2578" s="482" t="str">
        <f>IF($J2560="TC",0,IF($J2560="Nso",0,VLOOKUP($A2557,'Class-6'!$B$9:$EI$108,134,0)))</f>
        <v/>
      </c>
      <c r="L2578" s="412" t="str">
        <f>IF($J2560="TC","TC",IF($J2560="Nso","NSO",VLOOKUP($A2557,'Class-6'!$B$9:$EI$108,135,0)))</f>
        <v/>
      </c>
      <c r="M2578" s="97" t="str">
        <f>IF($J2560="Nso",0,VLOOKUP($A2557,'Class-6'!$B$9:$EI$108,137,0))</f>
        <v/>
      </c>
    </row>
    <row r="2579" spans="1:13" ht="20.25" customHeight="1">
      <c r="A2579" s="1187"/>
      <c r="B2579" s="49" t="s">
        <v>81</v>
      </c>
      <c r="C2579" s="1172" t="s">
        <v>63</v>
      </c>
      <c r="D2579" s="1173"/>
      <c r="E2579" s="1173"/>
      <c r="F2579" s="1173"/>
      <c r="G2579" s="1173"/>
      <c r="H2579" s="1174"/>
      <c r="I2579" s="1175" t="s">
        <v>64</v>
      </c>
      <c r="J2579" s="1176"/>
      <c r="K2579" s="484">
        <f>IF($J2560="TC",0,IF($J2560="Nso",0,VLOOKUP($A2557,'Class-6'!$B$9:$EI$108,128,0)))</f>
        <v>0</v>
      </c>
      <c r="L2579" s="1177" t="s">
        <v>107</v>
      </c>
      <c r="M2579" s="1178"/>
    </row>
    <row r="2580" spans="1:13" ht="20.25" customHeight="1" thickBot="1">
      <c r="A2580" s="1187"/>
      <c r="B2580" s="49" t="s">
        <v>81</v>
      </c>
      <c r="C2580" s="1113" t="s">
        <v>58</v>
      </c>
      <c r="D2580" s="1114"/>
      <c r="E2580" s="1114"/>
      <c r="F2580" s="1115" t="s">
        <v>176</v>
      </c>
      <c r="G2580" s="1115"/>
      <c r="H2580" s="272" t="s">
        <v>51</v>
      </c>
      <c r="I2580" s="1116" t="s">
        <v>65</v>
      </c>
      <c r="J2580" s="1117"/>
      <c r="K2580" s="485">
        <f>IF($J2560="TC",0,IF($J2560="Nso",0,VLOOKUP($A2557,'Class-6'!$B$9:$EI$108,129,0)))</f>
        <v>0</v>
      </c>
      <c r="L2580" s="1118" t="str">
        <f>IF($J2560="TC",0,IF($J2560="Nso",0,VLOOKUP($A2557,'Class-6'!$B$9:$EI$108,130,0)))</f>
        <v/>
      </c>
      <c r="M2580" s="1119"/>
    </row>
    <row r="2581" spans="1:13" ht="20.25" customHeight="1">
      <c r="A2581" s="1187"/>
      <c r="B2581" s="49" t="s">
        <v>81</v>
      </c>
      <c r="C2581" s="1113"/>
      <c r="D2581" s="1114"/>
      <c r="E2581" s="1114"/>
      <c r="F2581" s="1115"/>
      <c r="G2581" s="1115"/>
      <c r="H2581" s="273" t="s">
        <v>105</v>
      </c>
      <c r="I2581" s="1120" t="s">
        <v>66</v>
      </c>
      <c r="J2581" s="1121"/>
      <c r="K2581" s="1122">
        <f>IF($J2560="TC",0,IF($J2560="Nso",0,VLOOKUP($A2557,'Class-6'!$B$9:$EI$108,138,0)))</f>
        <v>0</v>
      </c>
      <c r="L2581" s="1122"/>
      <c r="M2581" s="1123"/>
    </row>
    <row r="2582" spans="1:13" ht="20.25" customHeight="1">
      <c r="A2582" s="1187"/>
      <c r="B2582" s="49" t="s">
        <v>81</v>
      </c>
      <c r="C2582" s="1101" t="str">
        <f>'Class-6'!$CX$3</f>
        <v>WORK EXP.</v>
      </c>
      <c r="D2582" s="1102"/>
      <c r="E2582" s="1103"/>
      <c r="F2582" s="1104" t="str">
        <f>IF($J2560="TC",0,IF($J2560="Nso",0,VLOOKUP($A2557,'Class-6'!$B$9:$FH$108,155,0)))</f>
        <v>0/100</v>
      </c>
      <c r="G2582" s="1104"/>
      <c r="H2582" s="95">
        <f>IF($J2560="TC",0,IF($J2560="Nso",0,VLOOKUP($A2557,'Class-6'!$B$9:$FH$108,109,0)))</f>
        <v>0</v>
      </c>
      <c r="I2582" s="1105" t="s">
        <v>83</v>
      </c>
      <c r="J2582" s="1106"/>
      <c r="K2582" s="1107">
        <f>'Class-6'!$V$2</f>
        <v>44676</v>
      </c>
      <c r="L2582" s="1107"/>
      <c r="M2582" s="1108"/>
    </row>
    <row r="2583" spans="1:13" ht="20.25" customHeight="1">
      <c r="A2583" s="1187"/>
      <c r="B2583" s="49" t="s">
        <v>81</v>
      </c>
      <c r="C2583" s="1109" t="str">
        <f>'Class-6'!$DG$3</f>
        <v>ART EDU.</v>
      </c>
      <c r="D2583" s="1104"/>
      <c r="E2583" s="1104"/>
      <c r="F2583" s="1086" t="str">
        <f>IF($J2560="TC",0,IF($J2560="Nso",0,VLOOKUP($A2557,'Class-6'!$B$9:$FH$108,159,0)))</f>
        <v>0/100</v>
      </c>
      <c r="G2583" s="1087"/>
      <c r="H2583" s="95">
        <f>IF($J2560="TC",0,IF($J2560="Nso",0,VLOOKUP($A2557,'Class-6'!$B$9:$FH$108,118,0)))</f>
        <v>0</v>
      </c>
      <c r="I2583" s="1110"/>
      <c r="J2583" s="1111"/>
      <c r="K2583" s="1111"/>
      <c r="L2583" s="1111"/>
      <c r="M2583" s="1112"/>
    </row>
    <row r="2584" spans="1:13" ht="20.25" customHeight="1">
      <c r="A2584" s="1187"/>
      <c r="B2584" s="49" t="s">
        <v>81</v>
      </c>
      <c r="C2584" s="1084" t="str">
        <f>'Class-6'!$DP$3</f>
        <v>HEALTH &amp; PHY. EDU.</v>
      </c>
      <c r="D2584" s="1085"/>
      <c r="E2584" s="1085"/>
      <c r="F2584" s="1086" t="str">
        <f>IF($J2560="TC",0,IF($J2560="Nso",0,VLOOKUP($A2557,'Class-6'!$B$9:$FH$108,163,0)))</f>
        <v>0/100</v>
      </c>
      <c r="G2584" s="1087"/>
      <c r="H2584" s="95">
        <f>IF($J2560="TC",0,IF($J2560="Nso",0,VLOOKUP($A2557,'Class-6'!$B$9:$FH$108,127,0)))</f>
        <v>0</v>
      </c>
      <c r="I2584" s="1088" t="s">
        <v>78</v>
      </c>
      <c r="J2584" s="1089"/>
      <c r="K2584" s="1092"/>
      <c r="L2584" s="1093"/>
      <c r="M2584" s="1094"/>
    </row>
    <row r="2585" spans="1:13" ht="20.25" customHeight="1">
      <c r="A2585" s="1187"/>
      <c r="B2585" s="40" t="s">
        <v>81</v>
      </c>
      <c r="C2585" s="1098" t="s">
        <v>67</v>
      </c>
      <c r="D2585" s="1099"/>
      <c r="E2585" s="1099"/>
      <c r="F2585" s="1099"/>
      <c r="G2585" s="1099"/>
      <c r="H2585" s="1100"/>
      <c r="I2585" s="1090"/>
      <c r="J2585" s="1091"/>
      <c r="K2585" s="1095"/>
      <c r="L2585" s="1096"/>
      <c r="M2585" s="1097"/>
    </row>
    <row r="2586" spans="1:13" ht="20.25" customHeight="1" thickBot="1">
      <c r="A2586" s="1187"/>
      <c r="B2586" s="40" t="s">
        <v>81</v>
      </c>
      <c r="C2586" s="96" t="s">
        <v>68</v>
      </c>
      <c r="D2586" s="1060" t="s">
        <v>73</v>
      </c>
      <c r="E2586" s="1227"/>
      <c r="F2586" s="1060" t="s">
        <v>74</v>
      </c>
      <c r="G2586" s="1061"/>
      <c r="H2586" s="1062"/>
      <c r="I2586" s="1063" t="s">
        <v>79</v>
      </c>
      <c r="J2586" s="1064"/>
      <c r="K2586" s="1064"/>
      <c r="L2586" s="1064"/>
      <c r="M2586" s="1065"/>
    </row>
    <row r="2587" spans="1:13" ht="20.25" customHeight="1">
      <c r="A2587" s="1187"/>
      <c r="B2587" s="40" t="s">
        <v>81</v>
      </c>
      <c r="C2587" s="511" t="s">
        <v>207</v>
      </c>
      <c r="D2587" s="1228" t="s">
        <v>208</v>
      </c>
      <c r="E2587" s="1229"/>
      <c r="F2587" s="1069" t="s">
        <v>75</v>
      </c>
      <c r="G2587" s="1070"/>
      <c r="H2587" s="1071"/>
      <c r="I2587" s="1066"/>
      <c r="J2587" s="1067"/>
      <c r="K2587" s="1067"/>
      <c r="L2587" s="1067"/>
      <c r="M2587" s="1068"/>
    </row>
    <row r="2588" spans="1:13" ht="20.25" customHeight="1">
      <c r="A2588" s="1187"/>
      <c r="B2588" s="40" t="s">
        <v>81</v>
      </c>
      <c r="C2588" s="512" t="s">
        <v>69</v>
      </c>
      <c r="D2588" s="1230" t="s">
        <v>212</v>
      </c>
      <c r="E2588" s="1231"/>
      <c r="F2588" s="1072" t="s">
        <v>76</v>
      </c>
      <c r="G2588" s="1073"/>
      <c r="H2588" s="1074"/>
      <c r="I2588" s="1066"/>
      <c r="J2588" s="1067"/>
      <c r="K2588" s="1067"/>
      <c r="L2588" s="1067"/>
      <c r="M2588" s="1068"/>
    </row>
    <row r="2589" spans="1:13" ht="20.25" customHeight="1">
      <c r="A2589" s="1187"/>
      <c r="B2589" s="40" t="s">
        <v>81</v>
      </c>
      <c r="C2589" s="512" t="s">
        <v>70</v>
      </c>
      <c r="D2589" s="1230" t="s">
        <v>215</v>
      </c>
      <c r="E2589" s="1231"/>
      <c r="F2589" s="1072" t="s">
        <v>77</v>
      </c>
      <c r="G2589" s="1073"/>
      <c r="H2589" s="1074"/>
      <c r="I2589" s="1075" t="s">
        <v>93</v>
      </c>
      <c r="J2589" s="1076"/>
      <c r="K2589" s="1076"/>
      <c r="L2589" s="1076"/>
      <c r="M2589" s="1077"/>
    </row>
    <row r="2590" spans="1:13" ht="20.25" customHeight="1">
      <c r="A2590" s="1187"/>
      <c r="B2590" s="40"/>
      <c r="C2590" s="512" t="s">
        <v>72</v>
      </c>
      <c r="D2590" s="1230" t="s">
        <v>209</v>
      </c>
      <c r="E2590" s="1231"/>
      <c r="F2590" s="1072" t="s">
        <v>77</v>
      </c>
      <c r="G2590" s="1073"/>
      <c r="H2590" s="1074"/>
      <c r="I2590" s="1075"/>
      <c r="J2590" s="1076"/>
      <c r="K2590" s="1076"/>
      <c r="L2590" s="1076"/>
      <c r="M2590" s="1077"/>
    </row>
    <row r="2591" spans="1:13" ht="20.25" customHeight="1" thickBot="1">
      <c r="A2591" s="1187"/>
      <c r="B2591" s="51" t="s">
        <v>81</v>
      </c>
      <c r="C2591" s="131" t="s">
        <v>71</v>
      </c>
      <c r="D2591" s="1232" t="s">
        <v>210</v>
      </c>
      <c r="E2591" s="1233"/>
      <c r="F2591" s="1081" t="s">
        <v>106</v>
      </c>
      <c r="G2591" s="1082"/>
      <c r="H2591" s="1083"/>
      <c r="I2591" s="1078"/>
      <c r="J2591" s="1079"/>
      <c r="K2591" s="1079"/>
      <c r="L2591" s="1079"/>
      <c r="M2591" s="1080"/>
    </row>
    <row r="2592" spans="1:13" ht="12.75" customHeight="1" thickTop="1">
      <c r="A2592" s="1185"/>
      <c r="B2592" s="1185"/>
      <c r="C2592" s="1185"/>
      <c r="D2592" s="1185"/>
      <c r="E2592" s="1185"/>
      <c r="F2592" s="1185"/>
      <c r="G2592" s="1185"/>
      <c r="H2592" s="1185"/>
      <c r="I2592" s="1185"/>
      <c r="J2592" s="1185"/>
      <c r="K2592" s="1185"/>
      <c r="L2592" s="1185"/>
      <c r="M2592" s="1185"/>
    </row>
    <row r="2593" spans="1:13" ht="24.75" customHeight="1" thickBot="1">
      <c r="A2593" s="488">
        <f>A2557+1</f>
        <v>74</v>
      </c>
      <c r="B2593" s="1186" t="s">
        <v>54</v>
      </c>
      <c r="C2593" s="1186"/>
      <c r="D2593" s="1186"/>
      <c r="E2593" s="1186"/>
      <c r="F2593" s="1186"/>
      <c r="G2593" s="1186"/>
      <c r="H2593" s="1186"/>
      <c r="I2593" s="1186"/>
      <c r="J2593" s="1186"/>
      <c r="K2593" s="1186"/>
      <c r="L2593" s="1186"/>
      <c r="M2593" s="1186"/>
    </row>
    <row r="2594" spans="1:13" ht="42.75" customHeight="1" thickTop="1">
      <c r="A2594" s="1187"/>
      <c r="B2594" s="1188"/>
      <c r="C2594" s="1189"/>
      <c r="D2594" s="1192" t="str">
        <f>Master!$E$8</f>
        <v>Govt. Sr. Secondary School Raimalwada</v>
      </c>
      <c r="E2594" s="1193"/>
      <c r="F2594" s="1193"/>
      <c r="G2594" s="1193"/>
      <c r="H2594" s="1193"/>
      <c r="I2594" s="1193"/>
      <c r="J2594" s="1193"/>
      <c r="K2594" s="1193"/>
      <c r="L2594" s="1193"/>
      <c r="M2594" s="1194"/>
    </row>
    <row r="2595" spans="1:13" ht="26.25" customHeight="1" thickBot="1">
      <c r="A2595" s="1187"/>
      <c r="B2595" s="1190"/>
      <c r="C2595" s="1191"/>
      <c r="D2595" s="1195" t="str">
        <f>Master!$E$11</f>
        <v>P.S.-Bapini (Jodhpur)</v>
      </c>
      <c r="E2595" s="1196"/>
      <c r="F2595" s="1196"/>
      <c r="G2595" s="1196"/>
      <c r="H2595" s="1196"/>
      <c r="I2595" s="1196"/>
      <c r="J2595" s="1196"/>
      <c r="K2595" s="1196"/>
      <c r="L2595" s="1196"/>
      <c r="M2595" s="1197"/>
    </row>
    <row r="2596" spans="1:13" ht="17.25" customHeight="1">
      <c r="A2596" s="1187"/>
      <c r="B2596" s="274"/>
      <c r="C2596" s="1198" t="s">
        <v>169</v>
      </c>
      <c r="D2596" s="1199"/>
      <c r="E2596" s="1199"/>
      <c r="F2596" s="1199"/>
      <c r="G2596" s="1200"/>
      <c r="H2596" s="1207" t="s">
        <v>129</v>
      </c>
      <c r="I2596" s="1207"/>
      <c r="J2596" s="1210">
        <f>VLOOKUP(A2593,'Class-6'!$B$9:$G$108,6)</f>
        <v>0</v>
      </c>
      <c r="K2596" s="1213" t="str">
        <f>CONCATENATE('Class-6'!$C$3,'Class-6'!$G$3)</f>
        <v>School U-Dise Code :-08151106901</v>
      </c>
      <c r="L2596" s="1214"/>
      <c r="M2596" s="1215"/>
    </row>
    <row r="2597" spans="1:13" ht="17.25" customHeight="1">
      <c r="A2597" s="1187"/>
      <c r="B2597" s="38"/>
      <c r="C2597" s="1201"/>
      <c r="D2597" s="1202"/>
      <c r="E2597" s="1202"/>
      <c r="F2597" s="1202"/>
      <c r="G2597" s="1203"/>
      <c r="H2597" s="1208"/>
      <c r="I2597" s="1208"/>
      <c r="J2597" s="1211"/>
      <c r="K2597" s="1216" t="str">
        <f>CONCATENATE('Class-6'!$I$3,'Class-6'!$J$3)</f>
        <v>Session :-2021-22</v>
      </c>
      <c r="L2597" s="1217"/>
      <c r="M2597" s="1218"/>
    </row>
    <row r="2598" spans="1:13" ht="17.25" customHeight="1" thickBot="1">
      <c r="A2598" s="1187"/>
      <c r="B2598" s="38"/>
      <c r="C2598" s="1204"/>
      <c r="D2598" s="1205"/>
      <c r="E2598" s="1205"/>
      <c r="F2598" s="1205"/>
      <c r="G2598" s="1206"/>
      <c r="H2598" s="1209"/>
      <c r="I2598" s="1209"/>
      <c r="J2598" s="1212"/>
      <c r="K2598" s="1219"/>
      <c r="L2598" s="1220"/>
      <c r="M2598" s="1221"/>
    </row>
    <row r="2599" spans="1:13" ht="20.25" customHeight="1">
      <c r="A2599" s="1187"/>
      <c r="B2599" s="40" t="s">
        <v>81</v>
      </c>
      <c r="C2599" s="1222" t="s">
        <v>22</v>
      </c>
      <c r="D2599" s="1223"/>
      <c r="E2599" s="1223"/>
      <c r="F2599" s="1224"/>
      <c r="G2599" s="17" t="s">
        <v>167</v>
      </c>
      <c r="H2599" s="1225">
        <f>VLOOKUP($A2593,'Class-6'!$B$9:$EI$108,4,0)</f>
        <v>0</v>
      </c>
      <c r="I2599" s="1225"/>
      <c r="J2599" s="1225"/>
      <c r="K2599" s="1225"/>
      <c r="L2599" s="1225"/>
      <c r="M2599" s="1226"/>
    </row>
    <row r="2600" spans="1:13" ht="20.25" customHeight="1">
      <c r="A2600" s="1187"/>
      <c r="B2600" s="40" t="s">
        <v>81</v>
      </c>
      <c r="C2600" s="1181" t="s">
        <v>24</v>
      </c>
      <c r="D2600" s="1182"/>
      <c r="E2600" s="1182"/>
      <c r="F2600" s="1183"/>
      <c r="G2600" s="33" t="s">
        <v>167</v>
      </c>
      <c r="H2600" s="1179">
        <f>VLOOKUP($A2593,'Class-6'!$B$9:$EI$108,7,0)</f>
        <v>0</v>
      </c>
      <c r="I2600" s="1179"/>
      <c r="J2600" s="1179"/>
      <c r="K2600" s="1179"/>
      <c r="L2600" s="1179"/>
      <c r="M2600" s="1180"/>
    </row>
    <row r="2601" spans="1:13" ht="20.25" customHeight="1">
      <c r="A2601" s="1187"/>
      <c r="B2601" s="40" t="s">
        <v>81</v>
      </c>
      <c r="C2601" s="1181" t="s">
        <v>25</v>
      </c>
      <c r="D2601" s="1182"/>
      <c r="E2601" s="1182"/>
      <c r="F2601" s="1183"/>
      <c r="G2601" s="33" t="s">
        <v>167</v>
      </c>
      <c r="H2601" s="1179">
        <f>VLOOKUP($A2593,'Class-6'!$B$9:$EI$108,8,0)</f>
        <v>0</v>
      </c>
      <c r="I2601" s="1179"/>
      <c r="J2601" s="1179"/>
      <c r="K2601" s="1179"/>
      <c r="L2601" s="1179"/>
      <c r="M2601" s="1180"/>
    </row>
    <row r="2602" spans="1:13" ht="20.25" customHeight="1">
      <c r="A2602" s="1187"/>
      <c r="B2602" s="40" t="s">
        <v>81</v>
      </c>
      <c r="C2602" s="1181" t="s">
        <v>56</v>
      </c>
      <c r="D2602" s="1182"/>
      <c r="E2602" s="1182"/>
      <c r="F2602" s="1183"/>
      <c r="G2602" s="33" t="s">
        <v>167</v>
      </c>
      <c r="H2602" s="1179">
        <f>VLOOKUP($A2593,'Class-6'!$B$9:$EI$108,9,0)</f>
        <v>0</v>
      </c>
      <c r="I2602" s="1179"/>
      <c r="J2602" s="1179"/>
      <c r="K2602" s="1179"/>
      <c r="L2602" s="1179"/>
      <c r="M2602" s="1180"/>
    </row>
    <row r="2603" spans="1:13" ht="20.25" customHeight="1">
      <c r="A2603" s="1187"/>
      <c r="B2603" s="40" t="s">
        <v>81</v>
      </c>
      <c r="C2603" s="1181" t="s">
        <v>57</v>
      </c>
      <c r="D2603" s="1182"/>
      <c r="E2603" s="1182"/>
      <c r="F2603" s="1183"/>
      <c r="G2603" s="33" t="s">
        <v>167</v>
      </c>
      <c r="H2603" s="1184" t="str">
        <f>CONCATENATE('Class-6'!$G$4,'Class-6'!$J$4)</f>
        <v>6(A)</v>
      </c>
      <c r="I2603" s="1179"/>
      <c r="J2603" s="1179"/>
      <c r="K2603" s="1179"/>
      <c r="L2603" s="1179"/>
      <c r="M2603" s="1180"/>
    </row>
    <row r="2604" spans="1:13" ht="20.25" customHeight="1" thickBot="1">
      <c r="A2604" s="1187"/>
      <c r="B2604" s="40" t="s">
        <v>81</v>
      </c>
      <c r="C2604" s="1154" t="s">
        <v>27</v>
      </c>
      <c r="D2604" s="1155"/>
      <c r="E2604" s="1155"/>
      <c r="F2604" s="1156"/>
      <c r="G2604" s="98" t="s">
        <v>167</v>
      </c>
      <c r="H2604" s="1157">
        <f>VLOOKUP($A2593,'Class-6'!$B$9:$EI$108,10,0)</f>
        <v>0</v>
      </c>
      <c r="I2604" s="1157"/>
      <c r="J2604" s="1157"/>
      <c r="K2604" s="1157"/>
      <c r="L2604" s="1157"/>
      <c r="M2604" s="1158"/>
    </row>
    <row r="2605" spans="1:13" ht="20.25" customHeight="1">
      <c r="A2605" s="1187"/>
      <c r="B2605" s="49" t="s">
        <v>81</v>
      </c>
      <c r="C2605" s="1159" t="s">
        <v>58</v>
      </c>
      <c r="D2605" s="1160"/>
      <c r="E2605" s="413" t="s">
        <v>85</v>
      </c>
      <c r="F2605" s="413" t="s">
        <v>86</v>
      </c>
      <c r="G2605" s="410" t="s">
        <v>33</v>
      </c>
      <c r="H2605" s="1161" t="s">
        <v>59</v>
      </c>
      <c r="I2605" s="1161"/>
      <c r="J2605" s="1162" t="s">
        <v>97</v>
      </c>
      <c r="K2605" s="1163"/>
      <c r="L2605" s="414" t="s">
        <v>89</v>
      </c>
      <c r="M2605" s="1164" t="s">
        <v>104</v>
      </c>
    </row>
    <row r="2606" spans="1:13" ht="25.5" customHeight="1" thickBot="1">
      <c r="A2606" s="1187"/>
      <c r="B2606" s="49" t="s">
        <v>81</v>
      </c>
      <c r="C2606" s="1166" t="s">
        <v>60</v>
      </c>
      <c r="D2606" s="1167"/>
      <c r="E2606" s="267">
        <f>'Class-6'!$L$7</f>
        <v>20</v>
      </c>
      <c r="F2606" s="267">
        <f>'Class-6'!$M$7</f>
        <v>20</v>
      </c>
      <c r="G2606" s="268">
        <f>SUM(E2606:F2606)</f>
        <v>40</v>
      </c>
      <c r="H2606" s="1168">
        <f>'Class-6'!$R$7</f>
        <v>60</v>
      </c>
      <c r="I2606" s="1169"/>
      <c r="J2606" s="1170">
        <f>'Class-6'!$V$7</f>
        <v>100</v>
      </c>
      <c r="K2606" s="1171"/>
      <c r="L2606" s="150">
        <f>G2606+H2606+J2606</f>
        <v>200</v>
      </c>
      <c r="M2606" s="1165"/>
    </row>
    <row r="2607" spans="1:13" ht="22.5" customHeight="1">
      <c r="A2607" s="1187"/>
      <c r="B2607" s="49" t="s">
        <v>81</v>
      </c>
      <c r="C2607" s="1148" t="str">
        <f>'Class-6'!$L$3</f>
        <v>HINDI</v>
      </c>
      <c r="D2607" s="1149"/>
      <c r="E2607" s="99">
        <f>IF($J2596="TC",0,IF($J2596="Nso",0,VLOOKUP($A2593,'Class-6'!$B$9:$EI$108,11,0)))</f>
        <v>0</v>
      </c>
      <c r="F2607" s="99">
        <f>IF($J2596="TC",0,IF($J2596="Nso",0,VLOOKUP($A2593,'Class-6'!$B$9:$EI$108,12,0)))</f>
        <v>0</v>
      </c>
      <c r="G2607" s="269">
        <f>SUM(E2607,F2607)</f>
        <v>0</v>
      </c>
      <c r="H2607" s="1150">
        <f>IF($J2596="TC",0,IF($J2596="Nso",0,VLOOKUP($A2593,'Class-6'!$B$9:$EI$108,17,0)))</f>
        <v>0</v>
      </c>
      <c r="I2607" s="1151"/>
      <c r="J2607" s="1152">
        <f>IF($J2596="TC",0,IF($J2596="Nso",0,VLOOKUP($A2593,'Class-6'!$B$9:$EI$108,21,0)))</f>
        <v>0</v>
      </c>
      <c r="K2607" s="1153"/>
      <c r="L2607" s="99">
        <f>SUM(G2607,H2607,J2607)</f>
        <v>0</v>
      </c>
      <c r="M2607" s="100">
        <f>IF($J2596="TC",0,IF($J2596="Nso",0,VLOOKUP($A2593,'Class-6'!$B$9:$EI$108,25,0)))</f>
        <v>0</v>
      </c>
    </row>
    <row r="2608" spans="1:13" ht="22.5" customHeight="1">
      <c r="A2608" s="1187"/>
      <c r="B2608" s="49" t="s">
        <v>81</v>
      </c>
      <c r="C2608" s="1136" t="str">
        <f>'Class-6'!$AA$3</f>
        <v>ENGLISH</v>
      </c>
      <c r="D2608" s="1137"/>
      <c r="E2608" s="99">
        <f>IF($J2596="TC",0,IF($J2596="Nso",0,VLOOKUP($A2593,'Class-6'!$B$9:$EI$108,26,0)))</f>
        <v>0</v>
      </c>
      <c r="F2608" s="99">
        <f>IF($J2596="TC",0,IF($J2596="Nso",0,VLOOKUP($A2593,'Class-6'!$B$9:$EI$108,27,0)))</f>
        <v>0</v>
      </c>
      <c r="G2608" s="270">
        <f t="shared" ref="G2608:G2612" si="146">SUM(E2608,F2608)</f>
        <v>0</v>
      </c>
      <c r="H2608" s="1138">
        <f>IF($J2596="TC",0,IF($J2596="Nso",0,VLOOKUP($A2593,'Class-6'!$B$9:$EI$108,32,0)))</f>
        <v>0</v>
      </c>
      <c r="I2608" s="1139"/>
      <c r="J2608" s="1140">
        <f>IF($J2596="TC",0,IF($J2596="Nso",0,VLOOKUP($A2593,'Class-6'!$B$9:$EI$108,36,0)))</f>
        <v>0</v>
      </c>
      <c r="K2608" s="1141"/>
      <c r="L2608" s="99">
        <f t="shared" ref="L2608:L2612" si="147">SUM(G2608,H2608,J2608)</f>
        <v>0</v>
      </c>
      <c r="M2608" s="100">
        <f>IF($J2596="TC",0,IF($J2596="Nso",0,VLOOKUP($A2593,'Class-6'!$B$9:$EI$108,40,0)))</f>
        <v>0</v>
      </c>
    </row>
    <row r="2609" spans="1:13" ht="22.5" customHeight="1">
      <c r="A2609" s="1187"/>
      <c r="B2609" s="49" t="s">
        <v>81</v>
      </c>
      <c r="C2609" s="1136" t="str">
        <f>'Class-6'!$AP$3</f>
        <v>SANSKRIT</v>
      </c>
      <c r="D2609" s="1137"/>
      <c r="E2609" s="99">
        <f>IF($J2596="TC",0,IF($J2596="Nso",0,VLOOKUP($A2593,'Class-6'!$B$9:$EI$108,41,0)))</f>
        <v>0</v>
      </c>
      <c r="F2609" s="99">
        <f>IF($J2596="TC",0,IF($J2596="TC",0,IF($J2596="Nso",0,VLOOKUP($A2593,'Class-6'!$B$9:$EI$108,42,0))))</f>
        <v>0</v>
      </c>
      <c r="G2609" s="270">
        <f t="shared" si="146"/>
        <v>0</v>
      </c>
      <c r="H2609" s="1138">
        <f>IF($J2596="TC",0,IF($J2596="Nso",0,VLOOKUP($A2593,'Class-6'!$B$9:$EI$108,47,0)))</f>
        <v>0</v>
      </c>
      <c r="I2609" s="1139"/>
      <c r="J2609" s="1140">
        <f>IF($J2596="TC",0,IF($J2596="Nso",0,VLOOKUP($A2593,'Class-6'!$B$9:$EI$108,51,0)))</f>
        <v>0</v>
      </c>
      <c r="K2609" s="1141"/>
      <c r="L2609" s="99">
        <f t="shared" si="147"/>
        <v>0</v>
      </c>
      <c r="M2609" s="100">
        <f>IF($J2596="TC",0,IF($J2596="Nso",0,VLOOKUP($A2593,'Class-6'!$B$9:$EI$108,55,0)))</f>
        <v>0</v>
      </c>
    </row>
    <row r="2610" spans="1:13" ht="22.5" customHeight="1">
      <c r="A2610" s="1187"/>
      <c r="B2610" s="49" t="s">
        <v>81</v>
      </c>
      <c r="C2610" s="1136" t="str">
        <f>'Class-6'!$BE$3</f>
        <v>SCIENCE</v>
      </c>
      <c r="D2610" s="1137"/>
      <c r="E2610" s="99">
        <f>IF($J2596="TC",0,IF($J2596="Nso",0,VLOOKUP($A2593,'Class-6'!$B$9:$EI$108,56,0)))</f>
        <v>0</v>
      </c>
      <c r="F2610" s="99">
        <f>IF($J2596="TC",0,IF($J2596="Nso",0,VLOOKUP($A2593,'Class-6'!$B$9:$EI$108,57,0)))</f>
        <v>0</v>
      </c>
      <c r="G2610" s="270">
        <f t="shared" si="146"/>
        <v>0</v>
      </c>
      <c r="H2610" s="1138">
        <f>IF($J2596="TC",0,IF($J2596="Nso",0,VLOOKUP($A2593,'Class-6'!$B$9:$EI$108,62,0)))</f>
        <v>0</v>
      </c>
      <c r="I2610" s="1139"/>
      <c r="J2610" s="1140">
        <f>IF($J2596="TC",0,IF($J2596="Nso",0,VLOOKUP($A2593,'Class-6'!$B$9:$EI$108,66,0)))</f>
        <v>0</v>
      </c>
      <c r="K2610" s="1141"/>
      <c r="L2610" s="99">
        <f t="shared" si="147"/>
        <v>0</v>
      </c>
      <c r="M2610" s="100">
        <f>IF($J2596="TC",0,IF($J2596="Nso",0,VLOOKUP($A2593,'Class-6'!$B$9:$EI$108,70,0)))</f>
        <v>0</v>
      </c>
    </row>
    <row r="2611" spans="1:13" ht="22.5" customHeight="1">
      <c r="A2611" s="1187"/>
      <c r="B2611" s="49" t="s">
        <v>81</v>
      </c>
      <c r="C2611" s="1136" t="str">
        <f>'Class-6'!$BT$3</f>
        <v>MATHEMATICS</v>
      </c>
      <c r="D2611" s="1137"/>
      <c r="E2611" s="99">
        <f>IF($J2596="TC",0,IF($J2596="Nso",0,VLOOKUP($A2593,'Class-6'!$B$9:$EI$108,71,0)))</f>
        <v>0</v>
      </c>
      <c r="F2611" s="99">
        <f>IF($J2596="TC",0,IF($J2596="Nso",0,VLOOKUP($A2593,'Class-6'!$B$9:$EI$108,72,0)))</f>
        <v>0</v>
      </c>
      <c r="G2611" s="270">
        <f t="shared" si="146"/>
        <v>0</v>
      </c>
      <c r="H2611" s="1138">
        <f>IF($J2596="TC",0,IF($J2596="Nso",0,VLOOKUP($A2593,'Class-6'!$B$9:$EI$108,77,0)))</f>
        <v>0</v>
      </c>
      <c r="I2611" s="1139"/>
      <c r="J2611" s="1140">
        <f>IF($J2596="TC",0,IF($J2596="Nso",0,VLOOKUP($A2593,'Class-6'!$B$9:$EI$108,81,0)))</f>
        <v>0</v>
      </c>
      <c r="K2611" s="1141"/>
      <c r="L2611" s="99">
        <f t="shared" si="147"/>
        <v>0</v>
      </c>
      <c r="M2611" s="100">
        <f>IF($J2596="TC",0,IF($J2596="Nso",0,VLOOKUP($A2593,'Class-6'!$B$9:$EI$108,85,0)))</f>
        <v>0</v>
      </c>
    </row>
    <row r="2612" spans="1:13" ht="22.5" customHeight="1" thickBot="1">
      <c r="A2612" s="1187"/>
      <c r="B2612" s="49" t="s">
        <v>81</v>
      </c>
      <c r="C2612" s="1142" t="str">
        <f>'Class-6'!$CI$3</f>
        <v>SOCIAL SCIENCE</v>
      </c>
      <c r="D2612" s="1143"/>
      <c r="E2612" s="99">
        <f>IF($J2596="TC",0,IF($J2596="Nso",0,VLOOKUP($A2593,'Class-6'!$B$9:$EI$108,86,0)))</f>
        <v>0</v>
      </c>
      <c r="F2612" s="99">
        <f>IF($J2596="TC",0,IF($J2596="Nso",0,VLOOKUP($A2593,'Class-6'!$B$9:$EI$108,87,0)))</f>
        <v>0</v>
      </c>
      <c r="G2612" s="271">
        <f t="shared" si="146"/>
        <v>0</v>
      </c>
      <c r="H2612" s="1144">
        <f>IF($J2596="TC",0,IF($J2596="Nso",0,VLOOKUP($A2593,'Class-6'!$B$9:$EI$108,92,0)))</f>
        <v>0</v>
      </c>
      <c r="I2612" s="1145"/>
      <c r="J2612" s="1146">
        <f>IF($J2596="TC",0,IF($J2596="Nso",0,VLOOKUP($A2593,'Class-6'!$B$9:$EI$108,96,0)))</f>
        <v>0</v>
      </c>
      <c r="K2612" s="1147"/>
      <c r="L2612" s="99">
        <f t="shared" si="147"/>
        <v>0</v>
      </c>
      <c r="M2612" s="100">
        <f>IF($J2596="TC",0,IF($J2596="Nso",0,VLOOKUP($A2593,'Class-6'!$B$9:$EI$108,100,0)))</f>
        <v>0</v>
      </c>
    </row>
    <row r="2613" spans="1:13" ht="20.25" customHeight="1">
      <c r="A2613" s="1187"/>
      <c r="B2613" s="49" t="s">
        <v>81</v>
      </c>
      <c r="C2613" s="1124" t="s">
        <v>90</v>
      </c>
      <c r="D2613" s="1125"/>
      <c r="E2613" s="1126"/>
      <c r="F2613" s="1130" t="s">
        <v>91</v>
      </c>
      <c r="G2613" s="1131"/>
      <c r="H2613" s="1132" t="s">
        <v>92</v>
      </c>
      <c r="I2613" s="1133"/>
      <c r="J2613" s="481" t="s">
        <v>45</v>
      </c>
      <c r="K2613" s="481" t="s">
        <v>98</v>
      </c>
      <c r="L2613" s="411" t="s">
        <v>43</v>
      </c>
      <c r="M2613" s="513" t="s">
        <v>47</v>
      </c>
    </row>
    <row r="2614" spans="1:13" ht="20.25" customHeight="1" thickBot="1">
      <c r="A2614" s="1187"/>
      <c r="B2614" s="49" t="s">
        <v>81</v>
      </c>
      <c r="C2614" s="1127"/>
      <c r="D2614" s="1128"/>
      <c r="E2614" s="1129"/>
      <c r="F2614" s="1134">
        <f>IF($J2596="TC",0,IF($J2596="Nso",0,VLOOKUP($A2593,'Class-6'!$B$9:$EI$108,131,0)))</f>
        <v>0</v>
      </c>
      <c r="G2614" s="1135"/>
      <c r="H2614" s="1134">
        <f>IF($J2596="TC",0,IF($J2596="Nso",0,VLOOKUP($A2593,'Class-6'!$B$9:$EI$108,132,0)))</f>
        <v>0</v>
      </c>
      <c r="I2614" s="1135"/>
      <c r="J2614" s="483">
        <f>IF($J2596="TC",0,IF($J2596="Nso",0,VLOOKUP($A2593,'Class-6'!$B$9:$EI$108,133,0)))</f>
        <v>0</v>
      </c>
      <c r="K2614" s="482" t="str">
        <f>IF($J2596="TC",0,IF($J2596="Nso",0,VLOOKUP($A2593,'Class-6'!$B$9:$EI$108,134,0)))</f>
        <v/>
      </c>
      <c r="L2614" s="412" t="str">
        <f>IF($J2596="TC","TC",IF($J2596="Nso","NSO",VLOOKUP($A2593,'Class-6'!$B$9:$EI$108,135,0)))</f>
        <v/>
      </c>
      <c r="M2614" s="97" t="str">
        <f>IF($J2596="Nso",0,VLOOKUP($A2593,'Class-6'!$B$9:$EI$108,137,0))</f>
        <v/>
      </c>
    </row>
    <row r="2615" spans="1:13" ht="20.25" customHeight="1">
      <c r="A2615" s="1187"/>
      <c r="B2615" s="49" t="s">
        <v>81</v>
      </c>
      <c r="C2615" s="1172" t="s">
        <v>63</v>
      </c>
      <c r="D2615" s="1173"/>
      <c r="E2615" s="1173"/>
      <c r="F2615" s="1173"/>
      <c r="G2615" s="1173"/>
      <c r="H2615" s="1174"/>
      <c r="I2615" s="1175" t="s">
        <v>64</v>
      </c>
      <c r="J2615" s="1176"/>
      <c r="K2615" s="484">
        <f>IF($J2596="TC",0,IF($J2596="Nso",0,VLOOKUP($A2593,'Class-6'!$B$9:$EI$108,128,0)))</f>
        <v>0</v>
      </c>
      <c r="L2615" s="1177" t="s">
        <v>107</v>
      </c>
      <c r="M2615" s="1178"/>
    </row>
    <row r="2616" spans="1:13" ht="20.25" customHeight="1" thickBot="1">
      <c r="A2616" s="1187"/>
      <c r="B2616" s="49" t="s">
        <v>81</v>
      </c>
      <c r="C2616" s="1113" t="s">
        <v>58</v>
      </c>
      <c r="D2616" s="1114"/>
      <c r="E2616" s="1114"/>
      <c r="F2616" s="1115" t="s">
        <v>176</v>
      </c>
      <c r="G2616" s="1115"/>
      <c r="H2616" s="272" t="s">
        <v>51</v>
      </c>
      <c r="I2616" s="1116" t="s">
        <v>65</v>
      </c>
      <c r="J2616" s="1117"/>
      <c r="K2616" s="485">
        <f>IF($J2596="TC",0,IF($J2596="Nso",0,VLOOKUP($A2593,'Class-6'!$B$9:$EI$108,129,0)))</f>
        <v>0</v>
      </c>
      <c r="L2616" s="1118" t="str">
        <f>IF($J2596="TC",0,IF($J2596="Nso",0,VLOOKUP($A2593,'Class-6'!$B$9:$EI$108,130,0)))</f>
        <v/>
      </c>
      <c r="M2616" s="1119"/>
    </row>
    <row r="2617" spans="1:13" ht="20.25" customHeight="1">
      <c r="A2617" s="1187"/>
      <c r="B2617" s="49" t="s">
        <v>81</v>
      </c>
      <c r="C2617" s="1113"/>
      <c r="D2617" s="1114"/>
      <c r="E2617" s="1114"/>
      <c r="F2617" s="1115"/>
      <c r="G2617" s="1115"/>
      <c r="H2617" s="273" t="s">
        <v>105</v>
      </c>
      <c r="I2617" s="1120" t="s">
        <v>66</v>
      </c>
      <c r="J2617" s="1121"/>
      <c r="K2617" s="1122">
        <f>IF($J2596="TC",0,IF($J2596="Nso",0,VLOOKUP($A2593,'Class-6'!$B$9:$EI$108,138,0)))</f>
        <v>0</v>
      </c>
      <c r="L2617" s="1122"/>
      <c r="M2617" s="1123"/>
    </row>
    <row r="2618" spans="1:13" ht="20.25" customHeight="1">
      <c r="A2618" s="1187"/>
      <c r="B2618" s="49" t="s">
        <v>81</v>
      </c>
      <c r="C2618" s="1101" t="str">
        <f>'Class-6'!$CX$3</f>
        <v>WORK EXP.</v>
      </c>
      <c r="D2618" s="1102"/>
      <c r="E2618" s="1103"/>
      <c r="F2618" s="1104" t="str">
        <f>IF($J2596="TC",0,IF($J2596="Nso",0,VLOOKUP($A2593,'Class-6'!$B$9:$FH$108,155,0)))</f>
        <v>0/100</v>
      </c>
      <c r="G2618" s="1104"/>
      <c r="H2618" s="95">
        <f>IF($J2596="TC",0,IF($J2596="Nso",0,VLOOKUP($A2593,'Class-6'!$B$9:$FH$108,109,0)))</f>
        <v>0</v>
      </c>
      <c r="I2618" s="1105" t="s">
        <v>83</v>
      </c>
      <c r="J2618" s="1106"/>
      <c r="K2618" s="1107">
        <f>'Class-6'!$V$2</f>
        <v>44676</v>
      </c>
      <c r="L2618" s="1107"/>
      <c r="M2618" s="1108"/>
    </row>
    <row r="2619" spans="1:13" ht="20.25" customHeight="1">
      <c r="A2619" s="1187"/>
      <c r="B2619" s="49" t="s">
        <v>81</v>
      </c>
      <c r="C2619" s="1109" t="str">
        <f>'Class-6'!$DG$3</f>
        <v>ART EDU.</v>
      </c>
      <c r="D2619" s="1104"/>
      <c r="E2619" s="1104"/>
      <c r="F2619" s="1086" t="str">
        <f>IF($J2596="TC",0,IF($J2596="Nso",0,VLOOKUP($A2593,'Class-6'!$B$9:$FH$108,159,0)))</f>
        <v>0/100</v>
      </c>
      <c r="G2619" s="1087"/>
      <c r="H2619" s="95">
        <f>IF($J2596="TC",0,IF($J2596="Nso",0,VLOOKUP($A2593,'Class-6'!$B$9:$FH$108,118,0)))</f>
        <v>0</v>
      </c>
      <c r="I2619" s="1110"/>
      <c r="J2619" s="1111"/>
      <c r="K2619" s="1111"/>
      <c r="L2619" s="1111"/>
      <c r="M2619" s="1112"/>
    </row>
    <row r="2620" spans="1:13" ht="20.25" customHeight="1">
      <c r="A2620" s="1187"/>
      <c r="B2620" s="49" t="s">
        <v>81</v>
      </c>
      <c r="C2620" s="1084" t="str">
        <f>'Class-6'!$DP$3</f>
        <v>HEALTH &amp; PHY. EDU.</v>
      </c>
      <c r="D2620" s="1085"/>
      <c r="E2620" s="1085"/>
      <c r="F2620" s="1086" t="str">
        <f>IF($J2596="TC",0,IF($J2596="Nso",0,VLOOKUP($A2593,'Class-6'!$B$9:$FH$108,163,0)))</f>
        <v>0/100</v>
      </c>
      <c r="G2620" s="1087"/>
      <c r="H2620" s="95">
        <f>IF($J2596="TC",0,IF($J2596="Nso",0,VLOOKUP($A2593,'Class-6'!$B$9:$FH$108,127,0)))</f>
        <v>0</v>
      </c>
      <c r="I2620" s="1088" t="s">
        <v>78</v>
      </c>
      <c r="J2620" s="1089"/>
      <c r="K2620" s="1092"/>
      <c r="L2620" s="1093"/>
      <c r="M2620" s="1094"/>
    </row>
    <row r="2621" spans="1:13" ht="20.25" customHeight="1">
      <c r="A2621" s="1187"/>
      <c r="B2621" s="40" t="s">
        <v>81</v>
      </c>
      <c r="C2621" s="1098" t="s">
        <v>67</v>
      </c>
      <c r="D2621" s="1099"/>
      <c r="E2621" s="1099"/>
      <c r="F2621" s="1099"/>
      <c r="G2621" s="1099"/>
      <c r="H2621" s="1100"/>
      <c r="I2621" s="1090"/>
      <c r="J2621" s="1091"/>
      <c r="K2621" s="1095"/>
      <c r="L2621" s="1096"/>
      <c r="M2621" s="1097"/>
    </row>
    <row r="2622" spans="1:13" ht="20.25" customHeight="1" thickBot="1">
      <c r="A2622" s="1187"/>
      <c r="B2622" s="40" t="s">
        <v>81</v>
      </c>
      <c r="C2622" s="96" t="s">
        <v>68</v>
      </c>
      <c r="D2622" s="1060" t="s">
        <v>73</v>
      </c>
      <c r="E2622" s="1227"/>
      <c r="F2622" s="1060" t="s">
        <v>74</v>
      </c>
      <c r="G2622" s="1061"/>
      <c r="H2622" s="1062"/>
      <c r="I2622" s="1063" t="s">
        <v>79</v>
      </c>
      <c r="J2622" s="1064"/>
      <c r="K2622" s="1064"/>
      <c r="L2622" s="1064"/>
      <c r="M2622" s="1065"/>
    </row>
    <row r="2623" spans="1:13" ht="20.25" customHeight="1">
      <c r="A2623" s="1187"/>
      <c r="B2623" s="40" t="s">
        <v>81</v>
      </c>
      <c r="C2623" s="511" t="s">
        <v>207</v>
      </c>
      <c r="D2623" s="1228" t="s">
        <v>208</v>
      </c>
      <c r="E2623" s="1229"/>
      <c r="F2623" s="1069" t="s">
        <v>75</v>
      </c>
      <c r="G2623" s="1070"/>
      <c r="H2623" s="1071"/>
      <c r="I2623" s="1066"/>
      <c r="J2623" s="1067"/>
      <c r="K2623" s="1067"/>
      <c r="L2623" s="1067"/>
      <c r="M2623" s="1068"/>
    </row>
    <row r="2624" spans="1:13" ht="20.25" customHeight="1">
      <c r="A2624" s="1187"/>
      <c r="B2624" s="40" t="s">
        <v>81</v>
      </c>
      <c r="C2624" s="512" t="s">
        <v>69</v>
      </c>
      <c r="D2624" s="1230" t="s">
        <v>212</v>
      </c>
      <c r="E2624" s="1231"/>
      <c r="F2624" s="1072" t="s">
        <v>76</v>
      </c>
      <c r="G2624" s="1073"/>
      <c r="H2624" s="1074"/>
      <c r="I2624" s="1066"/>
      <c r="J2624" s="1067"/>
      <c r="K2624" s="1067"/>
      <c r="L2624" s="1067"/>
      <c r="M2624" s="1068"/>
    </row>
    <row r="2625" spans="1:13" ht="20.25" customHeight="1">
      <c r="A2625" s="1187"/>
      <c r="B2625" s="40" t="s">
        <v>81</v>
      </c>
      <c r="C2625" s="512" t="s">
        <v>70</v>
      </c>
      <c r="D2625" s="1230" t="s">
        <v>215</v>
      </c>
      <c r="E2625" s="1231"/>
      <c r="F2625" s="1072" t="s">
        <v>77</v>
      </c>
      <c r="G2625" s="1073"/>
      <c r="H2625" s="1074"/>
      <c r="I2625" s="1075" t="s">
        <v>93</v>
      </c>
      <c r="J2625" s="1076"/>
      <c r="K2625" s="1076"/>
      <c r="L2625" s="1076"/>
      <c r="M2625" s="1077"/>
    </row>
    <row r="2626" spans="1:13" ht="20.25" customHeight="1">
      <c r="A2626" s="1187"/>
      <c r="B2626" s="40"/>
      <c r="C2626" s="512" t="s">
        <v>72</v>
      </c>
      <c r="D2626" s="1230" t="s">
        <v>209</v>
      </c>
      <c r="E2626" s="1231"/>
      <c r="F2626" s="1072" t="s">
        <v>77</v>
      </c>
      <c r="G2626" s="1073"/>
      <c r="H2626" s="1074"/>
      <c r="I2626" s="1075"/>
      <c r="J2626" s="1076"/>
      <c r="K2626" s="1076"/>
      <c r="L2626" s="1076"/>
      <c r="M2626" s="1077"/>
    </row>
    <row r="2627" spans="1:13" ht="20.25" customHeight="1" thickBot="1">
      <c r="A2627" s="1187"/>
      <c r="B2627" s="51" t="s">
        <v>81</v>
      </c>
      <c r="C2627" s="131" t="s">
        <v>71</v>
      </c>
      <c r="D2627" s="1232" t="s">
        <v>210</v>
      </c>
      <c r="E2627" s="1233"/>
      <c r="F2627" s="1081" t="s">
        <v>106</v>
      </c>
      <c r="G2627" s="1082"/>
      <c r="H2627" s="1083"/>
      <c r="I2627" s="1078"/>
      <c r="J2627" s="1079"/>
      <c r="K2627" s="1079"/>
      <c r="L2627" s="1079"/>
      <c r="M2627" s="1080"/>
    </row>
    <row r="2628" spans="1:13" ht="24.75" customHeight="1" thickTop="1" thickBot="1">
      <c r="A2628" s="488">
        <f>A2593+1</f>
        <v>75</v>
      </c>
      <c r="B2628" s="1186" t="s">
        <v>54</v>
      </c>
      <c r="C2628" s="1186"/>
      <c r="D2628" s="1186"/>
      <c r="E2628" s="1186"/>
      <c r="F2628" s="1186"/>
      <c r="G2628" s="1186"/>
      <c r="H2628" s="1186"/>
      <c r="I2628" s="1186"/>
      <c r="J2628" s="1186"/>
      <c r="K2628" s="1186"/>
      <c r="L2628" s="1186"/>
      <c r="M2628" s="1186"/>
    </row>
    <row r="2629" spans="1:13" ht="37.5" customHeight="1" thickTop="1">
      <c r="A2629" s="1187"/>
      <c r="B2629" s="1188"/>
      <c r="C2629" s="1189"/>
      <c r="D2629" s="1192" t="str">
        <f>Master!$E$8</f>
        <v>Govt. Sr. Secondary School Raimalwada</v>
      </c>
      <c r="E2629" s="1193"/>
      <c r="F2629" s="1193"/>
      <c r="G2629" s="1193"/>
      <c r="H2629" s="1193"/>
      <c r="I2629" s="1193"/>
      <c r="J2629" s="1193"/>
      <c r="K2629" s="1193"/>
      <c r="L2629" s="1193"/>
      <c r="M2629" s="1194"/>
    </row>
    <row r="2630" spans="1:13" ht="26.25" customHeight="1" thickBot="1">
      <c r="A2630" s="1187"/>
      <c r="B2630" s="1190"/>
      <c r="C2630" s="1191"/>
      <c r="D2630" s="1195" t="str">
        <f>Master!$E$11</f>
        <v>P.S.-Bapini (Jodhpur)</v>
      </c>
      <c r="E2630" s="1196"/>
      <c r="F2630" s="1196"/>
      <c r="G2630" s="1196"/>
      <c r="H2630" s="1196"/>
      <c r="I2630" s="1196"/>
      <c r="J2630" s="1196"/>
      <c r="K2630" s="1196"/>
      <c r="L2630" s="1196"/>
      <c r="M2630" s="1197"/>
    </row>
    <row r="2631" spans="1:13" ht="15" customHeight="1">
      <c r="A2631" s="1187"/>
      <c r="B2631" s="274"/>
      <c r="C2631" s="1198" t="s">
        <v>169</v>
      </c>
      <c r="D2631" s="1199"/>
      <c r="E2631" s="1199"/>
      <c r="F2631" s="1199"/>
      <c r="G2631" s="1200"/>
      <c r="H2631" s="1207" t="s">
        <v>129</v>
      </c>
      <c r="I2631" s="1207"/>
      <c r="J2631" s="1210">
        <f>VLOOKUP(A2628,'Class-6'!$B$9:$G$108,6)</f>
        <v>0</v>
      </c>
      <c r="K2631" s="1213" t="str">
        <f>CONCATENATE('Class-6'!$C$3,'Class-6'!$G$3)</f>
        <v>School U-Dise Code :-08151106901</v>
      </c>
      <c r="L2631" s="1214"/>
      <c r="M2631" s="1215"/>
    </row>
    <row r="2632" spans="1:13" ht="15" customHeight="1">
      <c r="A2632" s="1187"/>
      <c r="B2632" s="38"/>
      <c r="C2632" s="1201"/>
      <c r="D2632" s="1202"/>
      <c r="E2632" s="1202"/>
      <c r="F2632" s="1202"/>
      <c r="G2632" s="1203"/>
      <c r="H2632" s="1208"/>
      <c r="I2632" s="1208"/>
      <c r="J2632" s="1211"/>
      <c r="K2632" s="1216" t="str">
        <f>CONCATENATE('Class-6'!$I$3,'Class-6'!$J$3)</f>
        <v>Session :-2021-22</v>
      </c>
      <c r="L2632" s="1217"/>
      <c r="M2632" s="1218"/>
    </row>
    <row r="2633" spans="1:13" ht="15" customHeight="1" thickBot="1">
      <c r="A2633" s="1187"/>
      <c r="B2633" s="38"/>
      <c r="C2633" s="1204"/>
      <c r="D2633" s="1205"/>
      <c r="E2633" s="1205"/>
      <c r="F2633" s="1205"/>
      <c r="G2633" s="1206"/>
      <c r="H2633" s="1209"/>
      <c r="I2633" s="1209"/>
      <c r="J2633" s="1212"/>
      <c r="K2633" s="1219"/>
      <c r="L2633" s="1220"/>
      <c r="M2633" s="1221"/>
    </row>
    <row r="2634" spans="1:13" ht="20.25" customHeight="1">
      <c r="A2634" s="1187"/>
      <c r="B2634" s="40" t="s">
        <v>81</v>
      </c>
      <c r="C2634" s="1222" t="s">
        <v>22</v>
      </c>
      <c r="D2634" s="1223"/>
      <c r="E2634" s="1223"/>
      <c r="F2634" s="1224"/>
      <c r="G2634" s="17" t="s">
        <v>167</v>
      </c>
      <c r="H2634" s="1225">
        <f>VLOOKUP($A2628,'Class-6'!$B$9:$EI$108,4,0)</f>
        <v>0</v>
      </c>
      <c r="I2634" s="1225"/>
      <c r="J2634" s="1225"/>
      <c r="K2634" s="1225"/>
      <c r="L2634" s="1225"/>
      <c r="M2634" s="1226"/>
    </row>
    <row r="2635" spans="1:13" ht="20.25" customHeight="1">
      <c r="A2635" s="1187"/>
      <c r="B2635" s="40" t="s">
        <v>81</v>
      </c>
      <c r="C2635" s="1181" t="s">
        <v>24</v>
      </c>
      <c r="D2635" s="1182"/>
      <c r="E2635" s="1182"/>
      <c r="F2635" s="1183"/>
      <c r="G2635" s="33" t="s">
        <v>167</v>
      </c>
      <c r="H2635" s="1179">
        <f>VLOOKUP($A2628,'Class-6'!$B$9:$EI$108,7,0)</f>
        <v>0</v>
      </c>
      <c r="I2635" s="1179"/>
      <c r="J2635" s="1179"/>
      <c r="K2635" s="1179"/>
      <c r="L2635" s="1179"/>
      <c r="M2635" s="1180"/>
    </row>
    <row r="2636" spans="1:13" ht="20.25" customHeight="1">
      <c r="A2636" s="1187"/>
      <c r="B2636" s="40" t="s">
        <v>81</v>
      </c>
      <c r="C2636" s="1181" t="s">
        <v>25</v>
      </c>
      <c r="D2636" s="1182"/>
      <c r="E2636" s="1182"/>
      <c r="F2636" s="1183"/>
      <c r="G2636" s="33" t="s">
        <v>167</v>
      </c>
      <c r="H2636" s="1179">
        <f>VLOOKUP($A2628,'Class-6'!$B$9:$EI$108,8,0)</f>
        <v>0</v>
      </c>
      <c r="I2636" s="1179"/>
      <c r="J2636" s="1179"/>
      <c r="K2636" s="1179"/>
      <c r="L2636" s="1179"/>
      <c r="M2636" s="1180"/>
    </row>
    <row r="2637" spans="1:13" ht="20.25" customHeight="1">
      <c r="A2637" s="1187"/>
      <c r="B2637" s="40" t="s">
        <v>81</v>
      </c>
      <c r="C2637" s="1181" t="s">
        <v>56</v>
      </c>
      <c r="D2637" s="1182"/>
      <c r="E2637" s="1182"/>
      <c r="F2637" s="1183"/>
      <c r="G2637" s="33" t="s">
        <v>167</v>
      </c>
      <c r="H2637" s="1179">
        <f>VLOOKUP($A2628,'Class-6'!$B$9:$EI$108,9,0)</f>
        <v>0</v>
      </c>
      <c r="I2637" s="1179"/>
      <c r="J2637" s="1179"/>
      <c r="K2637" s="1179"/>
      <c r="L2637" s="1179"/>
      <c r="M2637" s="1180"/>
    </row>
    <row r="2638" spans="1:13" ht="20.25" customHeight="1">
      <c r="A2638" s="1187"/>
      <c r="B2638" s="40" t="s">
        <v>81</v>
      </c>
      <c r="C2638" s="1181" t="s">
        <v>57</v>
      </c>
      <c r="D2638" s="1182"/>
      <c r="E2638" s="1182"/>
      <c r="F2638" s="1183"/>
      <c r="G2638" s="33" t="s">
        <v>167</v>
      </c>
      <c r="H2638" s="1184" t="str">
        <f>CONCATENATE('Class-6'!$G$4,'Class-6'!$J$4)</f>
        <v>6(A)</v>
      </c>
      <c r="I2638" s="1179"/>
      <c r="J2638" s="1179"/>
      <c r="K2638" s="1179"/>
      <c r="L2638" s="1179"/>
      <c r="M2638" s="1180"/>
    </row>
    <row r="2639" spans="1:13" ht="20.25" customHeight="1" thickBot="1">
      <c r="A2639" s="1187"/>
      <c r="B2639" s="40" t="s">
        <v>81</v>
      </c>
      <c r="C2639" s="1154" t="s">
        <v>27</v>
      </c>
      <c r="D2639" s="1155"/>
      <c r="E2639" s="1155"/>
      <c r="F2639" s="1156"/>
      <c r="G2639" s="98" t="s">
        <v>167</v>
      </c>
      <c r="H2639" s="1157">
        <f>VLOOKUP($A2628,'Class-6'!$B$9:$EI$108,10,0)</f>
        <v>0</v>
      </c>
      <c r="I2639" s="1157"/>
      <c r="J2639" s="1157"/>
      <c r="K2639" s="1157"/>
      <c r="L2639" s="1157"/>
      <c r="M2639" s="1158"/>
    </row>
    <row r="2640" spans="1:13" ht="20.25" customHeight="1">
      <c r="A2640" s="1187"/>
      <c r="B2640" s="49" t="s">
        <v>81</v>
      </c>
      <c r="C2640" s="1159" t="s">
        <v>58</v>
      </c>
      <c r="D2640" s="1160"/>
      <c r="E2640" s="413" t="s">
        <v>85</v>
      </c>
      <c r="F2640" s="413" t="s">
        <v>86</v>
      </c>
      <c r="G2640" s="410" t="s">
        <v>33</v>
      </c>
      <c r="H2640" s="1161" t="s">
        <v>59</v>
      </c>
      <c r="I2640" s="1161"/>
      <c r="J2640" s="1162" t="s">
        <v>97</v>
      </c>
      <c r="K2640" s="1163"/>
      <c r="L2640" s="414" t="s">
        <v>89</v>
      </c>
      <c r="M2640" s="1164" t="s">
        <v>104</v>
      </c>
    </row>
    <row r="2641" spans="1:13" ht="25.5" customHeight="1" thickBot="1">
      <c r="A2641" s="1187"/>
      <c r="B2641" s="49" t="s">
        <v>81</v>
      </c>
      <c r="C2641" s="1166" t="s">
        <v>60</v>
      </c>
      <c r="D2641" s="1167"/>
      <c r="E2641" s="267">
        <f>'Class-6'!$L$7</f>
        <v>20</v>
      </c>
      <c r="F2641" s="267">
        <f>'Class-6'!$M$7</f>
        <v>20</v>
      </c>
      <c r="G2641" s="268">
        <f>SUM(E2641:F2641)</f>
        <v>40</v>
      </c>
      <c r="H2641" s="1168">
        <f>'Class-6'!$R$7</f>
        <v>60</v>
      </c>
      <c r="I2641" s="1169"/>
      <c r="J2641" s="1170">
        <f>'Class-6'!$V$7</f>
        <v>100</v>
      </c>
      <c r="K2641" s="1171"/>
      <c r="L2641" s="150">
        <f>G2641+H2641+J2641</f>
        <v>200</v>
      </c>
      <c r="M2641" s="1165"/>
    </row>
    <row r="2642" spans="1:13" ht="22.5" customHeight="1">
      <c r="A2642" s="1187"/>
      <c r="B2642" s="49" t="s">
        <v>81</v>
      </c>
      <c r="C2642" s="1148" t="str">
        <f>'Class-6'!$L$3</f>
        <v>HINDI</v>
      </c>
      <c r="D2642" s="1149"/>
      <c r="E2642" s="99">
        <f>IF($J2631="TC",0,IF($J2631="Nso",0,VLOOKUP($A2628,'Class-6'!$B$9:$EI$108,11,0)))</f>
        <v>0</v>
      </c>
      <c r="F2642" s="99">
        <f>IF($J2631="TC",0,IF($J2631="Nso",0,VLOOKUP($A2628,'Class-6'!$B$9:$EI$108,12,0)))</f>
        <v>0</v>
      </c>
      <c r="G2642" s="269">
        <f>SUM(E2642,F2642)</f>
        <v>0</v>
      </c>
      <c r="H2642" s="1150">
        <f>IF($J2631="TC",0,IF($J2631="Nso",0,VLOOKUP($A2628,'Class-6'!$B$9:$EI$108,17,0)))</f>
        <v>0</v>
      </c>
      <c r="I2642" s="1151"/>
      <c r="J2642" s="1152">
        <f>IF($J2631="TC",0,IF($J2631="Nso",0,VLOOKUP($A2628,'Class-6'!$B$9:$EI$108,21,0)))</f>
        <v>0</v>
      </c>
      <c r="K2642" s="1153"/>
      <c r="L2642" s="99">
        <f>SUM(G2642,H2642,J2642)</f>
        <v>0</v>
      </c>
      <c r="M2642" s="100">
        <f>IF($J2631="TC",0,IF($J2631="Nso",0,VLOOKUP($A2628,'Class-6'!$B$9:$EI$108,25,0)))</f>
        <v>0</v>
      </c>
    </row>
    <row r="2643" spans="1:13" ht="22.5" customHeight="1">
      <c r="A2643" s="1187"/>
      <c r="B2643" s="49" t="s">
        <v>81</v>
      </c>
      <c r="C2643" s="1136" t="str">
        <f>'Class-6'!$AA$3</f>
        <v>ENGLISH</v>
      </c>
      <c r="D2643" s="1137"/>
      <c r="E2643" s="99">
        <f>IF($J2631="TC",0,IF($J2631="Nso",0,VLOOKUP($A2628,'Class-6'!$B$9:$EI$108,26,0)))</f>
        <v>0</v>
      </c>
      <c r="F2643" s="99">
        <f>IF($J2631="TC",0,IF($J2631="Nso",0,VLOOKUP($A2628,'Class-6'!$B$9:$EI$108,27,0)))</f>
        <v>0</v>
      </c>
      <c r="G2643" s="270">
        <f t="shared" ref="G2643:G2647" si="148">SUM(E2643,F2643)</f>
        <v>0</v>
      </c>
      <c r="H2643" s="1138">
        <f>IF($J2631="TC",0,IF($J2631="Nso",0,VLOOKUP($A2628,'Class-6'!$B$9:$EI$108,32,0)))</f>
        <v>0</v>
      </c>
      <c r="I2643" s="1139"/>
      <c r="J2643" s="1140">
        <f>IF($J2631="TC",0,IF($J2631="Nso",0,VLOOKUP($A2628,'Class-6'!$B$9:$EI$108,36,0)))</f>
        <v>0</v>
      </c>
      <c r="K2643" s="1141"/>
      <c r="L2643" s="99">
        <f t="shared" ref="L2643:L2647" si="149">SUM(G2643,H2643,J2643)</f>
        <v>0</v>
      </c>
      <c r="M2643" s="100">
        <f>IF($J2631="TC",0,IF($J2631="Nso",0,VLOOKUP($A2628,'Class-6'!$B$9:$EI$108,40,0)))</f>
        <v>0</v>
      </c>
    </row>
    <row r="2644" spans="1:13" ht="22.5" customHeight="1">
      <c r="A2644" s="1187"/>
      <c r="B2644" s="49" t="s">
        <v>81</v>
      </c>
      <c r="C2644" s="1136" t="str">
        <f>'Class-6'!$AP$3</f>
        <v>SANSKRIT</v>
      </c>
      <c r="D2644" s="1137"/>
      <c r="E2644" s="99">
        <f>IF($J2631="TC",0,IF($J2631="Nso",0,VLOOKUP($A2628,'Class-6'!$B$9:$EI$108,41,0)))</f>
        <v>0</v>
      </c>
      <c r="F2644" s="99">
        <f>IF($J2631="TC",0,IF($J2631="TC",0,IF($J2631="Nso",0,VLOOKUP($A2628,'Class-6'!$B$9:$EI$108,42,0))))</f>
        <v>0</v>
      </c>
      <c r="G2644" s="270">
        <f t="shared" si="148"/>
        <v>0</v>
      </c>
      <c r="H2644" s="1138">
        <f>IF($J2631="TC",0,IF($J2631="Nso",0,VLOOKUP($A2628,'Class-6'!$B$9:$EI$108,47,0)))</f>
        <v>0</v>
      </c>
      <c r="I2644" s="1139"/>
      <c r="J2644" s="1140">
        <f>IF($J2631="TC",0,IF($J2631="Nso",0,VLOOKUP($A2628,'Class-6'!$B$9:$EI$108,51,0)))</f>
        <v>0</v>
      </c>
      <c r="K2644" s="1141"/>
      <c r="L2644" s="99">
        <f t="shared" si="149"/>
        <v>0</v>
      </c>
      <c r="M2644" s="100">
        <f>IF($J2631="TC",0,IF($J2631="Nso",0,VLOOKUP($A2628,'Class-6'!$B$9:$EI$108,55,0)))</f>
        <v>0</v>
      </c>
    </row>
    <row r="2645" spans="1:13" ht="22.5" customHeight="1">
      <c r="A2645" s="1187"/>
      <c r="B2645" s="49" t="s">
        <v>81</v>
      </c>
      <c r="C2645" s="1136" t="str">
        <f>'Class-6'!$BE$3</f>
        <v>SCIENCE</v>
      </c>
      <c r="D2645" s="1137"/>
      <c r="E2645" s="99">
        <f>IF($J2631="TC",0,IF($J2631="Nso",0,VLOOKUP($A2628,'Class-6'!$B$9:$EI$108,56,0)))</f>
        <v>0</v>
      </c>
      <c r="F2645" s="99">
        <f>IF($J2631="TC",0,IF($J2631="Nso",0,VLOOKUP($A2628,'Class-6'!$B$9:$EI$108,57,0)))</f>
        <v>0</v>
      </c>
      <c r="G2645" s="270">
        <f t="shared" si="148"/>
        <v>0</v>
      </c>
      <c r="H2645" s="1138">
        <f>IF($J2631="TC",0,IF($J2631="Nso",0,VLOOKUP($A2628,'Class-6'!$B$9:$EI$108,62,0)))</f>
        <v>0</v>
      </c>
      <c r="I2645" s="1139"/>
      <c r="J2645" s="1140">
        <f>IF($J2631="TC",0,IF($J2631="Nso",0,VLOOKUP($A2628,'Class-6'!$B$9:$EI$108,66,0)))</f>
        <v>0</v>
      </c>
      <c r="K2645" s="1141"/>
      <c r="L2645" s="99">
        <f t="shared" si="149"/>
        <v>0</v>
      </c>
      <c r="M2645" s="100">
        <f>IF($J2631="TC",0,IF($J2631="Nso",0,VLOOKUP($A2628,'Class-6'!$B$9:$EI$108,70,0)))</f>
        <v>0</v>
      </c>
    </row>
    <row r="2646" spans="1:13" ht="22.5" customHeight="1">
      <c r="A2646" s="1187"/>
      <c r="B2646" s="49" t="s">
        <v>81</v>
      </c>
      <c r="C2646" s="1136" t="str">
        <f>'Class-6'!$BT$3</f>
        <v>MATHEMATICS</v>
      </c>
      <c r="D2646" s="1137"/>
      <c r="E2646" s="99">
        <f>IF($J2631="TC",0,IF($J2631="Nso",0,VLOOKUP($A2628,'Class-6'!$B$9:$EI$108,71,0)))</f>
        <v>0</v>
      </c>
      <c r="F2646" s="99">
        <f>IF($J2631="TC",0,IF($J2631="Nso",0,VLOOKUP($A2628,'Class-6'!$B$9:$EI$108,72,0)))</f>
        <v>0</v>
      </c>
      <c r="G2646" s="270">
        <f t="shared" si="148"/>
        <v>0</v>
      </c>
      <c r="H2646" s="1138">
        <f>IF($J2631="TC",0,IF($J2631="Nso",0,VLOOKUP($A2628,'Class-6'!$B$9:$EI$108,77,0)))</f>
        <v>0</v>
      </c>
      <c r="I2646" s="1139"/>
      <c r="J2646" s="1140">
        <f>IF($J2631="TC",0,IF($J2631="Nso",0,VLOOKUP($A2628,'Class-6'!$B$9:$EI$108,81,0)))</f>
        <v>0</v>
      </c>
      <c r="K2646" s="1141"/>
      <c r="L2646" s="99">
        <f t="shared" si="149"/>
        <v>0</v>
      </c>
      <c r="M2646" s="100">
        <f>IF($J2631="TC",0,IF($J2631="Nso",0,VLOOKUP($A2628,'Class-6'!$B$9:$EI$108,85,0)))</f>
        <v>0</v>
      </c>
    </row>
    <row r="2647" spans="1:13" ht="22.5" customHeight="1" thickBot="1">
      <c r="A2647" s="1187"/>
      <c r="B2647" s="49" t="s">
        <v>81</v>
      </c>
      <c r="C2647" s="1142" t="str">
        <f>'Class-6'!$CI$3</f>
        <v>SOCIAL SCIENCE</v>
      </c>
      <c r="D2647" s="1143"/>
      <c r="E2647" s="99">
        <f>IF($J2631="TC",0,IF($J2631="Nso",0,VLOOKUP($A2628,'Class-6'!$B$9:$EI$108,86,0)))</f>
        <v>0</v>
      </c>
      <c r="F2647" s="99">
        <f>IF($J2631="TC",0,IF($J2631="Nso",0,VLOOKUP($A2628,'Class-6'!$B$9:$EI$108,87,0)))</f>
        <v>0</v>
      </c>
      <c r="G2647" s="271">
        <f t="shared" si="148"/>
        <v>0</v>
      </c>
      <c r="H2647" s="1144">
        <f>IF($J2631="TC",0,IF($J2631="Nso",0,VLOOKUP($A2628,'Class-6'!$B$9:$EI$108,92,0)))</f>
        <v>0</v>
      </c>
      <c r="I2647" s="1145"/>
      <c r="J2647" s="1146">
        <f>IF($J2631="TC",0,IF($J2631="Nso",0,VLOOKUP($A2628,'Class-6'!$B$9:$EI$108,96,0)))</f>
        <v>0</v>
      </c>
      <c r="K2647" s="1147"/>
      <c r="L2647" s="99">
        <f t="shared" si="149"/>
        <v>0</v>
      </c>
      <c r="M2647" s="100">
        <f>IF($J2631="TC",0,IF($J2631="Nso",0,VLOOKUP($A2628,'Class-6'!$B$9:$EI$108,100,0)))</f>
        <v>0</v>
      </c>
    </row>
    <row r="2648" spans="1:13" ht="20.25" customHeight="1">
      <c r="A2648" s="1187"/>
      <c r="B2648" s="49" t="s">
        <v>81</v>
      </c>
      <c r="C2648" s="1124" t="s">
        <v>90</v>
      </c>
      <c r="D2648" s="1125"/>
      <c r="E2648" s="1126"/>
      <c r="F2648" s="1130" t="s">
        <v>91</v>
      </c>
      <c r="G2648" s="1131"/>
      <c r="H2648" s="1132" t="s">
        <v>92</v>
      </c>
      <c r="I2648" s="1133"/>
      <c r="J2648" s="481" t="s">
        <v>45</v>
      </c>
      <c r="K2648" s="481" t="s">
        <v>98</v>
      </c>
      <c r="L2648" s="411" t="s">
        <v>43</v>
      </c>
      <c r="M2648" s="50" t="s">
        <v>47</v>
      </c>
    </row>
    <row r="2649" spans="1:13" ht="20.25" customHeight="1" thickBot="1">
      <c r="A2649" s="1187"/>
      <c r="B2649" s="49" t="s">
        <v>81</v>
      </c>
      <c r="C2649" s="1127"/>
      <c r="D2649" s="1128"/>
      <c r="E2649" s="1129"/>
      <c r="F2649" s="1134">
        <f>IF($J2631="TC",0,IF($J2631="Nso",0,VLOOKUP($A2628,'Class-6'!$B$9:$EI$108,131,0)))</f>
        <v>0</v>
      </c>
      <c r="G2649" s="1135"/>
      <c r="H2649" s="1134">
        <f>IF($J2631="TC",0,IF($J2631="Nso",0,VLOOKUP($A2628,'Class-6'!$B$9:$EI$108,132,0)))</f>
        <v>0</v>
      </c>
      <c r="I2649" s="1135"/>
      <c r="J2649" s="483">
        <f>IF($J2631="TC",0,IF($J2631="Nso",0,VLOOKUP($A2628,'Class-6'!$B$9:$EI$108,133,0)))</f>
        <v>0</v>
      </c>
      <c r="K2649" s="482" t="str">
        <f>IF($J2631="TC",0,IF($J2631="Nso",0,VLOOKUP($A2628,'Class-6'!$B$9:$EI$108,134,0)))</f>
        <v/>
      </c>
      <c r="L2649" s="412" t="str">
        <f>IF($J2631="TC","TC",IF($J2631="Nso","NSO",VLOOKUP($A2628,'Class-6'!$B$9:$EI$108,135,0)))</f>
        <v/>
      </c>
      <c r="M2649" s="97" t="str">
        <f>IF($J2631="Nso",0,VLOOKUP($A2628,'Class-6'!$B$9:$EI$108,137,0))</f>
        <v/>
      </c>
    </row>
    <row r="2650" spans="1:13" ht="20.25" customHeight="1">
      <c r="A2650" s="1187"/>
      <c r="B2650" s="49" t="s">
        <v>81</v>
      </c>
      <c r="C2650" s="1172" t="s">
        <v>63</v>
      </c>
      <c r="D2650" s="1173"/>
      <c r="E2650" s="1173"/>
      <c r="F2650" s="1173"/>
      <c r="G2650" s="1173"/>
      <c r="H2650" s="1174"/>
      <c r="I2650" s="1175" t="s">
        <v>64</v>
      </c>
      <c r="J2650" s="1176"/>
      <c r="K2650" s="484">
        <f>IF($J2631="TC",0,IF($J2631="Nso",0,VLOOKUP($A2628,'Class-6'!$B$9:$EI$108,128,0)))</f>
        <v>0</v>
      </c>
      <c r="L2650" s="1177" t="s">
        <v>107</v>
      </c>
      <c r="M2650" s="1178"/>
    </row>
    <row r="2651" spans="1:13" ht="20.25" customHeight="1" thickBot="1">
      <c r="A2651" s="1187"/>
      <c r="B2651" s="49" t="s">
        <v>81</v>
      </c>
      <c r="C2651" s="1113" t="s">
        <v>58</v>
      </c>
      <c r="D2651" s="1114"/>
      <c r="E2651" s="1114"/>
      <c r="F2651" s="1115" t="s">
        <v>176</v>
      </c>
      <c r="G2651" s="1115"/>
      <c r="H2651" s="272" t="s">
        <v>51</v>
      </c>
      <c r="I2651" s="1116" t="s">
        <v>65</v>
      </c>
      <c r="J2651" s="1117"/>
      <c r="K2651" s="485">
        <f>IF($J2631="TC",0,IF($J2631="Nso",0,VLOOKUP($A2628,'Class-6'!$B$9:$EI$108,129,0)))</f>
        <v>0</v>
      </c>
      <c r="L2651" s="1118" t="str">
        <f>IF($J2631="TC",0,IF($J2631="Nso",0,VLOOKUP($A2628,'Class-6'!$B$9:$EI$108,130,0)))</f>
        <v/>
      </c>
      <c r="M2651" s="1119"/>
    </row>
    <row r="2652" spans="1:13" ht="20.25" customHeight="1">
      <c r="A2652" s="1187"/>
      <c r="B2652" s="49" t="s">
        <v>81</v>
      </c>
      <c r="C2652" s="1113"/>
      <c r="D2652" s="1114"/>
      <c r="E2652" s="1114"/>
      <c r="F2652" s="1115"/>
      <c r="G2652" s="1115"/>
      <c r="H2652" s="273" t="s">
        <v>105</v>
      </c>
      <c r="I2652" s="1120" t="s">
        <v>66</v>
      </c>
      <c r="J2652" s="1121"/>
      <c r="K2652" s="1122">
        <f>IF($J2631="TC",0,IF($J2631="Nso",0,VLOOKUP($A2628,'Class-6'!$B$9:$EI$108,138,0)))</f>
        <v>0</v>
      </c>
      <c r="L2652" s="1122"/>
      <c r="M2652" s="1123"/>
    </row>
    <row r="2653" spans="1:13" ht="20.25" customHeight="1">
      <c r="A2653" s="1187"/>
      <c r="B2653" s="49" t="s">
        <v>81</v>
      </c>
      <c r="C2653" s="1101" t="str">
        <f>'Class-6'!$CX$3</f>
        <v>WORK EXP.</v>
      </c>
      <c r="D2653" s="1102"/>
      <c r="E2653" s="1103"/>
      <c r="F2653" s="1104" t="str">
        <f>IF($J2631="TC",0,IF($J2631="Nso",0,VLOOKUP($A2628,'Class-6'!$B$9:$FH$108,155,0)))</f>
        <v>0/100</v>
      </c>
      <c r="G2653" s="1104"/>
      <c r="H2653" s="95">
        <f>IF($J2631="TC",0,IF($J2631="Nso",0,VLOOKUP($A2628,'Class-6'!$B$9:$FH$108,109,0)))</f>
        <v>0</v>
      </c>
      <c r="I2653" s="1105" t="s">
        <v>83</v>
      </c>
      <c r="J2653" s="1106"/>
      <c r="K2653" s="1107">
        <f>'Class-6'!$V$2</f>
        <v>44676</v>
      </c>
      <c r="L2653" s="1107"/>
      <c r="M2653" s="1108"/>
    </row>
    <row r="2654" spans="1:13" ht="20.25" customHeight="1">
      <c r="A2654" s="1187"/>
      <c r="B2654" s="49" t="s">
        <v>81</v>
      </c>
      <c r="C2654" s="1109" t="str">
        <f>'Class-6'!$DG$3</f>
        <v>ART EDU.</v>
      </c>
      <c r="D2654" s="1104"/>
      <c r="E2654" s="1104"/>
      <c r="F2654" s="1086" t="str">
        <f>IF($J2631="TC",0,IF($J2631="Nso",0,VLOOKUP($A2628,'Class-6'!$B$9:$FH$108,159,0)))</f>
        <v>0/100</v>
      </c>
      <c r="G2654" s="1087"/>
      <c r="H2654" s="95">
        <f>IF($J2631="TC",0,IF($J2631="Nso",0,VLOOKUP($A2628,'Class-6'!$B$9:$FH$108,118,0)))</f>
        <v>0</v>
      </c>
      <c r="I2654" s="1110"/>
      <c r="J2654" s="1111"/>
      <c r="K2654" s="1111"/>
      <c r="L2654" s="1111"/>
      <c r="M2654" s="1112"/>
    </row>
    <row r="2655" spans="1:13" ht="20.25" customHeight="1">
      <c r="A2655" s="1187"/>
      <c r="B2655" s="49" t="s">
        <v>81</v>
      </c>
      <c r="C2655" s="1084" t="str">
        <f>'Class-6'!$DP$3</f>
        <v>HEALTH &amp; PHY. EDU.</v>
      </c>
      <c r="D2655" s="1085"/>
      <c r="E2655" s="1085"/>
      <c r="F2655" s="1086" t="str">
        <f>IF($J2631="TC",0,IF($J2631="Nso",0,VLOOKUP($A2628,'Class-6'!$B$9:$FH$108,163,0)))</f>
        <v>0/100</v>
      </c>
      <c r="G2655" s="1087"/>
      <c r="H2655" s="95">
        <f>IF($J2631="TC",0,IF($J2631="Nso",0,VLOOKUP($A2628,'Class-6'!$B$9:$FH$108,127,0)))</f>
        <v>0</v>
      </c>
      <c r="I2655" s="1088" t="s">
        <v>78</v>
      </c>
      <c r="J2655" s="1089"/>
      <c r="K2655" s="1092"/>
      <c r="L2655" s="1093"/>
      <c r="M2655" s="1094"/>
    </row>
    <row r="2656" spans="1:13" ht="20.25" customHeight="1">
      <c r="A2656" s="1187"/>
      <c r="B2656" s="40" t="s">
        <v>81</v>
      </c>
      <c r="C2656" s="1098" t="s">
        <v>67</v>
      </c>
      <c r="D2656" s="1099"/>
      <c r="E2656" s="1099"/>
      <c r="F2656" s="1099"/>
      <c r="G2656" s="1099"/>
      <c r="H2656" s="1100"/>
      <c r="I2656" s="1090"/>
      <c r="J2656" s="1091"/>
      <c r="K2656" s="1095"/>
      <c r="L2656" s="1096"/>
      <c r="M2656" s="1097"/>
    </row>
    <row r="2657" spans="1:13" ht="20.25" customHeight="1" thickBot="1">
      <c r="A2657" s="1187"/>
      <c r="B2657" s="40" t="s">
        <v>81</v>
      </c>
      <c r="C2657" s="96" t="s">
        <v>68</v>
      </c>
      <c r="D2657" s="1060" t="s">
        <v>73</v>
      </c>
      <c r="E2657" s="1227"/>
      <c r="F2657" s="1060" t="s">
        <v>74</v>
      </c>
      <c r="G2657" s="1061"/>
      <c r="H2657" s="1062"/>
      <c r="I2657" s="1063" t="s">
        <v>79</v>
      </c>
      <c r="J2657" s="1064"/>
      <c r="K2657" s="1064"/>
      <c r="L2657" s="1064"/>
      <c r="M2657" s="1065"/>
    </row>
    <row r="2658" spans="1:13" ht="20.25" customHeight="1">
      <c r="A2658" s="1187"/>
      <c r="B2658" s="40" t="s">
        <v>81</v>
      </c>
      <c r="C2658" s="511" t="s">
        <v>207</v>
      </c>
      <c r="D2658" s="1228" t="s">
        <v>208</v>
      </c>
      <c r="E2658" s="1229"/>
      <c r="F2658" s="1069" t="s">
        <v>75</v>
      </c>
      <c r="G2658" s="1070"/>
      <c r="H2658" s="1071"/>
      <c r="I2658" s="1066"/>
      <c r="J2658" s="1067"/>
      <c r="K2658" s="1067"/>
      <c r="L2658" s="1067"/>
      <c r="M2658" s="1068"/>
    </row>
    <row r="2659" spans="1:13" ht="20.25" customHeight="1">
      <c r="A2659" s="1187"/>
      <c r="B2659" s="40" t="s">
        <v>81</v>
      </c>
      <c r="C2659" s="512" t="s">
        <v>69</v>
      </c>
      <c r="D2659" s="1230" t="s">
        <v>212</v>
      </c>
      <c r="E2659" s="1231"/>
      <c r="F2659" s="1072" t="s">
        <v>76</v>
      </c>
      <c r="G2659" s="1073"/>
      <c r="H2659" s="1074"/>
      <c r="I2659" s="1066"/>
      <c r="J2659" s="1067"/>
      <c r="K2659" s="1067"/>
      <c r="L2659" s="1067"/>
      <c r="M2659" s="1068"/>
    </row>
    <row r="2660" spans="1:13" ht="20.25" customHeight="1">
      <c r="A2660" s="1187"/>
      <c r="B2660" s="40" t="s">
        <v>81</v>
      </c>
      <c r="C2660" s="512" t="s">
        <v>70</v>
      </c>
      <c r="D2660" s="1230" t="s">
        <v>215</v>
      </c>
      <c r="E2660" s="1231"/>
      <c r="F2660" s="1072" t="s">
        <v>77</v>
      </c>
      <c r="G2660" s="1073"/>
      <c r="H2660" s="1074"/>
      <c r="I2660" s="1075" t="s">
        <v>93</v>
      </c>
      <c r="J2660" s="1076"/>
      <c r="K2660" s="1076"/>
      <c r="L2660" s="1076"/>
      <c r="M2660" s="1077"/>
    </row>
    <row r="2661" spans="1:13" ht="20.25" customHeight="1">
      <c r="A2661" s="1187"/>
      <c r="B2661" s="40"/>
      <c r="C2661" s="512" t="s">
        <v>72</v>
      </c>
      <c r="D2661" s="1230" t="s">
        <v>209</v>
      </c>
      <c r="E2661" s="1231"/>
      <c r="F2661" s="1072" t="s">
        <v>77</v>
      </c>
      <c r="G2661" s="1073"/>
      <c r="H2661" s="1074"/>
      <c r="I2661" s="1075"/>
      <c r="J2661" s="1076"/>
      <c r="K2661" s="1076"/>
      <c r="L2661" s="1076"/>
      <c r="M2661" s="1077"/>
    </row>
    <row r="2662" spans="1:13" ht="20.25" customHeight="1" thickBot="1">
      <c r="A2662" s="1187"/>
      <c r="B2662" s="51" t="s">
        <v>81</v>
      </c>
      <c r="C2662" s="131" t="s">
        <v>71</v>
      </c>
      <c r="D2662" s="1232" t="s">
        <v>210</v>
      </c>
      <c r="E2662" s="1233"/>
      <c r="F2662" s="1081" t="s">
        <v>106</v>
      </c>
      <c r="G2662" s="1082"/>
      <c r="H2662" s="1083"/>
      <c r="I2662" s="1078"/>
      <c r="J2662" s="1079"/>
      <c r="K2662" s="1079"/>
      <c r="L2662" s="1079"/>
      <c r="M2662" s="1080"/>
    </row>
    <row r="2663" spans="1:13" ht="12.75" customHeight="1" thickTop="1">
      <c r="A2663" s="1185"/>
      <c r="B2663" s="1185"/>
      <c r="C2663" s="1185"/>
      <c r="D2663" s="1185"/>
      <c r="E2663" s="1185"/>
      <c r="F2663" s="1185"/>
      <c r="G2663" s="1185"/>
      <c r="H2663" s="1185"/>
      <c r="I2663" s="1185"/>
      <c r="J2663" s="1185"/>
      <c r="K2663" s="1185"/>
      <c r="L2663" s="1185"/>
      <c r="M2663" s="1185"/>
    </row>
    <row r="2664" spans="1:13" ht="24.75" customHeight="1" thickBot="1">
      <c r="A2664" s="488">
        <f>A2628+1</f>
        <v>76</v>
      </c>
      <c r="B2664" s="1186" t="s">
        <v>54</v>
      </c>
      <c r="C2664" s="1186"/>
      <c r="D2664" s="1186"/>
      <c r="E2664" s="1186"/>
      <c r="F2664" s="1186"/>
      <c r="G2664" s="1186"/>
      <c r="H2664" s="1186"/>
      <c r="I2664" s="1186"/>
      <c r="J2664" s="1186"/>
      <c r="K2664" s="1186"/>
      <c r="L2664" s="1186"/>
      <c r="M2664" s="1186"/>
    </row>
    <row r="2665" spans="1:13" ht="42.75" customHeight="1" thickTop="1">
      <c r="A2665" s="1187"/>
      <c r="B2665" s="1188"/>
      <c r="C2665" s="1189"/>
      <c r="D2665" s="1192" t="str">
        <f>Master!$E$8</f>
        <v>Govt. Sr. Secondary School Raimalwada</v>
      </c>
      <c r="E2665" s="1193"/>
      <c r="F2665" s="1193"/>
      <c r="G2665" s="1193"/>
      <c r="H2665" s="1193"/>
      <c r="I2665" s="1193"/>
      <c r="J2665" s="1193"/>
      <c r="K2665" s="1193"/>
      <c r="L2665" s="1193"/>
      <c r="M2665" s="1194"/>
    </row>
    <row r="2666" spans="1:13" ht="26.25" customHeight="1" thickBot="1">
      <c r="A2666" s="1187"/>
      <c r="B2666" s="1190"/>
      <c r="C2666" s="1191"/>
      <c r="D2666" s="1195" t="str">
        <f>Master!$E$11</f>
        <v>P.S.-Bapini (Jodhpur)</v>
      </c>
      <c r="E2666" s="1196"/>
      <c r="F2666" s="1196"/>
      <c r="G2666" s="1196"/>
      <c r="H2666" s="1196"/>
      <c r="I2666" s="1196"/>
      <c r="J2666" s="1196"/>
      <c r="K2666" s="1196"/>
      <c r="L2666" s="1196"/>
      <c r="M2666" s="1197"/>
    </row>
    <row r="2667" spans="1:13" ht="17.25" customHeight="1">
      <c r="A2667" s="1187"/>
      <c r="B2667" s="274"/>
      <c r="C2667" s="1198" t="s">
        <v>169</v>
      </c>
      <c r="D2667" s="1199"/>
      <c r="E2667" s="1199"/>
      <c r="F2667" s="1199"/>
      <c r="G2667" s="1200"/>
      <c r="H2667" s="1207" t="s">
        <v>129</v>
      </c>
      <c r="I2667" s="1207"/>
      <c r="J2667" s="1210">
        <f>VLOOKUP(A2664,'Class-6'!$B$9:$G$108,6)</f>
        <v>0</v>
      </c>
      <c r="K2667" s="1213" t="str">
        <f>CONCATENATE('Class-6'!$C$3,'Class-6'!$G$3)</f>
        <v>School U-Dise Code :-08151106901</v>
      </c>
      <c r="L2667" s="1214"/>
      <c r="M2667" s="1215"/>
    </row>
    <row r="2668" spans="1:13" ht="17.25" customHeight="1">
      <c r="A2668" s="1187"/>
      <c r="B2668" s="38"/>
      <c r="C2668" s="1201"/>
      <c r="D2668" s="1202"/>
      <c r="E2668" s="1202"/>
      <c r="F2668" s="1202"/>
      <c r="G2668" s="1203"/>
      <c r="H2668" s="1208"/>
      <c r="I2668" s="1208"/>
      <c r="J2668" s="1211"/>
      <c r="K2668" s="1216" t="str">
        <f>CONCATENATE('Class-6'!$I$3,'Class-6'!$J$3)</f>
        <v>Session :-2021-22</v>
      </c>
      <c r="L2668" s="1217"/>
      <c r="M2668" s="1218"/>
    </row>
    <row r="2669" spans="1:13" ht="17.25" customHeight="1" thickBot="1">
      <c r="A2669" s="1187"/>
      <c r="B2669" s="38"/>
      <c r="C2669" s="1204"/>
      <c r="D2669" s="1205"/>
      <c r="E2669" s="1205"/>
      <c r="F2669" s="1205"/>
      <c r="G2669" s="1206"/>
      <c r="H2669" s="1209"/>
      <c r="I2669" s="1209"/>
      <c r="J2669" s="1212"/>
      <c r="K2669" s="1219"/>
      <c r="L2669" s="1220"/>
      <c r="M2669" s="1221"/>
    </row>
    <row r="2670" spans="1:13" ht="20.25" customHeight="1">
      <c r="A2670" s="1187"/>
      <c r="B2670" s="40" t="s">
        <v>81</v>
      </c>
      <c r="C2670" s="1222" t="s">
        <v>22</v>
      </c>
      <c r="D2670" s="1223"/>
      <c r="E2670" s="1223"/>
      <c r="F2670" s="1224"/>
      <c r="G2670" s="17" t="s">
        <v>167</v>
      </c>
      <c r="H2670" s="1225">
        <f>VLOOKUP($A2664,'Class-6'!$B$9:$EI$108,4,0)</f>
        <v>0</v>
      </c>
      <c r="I2670" s="1225"/>
      <c r="J2670" s="1225"/>
      <c r="K2670" s="1225"/>
      <c r="L2670" s="1225"/>
      <c r="M2670" s="1226"/>
    </row>
    <row r="2671" spans="1:13" ht="20.25" customHeight="1">
      <c r="A2671" s="1187"/>
      <c r="B2671" s="40" t="s">
        <v>81</v>
      </c>
      <c r="C2671" s="1181" t="s">
        <v>24</v>
      </c>
      <c r="D2671" s="1182"/>
      <c r="E2671" s="1182"/>
      <c r="F2671" s="1183"/>
      <c r="G2671" s="33" t="s">
        <v>167</v>
      </c>
      <c r="H2671" s="1179">
        <f>VLOOKUP($A2664,'Class-6'!$B$9:$EI$108,7,0)</f>
        <v>0</v>
      </c>
      <c r="I2671" s="1179"/>
      <c r="J2671" s="1179"/>
      <c r="K2671" s="1179"/>
      <c r="L2671" s="1179"/>
      <c r="M2671" s="1180"/>
    </row>
    <row r="2672" spans="1:13" ht="20.25" customHeight="1">
      <c r="A2672" s="1187"/>
      <c r="B2672" s="40" t="s">
        <v>81</v>
      </c>
      <c r="C2672" s="1181" t="s">
        <v>25</v>
      </c>
      <c r="D2672" s="1182"/>
      <c r="E2672" s="1182"/>
      <c r="F2672" s="1183"/>
      <c r="G2672" s="33" t="s">
        <v>167</v>
      </c>
      <c r="H2672" s="1179">
        <f>VLOOKUP($A2664,'Class-6'!$B$9:$EI$108,8,0)</f>
        <v>0</v>
      </c>
      <c r="I2672" s="1179"/>
      <c r="J2672" s="1179"/>
      <c r="K2672" s="1179"/>
      <c r="L2672" s="1179"/>
      <c r="M2672" s="1180"/>
    </row>
    <row r="2673" spans="1:13" ht="20.25" customHeight="1">
      <c r="A2673" s="1187"/>
      <c r="B2673" s="40" t="s">
        <v>81</v>
      </c>
      <c r="C2673" s="1181" t="s">
        <v>56</v>
      </c>
      <c r="D2673" s="1182"/>
      <c r="E2673" s="1182"/>
      <c r="F2673" s="1183"/>
      <c r="G2673" s="33" t="s">
        <v>167</v>
      </c>
      <c r="H2673" s="1179">
        <f>VLOOKUP($A2664,'Class-6'!$B$9:$EI$108,9,0)</f>
        <v>0</v>
      </c>
      <c r="I2673" s="1179"/>
      <c r="J2673" s="1179"/>
      <c r="K2673" s="1179"/>
      <c r="L2673" s="1179"/>
      <c r="M2673" s="1180"/>
    </row>
    <row r="2674" spans="1:13" ht="20.25" customHeight="1">
      <c r="A2674" s="1187"/>
      <c r="B2674" s="40" t="s">
        <v>81</v>
      </c>
      <c r="C2674" s="1181" t="s">
        <v>57</v>
      </c>
      <c r="D2674" s="1182"/>
      <c r="E2674" s="1182"/>
      <c r="F2674" s="1183"/>
      <c r="G2674" s="33" t="s">
        <v>167</v>
      </c>
      <c r="H2674" s="1184" t="str">
        <f>CONCATENATE('Class-6'!$G$4,'Class-6'!$J$4)</f>
        <v>6(A)</v>
      </c>
      <c r="I2674" s="1179"/>
      <c r="J2674" s="1179"/>
      <c r="K2674" s="1179"/>
      <c r="L2674" s="1179"/>
      <c r="M2674" s="1180"/>
    </row>
    <row r="2675" spans="1:13" ht="20.25" customHeight="1" thickBot="1">
      <c r="A2675" s="1187"/>
      <c r="B2675" s="40" t="s">
        <v>81</v>
      </c>
      <c r="C2675" s="1154" t="s">
        <v>27</v>
      </c>
      <c r="D2675" s="1155"/>
      <c r="E2675" s="1155"/>
      <c r="F2675" s="1156"/>
      <c r="G2675" s="98" t="s">
        <v>167</v>
      </c>
      <c r="H2675" s="1157">
        <f>VLOOKUP($A2664,'Class-6'!$B$9:$EI$108,10,0)</f>
        <v>0</v>
      </c>
      <c r="I2675" s="1157"/>
      <c r="J2675" s="1157"/>
      <c r="K2675" s="1157"/>
      <c r="L2675" s="1157"/>
      <c r="M2675" s="1158"/>
    </row>
    <row r="2676" spans="1:13" ht="20.25" customHeight="1">
      <c r="A2676" s="1187"/>
      <c r="B2676" s="49" t="s">
        <v>81</v>
      </c>
      <c r="C2676" s="1159" t="s">
        <v>58</v>
      </c>
      <c r="D2676" s="1160"/>
      <c r="E2676" s="413" t="s">
        <v>85</v>
      </c>
      <c r="F2676" s="413" t="s">
        <v>86</v>
      </c>
      <c r="G2676" s="410" t="s">
        <v>33</v>
      </c>
      <c r="H2676" s="1161" t="s">
        <v>59</v>
      </c>
      <c r="I2676" s="1161"/>
      <c r="J2676" s="1162" t="s">
        <v>97</v>
      </c>
      <c r="K2676" s="1163"/>
      <c r="L2676" s="414" t="s">
        <v>89</v>
      </c>
      <c r="M2676" s="1164" t="s">
        <v>104</v>
      </c>
    </row>
    <row r="2677" spans="1:13" ht="25.5" customHeight="1" thickBot="1">
      <c r="A2677" s="1187"/>
      <c r="B2677" s="49" t="s">
        <v>81</v>
      </c>
      <c r="C2677" s="1166" t="s">
        <v>60</v>
      </c>
      <c r="D2677" s="1167"/>
      <c r="E2677" s="267">
        <f>'Class-6'!$L$7</f>
        <v>20</v>
      </c>
      <c r="F2677" s="267">
        <f>'Class-6'!$M$7</f>
        <v>20</v>
      </c>
      <c r="G2677" s="268">
        <f>SUM(E2677:F2677)</f>
        <v>40</v>
      </c>
      <c r="H2677" s="1168">
        <f>'Class-6'!$R$7</f>
        <v>60</v>
      </c>
      <c r="I2677" s="1169"/>
      <c r="J2677" s="1170">
        <f>'Class-6'!$V$7</f>
        <v>100</v>
      </c>
      <c r="K2677" s="1171"/>
      <c r="L2677" s="150">
        <f>G2677+H2677+J2677</f>
        <v>200</v>
      </c>
      <c r="M2677" s="1165"/>
    </row>
    <row r="2678" spans="1:13" ht="22.5" customHeight="1">
      <c r="A2678" s="1187"/>
      <c r="B2678" s="49" t="s">
        <v>81</v>
      </c>
      <c r="C2678" s="1148" t="str">
        <f>'Class-6'!$L$3</f>
        <v>HINDI</v>
      </c>
      <c r="D2678" s="1149"/>
      <c r="E2678" s="99">
        <f>IF($J2667="TC",0,IF($J2667="Nso",0,VLOOKUP($A2664,'Class-6'!$B$9:$EI$108,11,0)))</f>
        <v>0</v>
      </c>
      <c r="F2678" s="99">
        <f>IF($J2667="TC",0,IF($J2667="Nso",0,VLOOKUP($A2664,'Class-6'!$B$9:$EI$108,12,0)))</f>
        <v>0</v>
      </c>
      <c r="G2678" s="269">
        <f>SUM(E2678,F2678)</f>
        <v>0</v>
      </c>
      <c r="H2678" s="1150">
        <f>IF($J2667="TC",0,IF($J2667="Nso",0,VLOOKUP($A2664,'Class-6'!$B$9:$EI$108,17,0)))</f>
        <v>0</v>
      </c>
      <c r="I2678" s="1151"/>
      <c r="J2678" s="1152">
        <f>IF($J2667="TC",0,IF($J2667="Nso",0,VLOOKUP($A2664,'Class-6'!$B$9:$EI$108,21,0)))</f>
        <v>0</v>
      </c>
      <c r="K2678" s="1153"/>
      <c r="L2678" s="99">
        <f>SUM(G2678,H2678,J2678)</f>
        <v>0</v>
      </c>
      <c r="M2678" s="100">
        <f>IF($J2667="TC",0,IF($J2667="Nso",0,VLOOKUP($A2664,'Class-6'!$B$9:$EI$108,25,0)))</f>
        <v>0</v>
      </c>
    </row>
    <row r="2679" spans="1:13" ht="22.5" customHeight="1">
      <c r="A2679" s="1187"/>
      <c r="B2679" s="49" t="s">
        <v>81</v>
      </c>
      <c r="C2679" s="1136" t="str">
        <f>'Class-6'!$AA$3</f>
        <v>ENGLISH</v>
      </c>
      <c r="D2679" s="1137"/>
      <c r="E2679" s="99">
        <f>IF($J2667="TC",0,IF($J2667="Nso",0,VLOOKUP($A2664,'Class-6'!$B$9:$EI$108,26,0)))</f>
        <v>0</v>
      </c>
      <c r="F2679" s="99">
        <f>IF($J2667="TC",0,IF($J2667="Nso",0,VLOOKUP($A2664,'Class-6'!$B$9:$EI$108,27,0)))</f>
        <v>0</v>
      </c>
      <c r="G2679" s="270">
        <f t="shared" ref="G2679:G2683" si="150">SUM(E2679,F2679)</f>
        <v>0</v>
      </c>
      <c r="H2679" s="1138">
        <f>IF($J2667="TC",0,IF($J2667="Nso",0,VLOOKUP($A2664,'Class-6'!$B$9:$EI$108,32,0)))</f>
        <v>0</v>
      </c>
      <c r="I2679" s="1139"/>
      <c r="J2679" s="1140">
        <f>IF($J2667="TC",0,IF($J2667="Nso",0,VLOOKUP($A2664,'Class-6'!$B$9:$EI$108,36,0)))</f>
        <v>0</v>
      </c>
      <c r="K2679" s="1141"/>
      <c r="L2679" s="99">
        <f t="shared" ref="L2679:L2683" si="151">SUM(G2679,H2679,J2679)</f>
        <v>0</v>
      </c>
      <c r="M2679" s="100">
        <f>IF($J2667="TC",0,IF($J2667="Nso",0,VLOOKUP($A2664,'Class-6'!$B$9:$EI$108,40,0)))</f>
        <v>0</v>
      </c>
    </row>
    <row r="2680" spans="1:13" ht="22.5" customHeight="1">
      <c r="A2680" s="1187"/>
      <c r="B2680" s="49" t="s">
        <v>81</v>
      </c>
      <c r="C2680" s="1136" t="str">
        <f>'Class-6'!$AP$3</f>
        <v>SANSKRIT</v>
      </c>
      <c r="D2680" s="1137"/>
      <c r="E2680" s="99">
        <f>IF($J2667="TC",0,IF($J2667="Nso",0,VLOOKUP($A2664,'Class-6'!$B$9:$EI$108,41,0)))</f>
        <v>0</v>
      </c>
      <c r="F2680" s="99">
        <f>IF($J2667="TC",0,IF($J2667="TC",0,IF($J2667="Nso",0,VLOOKUP($A2664,'Class-6'!$B$9:$EI$108,42,0))))</f>
        <v>0</v>
      </c>
      <c r="G2680" s="270">
        <f t="shared" si="150"/>
        <v>0</v>
      </c>
      <c r="H2680" s="1138">
        <f>IF($J2667="TC",0,IF($J2667="Nso",0,VLOOKUP($A2664,'Class-6'!$B$9:$EI$108,47,0)))</f>
        <v>0</v>
      </c>
      <c r="I2680" s="1139"/>
      <c r="J2680" s="1140">
        <f>IF($J2667="TC",0,IF($J2667="Nso",0,VLOOKUP($A2664,'Class-6'!$B$9:$EI$108,51,0)))</f>
        <v>0</v>
      </c>
      <c r="K2680" s="1141"/>
      <c r="L2680" s="99">
        <f t="shared" si="151"/>
        <v>0</v>
      </c>
      <c r="M2680" s="100">
        <f>IF($J2667="TC",0,IF($J2667="Nso",0,VLOOKUP($A2664,'Class-6'!$B$9:$EI$108,55,0)))</f>
        <v>0</v>
      </c>
    </row>
    <row r="2681" spans="1:13" ht="22.5" customHeight="1">
      <c r="A2681" s="1187"/>
      <c r="B2681" s="49" t="s">
        <v>81</v>
      </c>
      <c r="C2681" s="1136" t="str">
        <f>'Class-6'!$BE$3</f>
        <v>SCIENCE</v>
      </c>
      <c r="D2681" s="1137"/>
      <c r="E2681" s="99">
        <f>IF($J2667="TC",0,IF($J2667="Nso",0,VLOOKUP($A2664,'Class-6'!$B$9:$EI$108,56,0)))</f>
        <v>0</v>
      </c>
      <c r="F2681" s="99">
        <f>IF($J2667="TC",0,IF($J2667="Nso",0,VLOOKUP($A2664,'Class-6'!$B$9:$EI$108,57,0)))</f>
        <v>0</v>
      </c>
      <c r="G2681" s="270">
        <f t="shared" si="150"/>
        <v>0</v>
      </c>
      <c r="H2681" s="1138">
        <f>IF($J2667="TC",0,IF($J2667="Nso",0,VLOOKUP($A2664,'Class-6'!$B$9:$EI$108,62,0)))</f>
        <v>0</v>
      </c>
      <c r="I2681" s="1139"/>
      <c r="J2681" s="1140">
        <f>IF($J2667="TC",0,IF($J2667="Nso",0,VLOOKUP($A2664,'Class-6'!$B$9:$EI$108,66,0)))</f>
        <v>0</v>
      </c>
      <c r="K2681" s="1141"/>
      <c r="L2681" s="99">
        <f t="shared" si="151"/>
        <v>0</v>
      </c>
      <c r="M2681" s="100">
        <f>IF($J2667="TC",0,IF($J2667="Nso",0,VLOOKUP($A2664,'Class-6'!$B$9:$EI$108,70,0)))</f>
        <v>0</v>
      </c>
    </row>
    <row r="2682" spans="1:13" ht="22.5" customHeight="1">
      <c r="A2682" s="1187"/>
      <c r="B2682" s="49" t="s">
        <v>81</v>
      </c>
      <c r="C2682" s="1136" t="str">
        <f>'Class-6'!$BT$3</f>
        <v>MATHEMATICS</v>
      </c>
      <c r="D2682" s="1137"/>
      <c r="E2682" s="99">
        <f>IF($J2667="TC",0,IF($J2667="Nso",0,VLOOKUP($A2664,'Class-6'!$B$9:$EI$108,71,0)))</f>
        <v>0</v>
      </c>
      <c r="F2682" s="99">
        <f>IF($J2667="TC",0,IF($J2667="Nso",0,VLOOKUP($A2664,'Class-6'!$B$9:$EI$108,72,0)))</f>
        <v>0</v>
      </c>
      <c r="G2682" s="270">
        <f t="shared" si="150"/>
        <v>0</v>
      </c>
      <c r="H2682" s="1138">
        <f>IF($J2667="TC",0,IF($J2667="Nso",0,VLOOKUP($A2664,'Class-6'!$B$9:$EI$108,77,0)))</f>
        <v>0</v>
      </c>
      <c r="I2682" s="1139"/>
      <c r="J2682" s="1140">
        <f>IF($J2667="TC",0,IF($J2667="Nso",0,VLOOKUP($A2664,'Class-6'!$B$9:$EI$108,81,0)))</f>
        <v>0</v>
      </c>
      <c r="K2682" s="1141"/>
      <c r="L2682" s="99">
        <f t="shared" si="151"/>
        <v>0</v>
      </c>
      <c r="M2682" s="100">
        <f>IF($J2667="TC",0,IF($J2667="Nso",0,VLOOKUP($A2664,'Class-6'!$B$9:$EI$108,85,0)))</f>
        <v>0</v>
      </c>
    </row>
    <row r="2683" spans="1:13" ht="22.5" customHeight="1" thickBot="1">
      <c r="A2683" s="1187"/>
      <c r="B2683" s="49" t="s">
        <v>81</v>
      </c>
      <c r="C2683" s="1142" t="str">
        <f>'Class-6'!$CI$3</f>
        <v>SOCIAL SCIENCE</v>
      </c>
      <c r="D2683" s="1143"/>
      <c r="E2683" s="99">
        <f>IF($J2667="TC",0,IF($J2667="Nso",0,VLOOKUP($A2664,'Class-6'!$B$9:$EI$108,86,0)))</f>
        <v>0</v>
      </c>
      <c r="F2683" s="99">
        <f>IF($J2667="TC",0,IF($J2667="Nso",0,VLOOKUP($A2664,'Class-6'!$B$9:$EI$108,87,0)))</f>
        <v>0</v>
      </c>
      <c r="G2683" s="271">
        <f t="shared" si="150"/>
        <v>0</v>
      </c>
      <c r="H2683" s="1144">
        <f>IF($J2667="TC",0,IF($J2667="Nso",0,VLOOKUP($A2664,'Class-6'!$B$9:$EI$108,92,0)))</f>
        <v>0</v>
      </c>
      <c r="I2683" s="1145"/>
      <c r="J2683" s="1146">
        <f>IF($J2667="TC",0,IF($J2667="Nso",0,VLOOKUP($A2664,'Class-6'!$B$9:$EI$108,96,0)))</f>
        <v>0</v>
      </c>
      <c r="K2683" s="1147"/>
      <c r="L2683" s="99">
        <f t="shared" si="151"/>
        <v>0</v>
      </c>
      <c r="M2683" s="100">
        <f>IF($J2667="TC",0,IF($J2667="Nso",0,VLOOKUP($A2664,'Class-6'!$B$9:$EI$108,100,0)))</f>
        <v>0</v>
      </c>
    </row>
    <row r="2684" spans="1:13" ht="20.25" customHeight="1">
      <c r="A2684" s="1187"/>
      <c r="B2684" s="49" t="s">
        <v>81</v>
      </c>
      <c r="C2684" s="1124" t="s">
        <v>90</v>
      </c>
      <c r="D2684" s="1125"/>
      <c r="E2684" s="1126"/>
      <c r="F2684" s="1130" t="s">
        <v>91</v>
      </c>
      <c r="G2684" s="1131"/>
      <c r="H2684" s="1132" t="s">
        <v>92</v>
      </c>
      <c r="I2684" s="1133"/>
      <c r="J2684" s="481" t="s">
        <v>45</v>
      </c>
      <c r="K2684" s="481" t="s">
        <v>98</v>
      </c>
      <c r="L2684" s="411" t="s">
        <v>43</v>
      </c>
      <c r="M2684" s="513" t="s">
        <v>47</v>
      </c>
    </row>
    <row r="2685" spans="1:13" ht="20.25" customHeight="1" thickBot="1">
      <c r="A2685" s="1187"/>
      <c r="B2685" s="49" t="s">
        <v>81</v>
      </c>
      <c r="C2685" s="1127"/>
      <c r="D2685" s="1128"/>
      <c r="E2685" s="1129"/>
      <c r="F2685" s="1134">
        <f>IF($J2667="TC",0,IF($J2667="Nso",0,VLOOKUP($A2664,'Class-6'!$B$9:$EI$108,131,0)))</f>
        <v>0</v>
      </c>
      <c r="G2685" s="1135"/>
      <c r="H2685" s="1134">
        <f>IF($J2667="TC",0,IF($J2667="Nso",0,VLOOKUP($A2664,'Class-6'!$B$9:$EI$108,132,0)))</f>
        <v>0</v>
      </c>
      <c r="I2685" s="1135"/>
      <c r="J2685" s="483">
        <f>IF($J2667="TC",0,IF($J2667="Nso",0,VLOOKUP($A2664,'Class-6'!$B$9:$EI$108,133,0)))</f>
        <v>0</v>
      </c>
      <c r="K2685" s="482" t="str">
        <f>IF($J2667="TC",0,IF($J2667="Nso",0,VLOOKUP($A2664,'Class-6'!$B$9:$EI$108,134,0)))</f>
        <v/>
      </c>
      <c r="L2685" s="412" t="str">
        <f>IF($J2667="TC","TC",IF($J2667="Nso","NSO",VLOOKUP($A2664,'Class-6'!$B$9:$EI$108,135,0)))</f>
        <v/>
      </c>
      <c r="M2685" s="97" t="str">
        <f>IF($J2667="Nso",0,VLOOKUP($A2664,'Class-6'!$B$9:$EI$108,137,0))</f>
        <v/>
      </c>
    </row>
    <row r="2686" spans="1:13" ht="20.25" customHeight="1">
      <c r="A2686" s="1187"/>
      <c r="B2686" s="49" t="s">
        <v>81</v>
      </c>
      <c r="C2686" s="1172" t="s">
        <v>63</v>
      </c>
      <c r="D2686" s="1173"/>
      <c r="E2686" s="1173"/>
      <c r="F2686" s="1173"/>
      <c r="G2686" s="1173"/>
      <c r="H2686" s="1174"/>
      <c r="I2686" s="1175" t="s">
        <v>64</v>
      </c>
      <c r="J2686" s="1176"/>
      <c r="K2686" s="484">
        <f>IF($J2667="TC",0,IF($J2667="Nso",0,VLOOKUP($A2664,'Class-6'!$B$9:$EI$108,128,0)))</f>
        <v>0</v>
      </c>
      <c r="L2686" s="1177" t="s">
        <v>107</v>
      </c>
      <c r="M2686" s="1178"/>
    </row>
    <row r="2687" spans="1:13" ht="20.25" customHeight="1" thickBot="1">
      <c r="A2687" s="1187"/>
      <c r="B2687" s="49" t="s">
        <v>81</v>
      </c>
      <c r="C2687" s="1113" t="s">
        <v>58</v>
      </c>
      <c r="D2687" s="1114"/>
      <c r="E2687" s="1114"/>
      <c r="F2687" s="1115" t="s">
        <v>176</v>
      </c>
      <c r="G2687" s="1115"/>
      <c r="H2687" s="272" t="s">
        <v>51</v>
      </c>
      <c r="I2687" s="1116" t="s">
        <v>65</v>
      </c>
      <c r="J2687" s="1117"/>
      <c r="K2687" s="485">
        <f>IF($J2667="TC",0,IF($J2667="Nso",0,VLOOKUP($A2664,'Class-6'!$B$9:$EI$108,129,0)))</f>
        <v>0</v>
      </c>
      <c r="L2687" s="1118" t="str">
        <f>IF($J2667="TC",0,IF($J2667="Nso",0,VLOOKUP($A2664,'Class-6'!$B$9:$EI$108,130,0)))</f>
        <v/>
      </c>
      <c r="M2687" s="1119"/>
    </row>
    <row r="2688" spans="1:13" ht="20.25" customHeight="1">
      <c r="A2688" s="1187"/>
      <c r="B2688" s="49" t="s">
        <v>81</v>
      </c>
      <c r="C2688" s="1113"/>
      <c r="D2688" s="1114"/>
      <c r="E2688" s="1114"/>
      <c r="F2688" s="1115"/>
      <c r="G2688" s="1115"/>
      <c r="H2688" s="273" t="s">
        <v>105</v>
      </c>
      <c r="I2688" s="1120" t="s">
        <v>66</v>
      </c>
      <c r="J2688" s="1121"/>
      <c r="K2688" s="1122">
        <f>IF($J2667="TC",0,IF($J2667="Nso",0,VLOOKUP($A2664,'Class-6'!$B$9:$EI$108,138,0)))</f>
        <v>0</v>
      </c>
      <c r="L2688" s="1122"/>
      <c r="M2688" s="1123"/>
    </row>
    <row r="2689" spans="1:13" ht="20.25" customHeight="1">
      <c r="A2689" s="1187"/>
      <c r="B2689" s="49" t="s">
        <v>81</v>
      </c>
      <c r="C2689" s="1101" t="str">
        <f>'Class-6'!$CX$3</f>
        <v>WORK EXP.</v>
      </c>
      <c r="D2689" s="1102"/>
      <c r="E2689" s="1103"/>
      <c r="F2689" s="1104" t="str">
        <f>IF($J2667="TC",0,IF($J2667="Nso",0,VLOOKUP($A2664,'Class-6'!$B$9:$FH$108,155,0)))</f>
        <v>0/100</v>
      </c>
      <c r="G2689" s="1104"/>
      <c r="H2689" s="95">
        <f>IF($J2667="TC",0,IF($J2667="Nso",0,VLOOKUP($A2664,'Class-6'!$B$9:$FH$108,109,0)))</f>
        <v>0</v>
      </c>
      <c r="I2689" s="1105" t="s">
        <v>83</v>
      </c>
      <c r="J2689" s="1106"/>
      <c r="K2689" s="1107">
        <f>'Class-6'!$V$2</f>
        <v>44676</v>
      </c>
      <c r="L2689" s="1107"/>
      <c r="M2689" s="1108"/>
    </row>
    <row r="2690" spans="1:13" ht="20.25" customHeight="1">
      <c r="A2690" s="1187"/>
      <c r="B2690" s="49" t="s">
        <v>81</v>
      </c>
      <c r="C2690" s="1109" t="str">
        <f>'Class-6'!$DG$3</f>
        <v>ART EDU.</v>
      </c>
      <c r="D2690" s="1104"/>
      <c r="E2690" s="1104"/>
      <c r="F2690" s="1086" t="str">
        <f>IF($J2667="TC",0,IF($J2667="Nso",0,VLOOKUP($A2664,'Class-6'!$B$9:$FH$108,159,0)))</f>
        <v>0/100</v>
      </c>
      <c r="G2690" s="1087"/>
      <c r="H2690" s="95">
        <f>IF($J2667="TC",0,IF($J2667="Nso",0,VLOOKUP($A2664,'Class-6'!$B$9:$FH$108,118,0)))</f>
        <v>0</v>
      </c>
      <c r="I2690" s="1110"/>
      <c r="J2690" s="1111"/>
      <c r="K2690" s="1111"/>
      <c r="L2690" s="1111"/>
      <c r="M2690" s="1112"/>
    </row>
    <row r="2691" spans="1:13" ht="20.25" customHeight="1">
      <c r="A2691" s="1187"/>
      <c r="B2691" s="49" t="s">
        <v>81</v>
      </c>
      <c r="C2691" s="1084" t="str">
        <f>'Class-6'!$DP$3</f>
        <v>HEALTH &amp; PHY. EDU.</v>
      </c>
      <c r="D2691" s="1085"/>
      <c r="E2691" s="1085"/>
      <c r="F2691" s="1086" t="str">
        <f>IF($J2667="TC",0,IF($J2667="Nso",0,VLOOKUP($A2664,'Class-6'!$B$9:$FH$108,163,0)))</f>
        <v>0/100</v>
      </c>
      <c r="G2691" s="1087"/>
      <c r="H2691" s="95">
        <f>IF($J2667="TC",0,IF($J2667="Nso",0,VLOOKUP($A2664,'Class-6'!$B$9:$FH$108,127,0)))</f>
        <v>0</v>
      </c>
      <c r="I2691" s="1088" t="s">
        <v>78</v>
      </c>
      <c r="J2691" s="1089"/>
      <c r="K2691" s="1092"/>
      <c r="L2691" s="1093"/>
      <c r="M2691" s="1094"/>
    </row>
    <row r="2692" spans="1:13" ht="20.25" customHeight="1">
      <c r="A2692" s="1187"/>
      <c r="B2692" s="40" t="s">
        <v>81</v>
      </c>
      <c r="C2692" s="1098" t="s">
        <v>67</v>
      </c>
      <c r="D2692" s="1099"/>
      <c r="E2692" s="1099"/>
      <c r="F2692" s="1099"/>
      <c r="G2692" s="1099"/>
      <c r="H2692" s="1100"/>
      <c r="I2692" s="1090"/>
      <c r="J2692" s="1091"/>
      <c r="K2692" s="1095"/>
      <c r="L2692" s="1096"/>
      <c r="M2692" s="1097"/>
    </row>
    <row r="2693" spans="1:13" ht="20.25" customHeight="1" thickBot="1">
      <c r="A2693" s="1187"/>
      <c r="B2693" s="40" t="s">
        <v>81</v>
      </c>
      <c r="C2693" s="96" t="s">
        <v>68</v>
      </c>
      <c r="D2693" s="1060" t="s">
        <v>73</v>
      </c>
      <c r="E2693" s="1227"/>
      <c r="F2693" s="1060" t="s">
        <v>74</v>
      </c>
      <c r="G2693" s="1061"/>
      <c r="H2693" s="1062"/>
      <c r="I2693" s="1063" t="s">
        <v>79</v>
      </c>
      <c r="J2693" s="1064"/>
      <c r="K2693" s="1064"/>
      <c r="L2693" s="1064"/>
      <c r="M2693" s="1065"/>
    </row>
    <row r="2694" spans="1:13" ht="20.25" customHeight="1">
      <c r="A2694" s="1187"/>
      <c r="B2694" s="40" t="s">
        <v>81</v>
      </c>
      <c r="C2694" s="511" t="s">
        <v>207</v>
      </c>
      <c r="D2694" s="1228" t="s">
        <v>208</v>
      </c>
      <c r="E2694" s="1229"/>
      <c r="F2694" s="1069" t="s">
        <v>75</v>
      </c>
      <c r="G2694" s="1070"/>
      <c r="H2694" s="1071"/>
      <c r="I2694" s="1066"/>
      <c r="J2694" s="1067"/>
      <c r="K2694" s="1067"/>
      <c r="L2694" s="1067"/>
      <c r="M2694" s="1068"/>
    </row>
    <row r="2695" spans="1:13" ht="20.25" customHeight="1">
      <c r="A2695" s="1187"/>
      <c r="B2695" s="40" t="s">
        <v>81</v>
      </c>
      <c r="C2695" s="512" t="s">
        <v>69</v>
      </c>
      <c r="D2695" s="1230" t="s">
        <v>212</v>
      </c>
      <c r="E2695" s="1231"/>
      <c r="F2695" s="1072" t="s">
        <v>76</v>
      </c>
      <c r="G2695" s="1073"/>
      <c r="H2695" s="1074"/>
      <c r="I2695" s="1066"/>
      <c r="J2695" s="1067"/>
      <c r="K2695" s="1067"/>
      <c r="L2695" s="1067"/>
      <c r="M2695" s="1068"/>
    </row>
    <row r="2696" spans="1:13" ht="20.25" customHeight="1">
      <c r="A2696" s="1187"/>
      <c r="B2696" s="40" t="s">
        <v>81</v>
      </c>
      <c r="C2696" s="512" t="s">
        <v>70</v>
      </c>
      <c r="D2696" s="1230" t="s">
        <v>215</v>
      </c>
      <c r="E2696" s="1231"/>
      <c r="F2696" s="1072" t="s">
        <v>77</v>
      </c>
      <c r="G2696" s="1073"/>
      <c r="H2696" s="1074"/>
      <c r="I2696" s="1075" t="s">
        <v>93</v>
      </c>
      <c r="J2696" s="1076"/>
      <c r="K2696" s="1076"/>
      <c r="L2696" s="1076"/>
      <c r="M2696" s="1077"/>
    </row>
    <row r="2697" spans="1:13" ht="20.25" customHeight="1">
      <c r="A2697" s="1187"/>
      <c r="B2697" s="40"/>
      <c r="C2697" s="512" t="s">
        <v>72</v>
      </c>
      <c r="D2697" s="1230" t="s">
        <v>209</v>
      </c>
      <c r="E2697" s="1231"/>
      <c r="F2697" s="1072" t="s">
        <v>77</v>
      </c>
      <c r="G2697" s="1073"/>
      <c r="H2697" s="1074"/>
      <c r="I2697" s="1075"/>
      <c r="J2697" s="1076"/>
      <c r="K2697" s="1076"/>
      <c r="L2697" s="1076"/>
      <c r="M2697" s="1077"/>
    </row>
    <row r="2698" spans="1:13" ht="20.25" customHeight="1" thickBot="1">
      <c r="A2698" s="1187"/>
      <c r="B2698" s="51" t="s">
        <v>81</v>
      </c>
      <c r="C2698" s="131" t="s">
        <v>71</v>
      </c>
      <c r="D2698" s="1232" t="s">
        <v>210</v>
      </c>
      <c r="E2698" s="1233"/>
      <c r="F2698" s="1081" t="s">
        <v>106</v>
      </c>
      <c r="G2698" s="1082"/>
      <c r="H2698" s="1083"/>
      <c r="I2698" s="1078"/>
      <c r="J2698" s="1079"/>
      <c r="K2698" s="1079"/>
      <c r="L2698" s="1079"/>
      <c r="M2698" s="1080"/>
    </row>
    <row r="2699" spans="1:13" ht="24.75" customHeight="1" thickTop="1" thickBot="1">
      <c r="A2699" s="488">
        <f>A2664+1</f>
        <v>77</v>
      </c>
      <c r="B2699" s="1186" t="s">
        <v>54</v>
      </c>
      <c r="C2699" s="1186"/>
      <c r="D2699" s="1186"/>
      <c r="E2699" s="1186"/>
      <c r="F2699" s="1186"/>
      <c r="G2699" s="1186"/>
      <c r="H2699" s="1186"/>
      <c r="I2699" s="1186"/>
      <c r="J2699" s="1186"/>
      <c r="K2699" s="1186"/>
      <c r="L2699" s="1186"/>
      <c r="M2699" s="1186"/>
    </row>
    <row r="2700" spans="1:13" ht="37.5" customHeight="1" thickTop="1">
      <c r="A2700" s="1187"/>
      <c r="B2700" s="1188"/>
      <c r="C2700" s="1189"/>
      <c r="D2700" s="1192" t="str">
        <f>Master!$E$8</f>
        <v>Govt. Sr. Secondary School Raimalwada</v>
      </c>
      <c r="E2700" s="1193"/>
      <c r="F2700" s="1193"/>
      <c r="G2700" s="1193"/>
      <c r="H2700" s="1193"/>
      <c r="I2700" s="1193"/>
      <c r="J2700" s="1193"/>
      <c r="K2700" s="1193"/>
      <c r="L2700" s="1193"/>
      <c r="M2700" s="1194"/>
    </row>
    <row r="2701" spans="1:13" ht="26.25" customHeight="1" thickBot="1">
      <c r="A2701" s="1187"/>
      <c r="B2701" s="1190"/>
      <c r="C2701" s="1191"/>
      <c r="D2701" s="1195" t="str">
        <f>Master!$E$11</f>
        <v>P.S.-Bapini (Jodhpur)</v>
      </c>
      <c r="E2701" s="1196"/>
      <c r="F2701" s="1196"/>
      <c r="G2701" s="1196"/>
      <c r="H2701" s="1196"/>
      <c r="I2701" s="1196"/>
      <c r="J2701" s="1196"/>
      <c r="K2701" s="1196"/>
      <c r="L2701" s="1196"/>
      <c r="M2701" s="1197"/>
    </row>
    <row r="2702" spans="1:13" ht="15" customHeight="1">
      <c r="A2702" s="1187"/>
      <c r="B2702" s="274"/>
      <c r="C2702" s="1198" t="s">
        <v>169</v>
      </c>
      <c r="D2702" s="1199"/>
      <c r="E2702" s="1199"/>
      <c r="F2702" s="1199"/>
      <c r="G2702" s="1200"/>
      <c r="H2702" s="1207" t="s">
        <v>129</v>
      </c>
      <c r="I2702" s="1207"/>
      <c r="J2702" s="1210">
        <f>VLOOKUP(A2699,'Class-6'!$B$9:$G$108,6)</f>
        <v>0</v>
      </c>
      <c r="K2702" s="1213" t="str">
        <f>CONCATENATE('Class-6'!$C$3,'Class-6'!$G$3)</f>
        <v>School U-Dise Code :-08151106901</v>
      </c>
      <c r="L2702" s="1214"/>
      <c r="M2702" s="1215"/>
    </row>
    <row r="2703" spans="1:13" ht="15" customHeight="1">
      <c r="A2703" s="1187"/>
      <c r="B2703" s="38"/>
      <c r="C2703" s="1201"/>
      <c r="D2703" s="1202"/>
      <c r="E2703" s="1202"/>
      <c r="F2703" s="1202"/>
      <c r="G2703" s="1203"/>
      <c r="H2703" s="1208"/>
      <c r="I2703" s="1208"/>
      <c r="J2703" s="1211"/>
      <c r="K2703" s="1216" t="str">
        <f>CONCATENATE('Class-6'!$I$3,'Class-6'!$J$3)</f>
        <v>Session :-2021-22</v>
      </c>
      <c r="L2703" s="1217"/>
      <c r="M2703" s="1218"/>
    </row>
    <row r="2704" spans="1:13" ht="15" customHeight="1" thickBot="1">
      <c r="A2704" s="1187"/>
      <c r="B2704" s="38"/>
      <c r="C2704" s="1204"/>
      <c r="D2704" s="1205"/>
      <c r="E2704" s="1205"/>
      <c r="F2704" s="1205"/>
      <c r="G2704" s="1206"/>
      <c r="H2704" s="1209"/>
      <c r="I2704" s="1209"/>
      <c r="J2704" s="1212"/>
      <c r="K2704" s="1219"/>
      <c r="L2704" s="1220"/>
      <c r="M2704" s="1221"/>
    </row>
    <row r="2705" spans="1:13" ht="20.25" customHeight="1">
      <c r="A2705" s="1187"/>
      <c r="B2705" s="40" t="s">
        <v>81</v>
      </c>
      <c r="C2705" s="1222" t="s">
        <v>22</v>
      </c>
      <c r="D2705" s="1223"/>
      <c r="E2705" s="1223"/>
      <c r="F2705" s="1224"/>
      <c r="G2705" s="17" t="s">
        <v>167</v>
      </c>
      <c r="H2705" s="1225">
        <f>VLOOKUP($A2699,'Class-6'!$B$9:$EI$108,4,0)</f>
        <v>0</v>
      </c>
      <c r="I2705" s="1225"/>
      <c r="J2705" s="1225"/>
      <c r="K2705" s="1225"/>
      <c r="L2705" s="1225"/>
      <c r="M2705" s="1226"/>
    </row>
    <row r="2706" spans="1:13" ht="20.25" customHeight="1">
      <c r="A2706" s="1187"/>
      <c r="B2706" s="40" t="s">
        <v>81</v>
      </c>
      <c r="C2706" s="1181" t="s">
        <v>24</v>
      </c>
      <c r="D2706" s="1182"/>
      <c r="E2706" s="1182"/>
      <c r="F2706" s="1183"/>
      <c r="G2706" s="33" t="s">
        <v>167</v>
      </c>
      <c r="H2706" s="1179">
        <f>VLOOKUP($A2699,'Class-6'!$B$9:$EI$108,7,0)</f>
        <v>0</v>
      </c>
      <c r="I2706" s="1179"/>
      <c r="J2706" s="1179"/>
      <c r="K2706" s="1179"/>
      <c r="L2706" s="1179"/>
      <c r="M2706" s="1180"/>
    </row>
    <row r="2707" spans="1:13" ht="20.25" customHeight="1">
      <c r="A2707" s="1187"/>
      <c r="B2707" s="40" t="s">
        <v>81</v>
      </c>
      <c r="C2707" s="1181" t="s">
        <v>25</v>
      </c>
      <c r="D2707" s="1182"/>
      <c r="E2707" s="1182"/>
      <c r="F2707" s="1183"/>
      <c r="G2707" s="33" t="s">
        <v>167</v>
      </c>
      <c r="H2707" s="1179">
        <f>VLOOKUP($A2699,'Class-6'!$B$9:$EI$108,8,0)</f>
        <v>0</v>
      </c>
      <c r="I2707" s="1179"/>
      <c r="J2707" s="1179"/>
      <c r="K2707" s="1179"/>
      <c r="L2707" s="1179"/>
      <c r="M2707" s="1180"/>
    </row>
    <row r="2708" spans="1:13" ht="20.25" customHeight="1">
      <c r="A2708" s="1187"/>
      <c r="B2708" s="40" t="s">
        <v>81</v>
      </c>
      <c r="C2708" s="1181" t="s">
        <v>56</v>
      </c>
      <c r="D2708" s="1182"/>
      <c r="E2708" s="1182"/>
      <c r="F2708" s="1183"/>
      <c r="G2708" s="33" t="s">
        <v>167</v>
      </c>
      <c r="H2708" s="1179">
        <f>VLOOKUP($A2699,'Class-6'!$B$9:$EI$108,9,0)</f>
        <v>0</v>
      </c>
      <c r="I2708" s="1179"/>
      <c r="J2708" s="1179"/>
      <c r="K2708" s="1179"/>
      <c r="L2708" s="1179"/>
      <c r="M2708" s="1180"/>
    </row>
    <row r="2709" spans="1:13" ht="20.25" customHeight="1">
      <c r="A2709" s="1187"/>
      <c r="B2709" s="40" t="s">
        <v>81</v>
      </c>
      <c r="C2709" s="1181" t="s">
        <v>57</v>
      </c>
      <c r="D2709" s="1182"/>
      <c r="E2709" s="1182"/>
      <c r="F2709" s="1183"/>
      <c r="G2709" s="33" t="s">
        <v>167</v>
      </c>
      <c r="H2709" s="1184" t="str">
        <f>CONCATENATE('Class-6'!$G$4,'Class-6'!$J$4)</f>
        <v>6(A)</v>
      </c>
      <c r="I2709" s="1179"/>
      <c r="J2709" s="1179"/>
      <c r="K2709" s="1179"/>
      <c r="L2709" s="1179"/>
      <c r="M2709" s="1180"/>
    </row>
    <row r="2710" spans="1:13" ht="20.25" customHeight="1" thickBot="1">
      <c r="A2710" s="1187"/>
      <c r="B2710" s="40" t="s">
        <v>81</v>
      </c>
      <c r="C2710" s="1154" t="s">
        <v>27</v>
      </c>
      <c r="D2710" s="1155"/>
      <c r="E2710" s="1155"/>
      <c r="F2710" s="1156"/>
      <c r="G2710" s="98" t="s">
        <v>167</v>
      </c>
      <c r="H2710" s="1157">
        <f>VLOOKUP($A2699,'Class-6'!$B$9:$EI$108,10,0)</f>
        <v>0</v>
      </c>
      <c r="I2710" s="1157"/>
      <c r="J2710" s="1157"/>
      <c r="K2710" s="1157"/>
      <c r="L2710" s="1157"/>
      <c r="M2710" s="1158"/>
    </row>
    <row r="2711" spans="1:13" ht="20.25" customHeight="1">
      <c r="A2711" s="1187"/>
      <c r="B2711" s="49" t="s">
        <v>81</v>
      </c>
      <c r="C2711" s="1159" t="s">
        <v>58</v>
      </c>
      <c r="D2711" s="1160"/>
      <c r="E2711" s="413" t="s">
        <v>85</v>
      </c>
      <c r="F2711" s="413" t="s">
        <v>86</v>
      </c>
      <c r="G2711" s="410" t="s">
        <v>33</v>
      </c>
      <c r="H2711" s="1161" t="s">
        <v>59</v>
      </c>
      <c r="I2711" s="1161"/>
      <c r="J2711" s="1162" t="s">
        <v>97</v>
      </c>
      <c r="K2711" s="1163"/>
      <c r="L2711" s="414" t="s">
        <v>89</v>
      </c>
      <c r="M2711" s="1164" t="s">
        <v>104</v>
      </c>
    </row>
    <row r="2712" spans="1:13" ht="25.5" customHeight="1" thickBot="1">
      <c r="A2712" s="1187"/>
      <c r="B2712" s="49" t="s">
        <v>81</v>
      </c>
      <c r="C2712" s="1166" t="s">
        <v>60</v>
      </c>
      <c r="D2712" s="1167"/>
      <c r="E2712" s="267">
        <f>'Class-6'!$L$7</f>
        <v>20</v>
      </c>
      <c r="F2712" s="267">
        <f>'Class-6'!$M$7</f>
        <v>20</v>
      </c>
      <c r="G2712" s="268">
        <f>SUM(E2712:F2712)</f>
        <v>40</v>
      </c>
      <c r="H2712" s="1168">
        <f>'Class-6'!$R$7</f>
        <v>60</v>
      </c>
      <c r="I2712" s="1169"/>
      <c r="J2712" s="1170">
        <f>'Class-6'!$V$7</f>
        <v>100</v>
      </c>
      <c r="K2712" s="1171"/>
      <c r="L2712" s="150">
        <f>G2712+H2712+J2712</f>
        <v>200</v>
      </c>
      <c r="M2712" s="1165"/>
    </row>
    <row r="2713" spans="1:13" ht="22.5" customHeight="1">
      <c r="A2713" s="1187"/>
      <c r="B2713" s="49" t="s">
        <v>81</v>
      </c>
      <c r="C2713" s="1148" t="str">
        <f>'Class-6'!$L$3</f>
        <v>HINDI</v>
      </c>
      <c r="D2713" s="1149"/>
      <c r="E2713" s="99">
        <f>IF($J2702="TC",0,IF($J2702="Nso",0,VLOOKUP($A2699,'Class-6'!$B$9:$EI$108,11,0)))</f>
        <v>0</v>
      </c>
      <c r="F2713" s="99">
        <f>IF($J2702="TC",0,IF($J2702="Nso",0,VLOOKUP($A2699,'Class-6'!$B$9:$EI$108,12,0)))</f>
        <v>0</v>
      </c>
      <c r="G2713" s="269">
        <f>SUM(E2713,F2713)</f>
        <v>0</v>
      </c>
      <c r="H2713" s="1150">
        <f>IF($J2702="TC",0,IF($J2702="Nso",0,VLOOKUP($A2699,'Class-6'!$B$9:$EI$108,17,0)))</f>
        <v>0</v>
      </c>
      <c r="I2713" s="1151"/>
      <c r="J2713" s="1152">
        <f>IF($J2702="TC",0,IF($J2702="Nso",0,VLOOKUP($A2699,'Class-6'!$B$9:$EI$108,21,0)))</f>
        <v>0</v>
      </c>
      <c r="K2713" s="1153"/>
      <c r="L2713" s="99">
        <f>SUM(G2713,H2713,J2713)</f>
        <v>0</v>
      </c>
      <c r="M2713" s="100">
        <f>IF($J2702="TC",0,IF($J2702="Nso",0,VLOOKUP($A2699,'Class-6'!$B$9:$EI$108,25,0)))</f>
        <v>0</v>
      </c>
    </row>
    <row r="2714" spans="1:13" ht="22.5" customHeight="1">
      <c r="A2714" s="1187"/>
      <c r="B2714" s="49" t="s">
        <v>81</v>
      </c>
      <c r="C2714" s="1136" t="str">
        <f>'Class-6'!$AA$3</f>
        <v>ENGLISH</v>
      </c>
      <c r="D2714" s="1137"/>
      <c r="E2714" s="99">
        <f>IF($J2702="TC",0,IF($J2702="Nso",0,VLOOKUP($A2699,'Class-6'!$B$9:$EI$108,26,0)))</f>
        <v>0</v>
      </c>
      <c r="F2714" s="99">
        <f>IF($J2702="TC",0,IF($J2702="Nso",0,VLOOKUP($A2699,'Class-6'!$B$9:$EI$108,27,0)))</f>
        <v>0</v>
      </c>
      <c r="G2714" s="270">
        <f t="shared" ref="G2714:G2718" si="152">SUM(E2714,F2714)</f>
        <v>0</v>
      </c>
      <c r="H2714" s="1138">
        <f>IF($J2702="TC",0,IF($J2702="Nso",0,VLOOKUP($A2699,'Class-6'!$B$9:$EI$108,32,0)))</f>
        <v>0</v>
      </c>
      <c r="I2714" s="1139"/>
      <c r="J2714" s="1140">
        <f>IF($J2702="TC",0,IF($J2702="Nso",0,VLOOKUP($A2699,'Class-6'!$B$9:$EI$108,36,0)))</f>
        <v>0</v>
      </c>
      <c r="K2714" s="1141"/>
      <c r="L2714" s="99">
        <f t="shared" ref="L2714:L2718" si="153">SUM(G2714,H2714,J2714)</f>
        <v>0</v>
      </c>
      <c r="M2714" s="100">
        <f>IF($J2702="TC",0,IF($J2702="Nso",0,VLOOKUP($A2699,'Class-6'!$B$9:$EI$108,40,0)))</f>
        <v>0</v>
      </c>
    </row>
    <row r="2715" spans="1:13" ht="22.5" customHeight="1">
      <c r="A2715" s="1187"/>
      <c r="B2715" s="49" t="s">
        <v>81</v>
      </c>
      <c r="C2715" s="1136" t="str">
        <f>'Class-6'!$AP$3</f>
        <v>SANSKRIT</v>
      </c>
      <c r="D2715" s="1137"/>
      <c r="E2715" s="99">
        <f>IF($J2702="TC",0,IF($J2702="Nso",0,VLOOKUP($A2699,'Class-6'!$B$9:$EI$108,41,0)))</f>
        <v>0</v>
      </c>
      <c r="F2715" s="99">
        <f>IF($J2702="TC",0,IF($J2702="TC",0,IF($J2702="Nso",0,VLOOKUP($A2699,'Class-6'!$B$9:$EI$108,42,0))))</f>
        <v>0</v>
      </c>
      <c r="G2715" s="270">
        <f t="shared" si="152"/>
        <v>0</v>
      </c>
      <c r="H2715" s="1138">
        <f>IF($J2702="TC",0,IF($J2702="Nso",0,VLOOKUP($A2699,'Class-6'!$B$9:$EI$108,47,0)))</f>
        <v>0</v>
      </c>
      <c r="I2715" s="1139"/>
      <c r="J2715" s="1140">
        <f>IF($J2702="TC",0,IF($J2702="Nso",0,VLOOKUP($A2699,'Class-6'!$B$9:$EI$108,51,0)))</f>
        <v>0</v>
      </c>
      <c r="K2715" s="1141"/>
      <c r="L2715" s="99">
        <f t="shared" si="153"/>
        <v>0</v>
      </c>
      <c r="M2715" s="100">
        <f>IF($J2702="TC",0,IF($J2702="Nso",0,VLOOKUP($A2699,'Class-6'!$B$9:$EI$108,55,0)))</f>
        <v>0</v>
      </c>
    </row>
    <row r="2716" spans="1:13" ht="22.5" customHeight="1">
      <c r="A2716" s="1187"/>
      <c r="B2716" s="49" t="s">
        <v>81</v>
      </c>
      <c r="C2716" s="1136" t="str">
        <f>'Class-6'!$BE$3</f>
        <v>SCIENCE</v>
      </c>
      <c r="D2716" s="1137"/>
      <c r="E2716" s="99">
        <f>IF($J2702="TC",0,IF($J2702="Nso",0,VLOOKUP($A2699,'Class-6'!$B$9:$EI$108,56,0)))</f>
        <v>0</v>
      </c>
      <c r="F2716" s="99">
        <f>IF($J2702="TC",0,IF($J2702="Nso",0,VLOOKUP($A2699,'Class-6'!$B$9:$EI$108,57,0)))</f>
        <v>0</v>
      </c>
      <c r="G2716" s="270">
        <f t="shared" si="152"/>
        <v>0</v>
      </c>
      <c r="H2716" s="1138">
        <f>IF($J2702="TC",0,IF($J2702="Nso",0,VLOOKUP($A2699,'Class-6'!$B$9:$EI$108,62,0)))</f>
        <v>0</v>
      </c>
      <c r="I2716" s="1139"/>
      <c r="J2716" s="1140">
        <f>IF($J2702="TC",0,IF($J2702="Nso",0,VLOOKUP($A2699,'Class-6'!$B$9:$EI$108,66,0)))</f>
        <v>0</v>
      </c>
      <c r="K2716" s="1141"/>
      <c r="L2716" s="99">
        <f t="shared" si="153"/>
        <v>0</v>
      </c>
      <c r="M2716" s="100">
        <f>IF($J2702="TC",0,IF($J2702="Nso",0,VLOOKUP($A2699,'Class-6'!$B$9:$EI$108,70,0)))</f>
        <v>0</v>
      </c>
    </row>
    <row r="2717" spans="1:13" ht="22.5" customHeight="1">
      <c r="A2717" s="1187"/>
      <c r="B2717" s="49" t="s">
        <v>81</v>
      </c>
      <c r="C2717" s="1136" t="str">
        <f>'Class-6'!$BT$3</f>
        <v>MATHEMATICS</v>
      </c>
      <c r="D2717" s="1137"/>
      <c r="E2717" s="99">
        <f>IF($J2702="TC",0,IF($J2702="Nso",0,VLOOKUP($A2699,'Class-6'!$B$9:$EI$108,71,0)))</f>
        <v>0</v>
      </c>
      <c r="F2717" s="99">
        <f>IF($J2702="TC",0,IF($J2702="Nso",0,VLOOKUP($A2699,'Class-6'!$B$9:$EI$108,72,0)))</f>
        <v>0</v>
      </c>
      <c r="G2717" s="270">
        <f t="shared" si="152"/>
        <v>0</v>
      </c>
      <c r="H2717" s="1138">
        <f>IF($J2702="TC",0,IF($J2702="Nso",0,VLOOKUP($A2699,'Class-6'!$B$9:$EI$108,77,0)))</f>
        <v>0</v>
      </c>
      <c r="I2717" s="1139"/>
      <c r="J2717" s="1140">
        <f>IF($J2702="TC",0,IF($J2702="Nso",0,VLOOKUP($A2699,'Class-6'!$B$9:$EI$108,81,0)))</f>
        <v>0</v>
      </c>
      <c r="K2717" s="1141"/>
      <c r="L2717" s="99">
        <f t="shared" si="153"/>
        <v>0</v>
      </c>
      <c r="M2717" s="100">
        <f>IF($J2702="TC",0,IF($J2702="Nso",0,VLOOKUP($A2699,'Class-6'!$B$9:$EI$108,85,0)))</f>
        <v>0</v>
      </c>
    </row>
    <row r="2718" spans="1:13" ht="22.5" customHeight="1" thickBot="1">
      <c r="A2718" s="1187"/>
      <c r="B2718" s="49" t="s">
        <v>81</v>
      </c>
      <c r="C2718" s="1142" t="str">
        <f>'Class-6'!$CI$3</f>
        <v>SOCIAL SCIENCE</v>
      </c>
      <c r="D2718" s="1143"/>
      <c r="E2718" s="99">
        <f>IF($J2702="TC",0,IF($J2702="Nso",0,VLOOKUP($A2699,'Class-6'!$B$9:$EI$108,86,0)))</f>
        <v>0</v>
      </c>
      <c r="F2718" s="99">
        <f>IF($J2702="TC",0,IF($J2702="Nso",0,VLOOKUP($A2699,'Class-6'!$B$9:$EI$108,87,0)))</f>
        <v>0</v>
      </c>
      <c r="G2718" s="271">
        <f t="shared" si="152"/>
        <v>0</v>
      </c>
      <c r="H2718" s="1144">
        <f>IF($J2702="TC",0,IF($J2702="Nso",0,VLOOKUP($A2699,'Class-6'!$B$9:$EI$108,92,0)))</f>
        <v>0</v>
      </c>
      <c r="I2718" s="1145"/>
      <c r="J2718" s="1146">
        <f>IF($J2702="TC",0,IF($J2702="Nso",0,VLOOKUP($A2699,'Class-6'!$B$9:$EI$108,96,0)))</f>
        <v>0</v>
      </c>
      <c r="K2718" s="1147"/>
      <c r="L2718" s="99">
        <f t="shared" si="153"/>
        <v>0</v>
      </c>
      <c r="M2718" s="100">
        <f>IF($J2702="TC",0,IF($J2702="Nso",0,VLOOKUP($A2699,'Class-6'!$B$9:$EI$108,100,0)))</f>
        <v>0</v>
      </c>
    </row>
    <row r="2719" spans="1:13" ht="20.25" customHeight="1">
      <c r="A2719" s="1187"/>
      <c r="B2719" s="49" t="s">
        <v>81</v>
      </c>
      <c r="C2719" s="1124" t="s">
        <v>90</v>
      </c>
      <c r="D2719" s="1125"/>
      <c r="E2719" s="1126"/>
      <c r="F2719" s="1130" t="s">
        <v>91</v>
      </c>
      <c r="G2719" s="1131"/>
      <c r="H2719" s="1132" t="s">
        <v>92</v>
      </c>
      <c r="I2719" s="1133"/>
      <c r="J2719" s="481" t="s">
        <v>45</v>
      </c>
      <c r="K2719" s="481" t="s">
        <v>98</v>
      </c>
      <c r="L2719" s="411" t="s">
        <v>43</v>
      </c>
      <c r="M2719" s="50" t="s">
        <v>47</v>
      </c>
    </row>
    <row r="2720" spans="1:13" ht="20.25" customHeight="1" thickBot="1">
      <c r="A2720" s="1187"/>
      <c r="B2720" s="49" t="s">
        <v>81</v>
      </c>
      <c r="C2720" s="1127"/>
      <c r="D2720" s="1128"/>
      <c r="E2720" s="1129"/>
      <c r="F2720" s="1134">
        <f>IF($J2702="TC",0,IF($J2702="Nso",0,VLOOKUP($A2699,'Class-6'!$B$9:$EI$108,131,0)))</f>
        <v>0</v>
      </c>
      <c r="G2720" s="1135"/>
      <c r="H2720" s="1134">
        <f>IF($J2702="TC",0,IF($J2702="Nso",0,VLOOKUP($A2699,'Class-6'!$B$9:$EI$108,132,0)))</f>
        <v>0</v>
      </c>
      <c r="I2720" s="1135"/>
      <c r="J2720" s="483">
        <f>IF($J2702="TC",0,IF($J2702="Nso",0,VLOOKUP($A2699,'Class-6'!$B$9:$EI$108,133,0)))</f>
        <v>0</v>
      </c>
      <c r="K2720" s="482" t="str">
        <f>IF($J2702="TC",0,IF($J2702="Nso",0,VLOOKUP($A2699,'Class-6'!$B$9:$EI$108,134,0)))</f>
        <v/>
      </c>
      <c r="L2720" s="412" t="str">
        <f>IF($J2702="TC","TC",IF($J2702="Nso","NSO",VLOOKUP($A2699,'Class-6'!$B$9:$EI$108,135,0)))</f>
        <v/>
      </c>
      <c r="M2720" s="97" t="str">
        <f>IF($J2702="Nso",0,VLOOKUP($A2699,'Class-6'!$B$9:$EI$108,137,0))</f>
        <v/>
      </c>
    </row>
    <row r="2721" spans="1:13" ht="20.25" customHeight="1">
      <c r="A2721" s="1187"/>
      <c r="B2721" s="49" t="s">
        <v>81</v>
      </c>
      <c r="C2721" s="1172" t="s">
        <v>63</v>
      </c>
      <c r="D2721" s="1173"/>
      <c r="E2721" s="1173"/>
      <c r="F2721" s="1173"/>
      <c r="G2721" s="1173"/>
      <c r="H2721" s="1174"/>
      <c r="I2721" s="1175" t="s">
        <v>64</v>
      </c>
      <c r="J2721" s="1176"/>
      <c r="K2721" s="484">
        <f>IF($J2702="TC",0,IF($J2702="Nso",0,VLOOKUP($A2699,'Class-6'!$B$9:$EI$108,128,0)))</f>
        <v>0</v>
      </c>
      <c r="L2721" s="1177" t="s">
        <v>107</v>
      </c>
      <c r="M2721" s="1178"/>
    </row>
    <row r="2722" spans="1:13" ht="20.25" customHeight="1" thickBot="1">
      <c r="A2722" s="1187"/>
      <c r="B2722" s="49" t="s">
        <v>81</v>
      </c>
      <c r="C2722" s="1113" t="s">
        <v>58</v>
      </c>
      <c r="D2722" s="1114"/>
      <c r="E2722" s="1114"/>
      <c r="F2722" s="1115" t="s">
        <v>176</v>
      </c>
      <c r="G2722" s="1115"/>
      <c r="H2722" s="272" t="s">
        <v>51</v>
      </c>
      <c r="I2722" s="1116" t="s">
        <v>65</v>
      </c>
      <c r="J2722" s="1117"/>
      <c r="K2722" s="485">
        <f>IF($J2702="TC",0,IF($J2702="Nso",0,VLOOKUP($A2699,'Class-6'!$B$9:$EI$108,129,0)))</f>
        <v>0</v>
      </c>
      <c r="L2722" s="1118" t="str">
        <f>IF($J2702="TC",0,IF($J2702="Nso",0,VLOOKUP($A2699,'Class-6'!$B$9:$EI$108,130,0)))</f>
        <v/>
      </c>
      <c r="M2722" s="1119"/>
    </row>
    <row r="2723" spans="1:13" ht="20.25" customHeight="1">
      <c r="A2723" s="1187"/>
      <c r="B2723" s="49" t="s">
        <v>81</v>
      </c>
      <c r="C2723" s="1113"/>
      <c r="D2723" s="1114"/>
      <c r="E2723" s="1114"/>
      <c r="F2723" s="1115"/>
      <c r="G2723" s="1115"/>
      <c r="H2723" s="273" t="s">
        <v>105</v>
      </c>
      <c r="I2723" s="1120" t="s">
        <v>66</v>
      </c>
      <c r="J2723" s="1121"/>
      <c r="K2723" s="1122">
        <f>IF($J2702="TC",0,IF($J2702="Nso",0,VLOOKUP($A2699,'Class-6'!$B$9:$EI$108,138,0)))</f>
        <v>0</v>
      </c>
      <c r="L2723" s="1122"/>
      <c r="M2723" s="1123"/>
    </row>
    <row r="2724" spans="1:13" ht="20.25" customHeight="1">
      <c r="A2724" s="1187"/>
      <c r="B2724" s="49" t="s">
        <v>81</v>
      </c>
      <c r="C2724" s="1101" t="str">
        <f>'Class-6'!$CX$3</f>
        <v>WORK EXP.</v>
      </c>
      <c r="D2724" s="1102"/>
      <c r="E2724" s="1103"/>
      <c r="F2724" s="1104" t="str">
        <f>IF($J2702="TC",0,IF($J2702="Nso",0,VLOOKUP($A2699,'Class-6'!$B$9:$FH$108,155,0)))</f>
        <v>0/100</v>
      </c>
      <c r="G2724" s="1104"/>
      <c r="H2724" s="95">
        <f>IF($J2702="TC",0,IF($J2702="Nso",0,VLOOKUP($A2699,'Class-6'!$B$9:$FH$108,109,0)))</f>
        <v>0</v>
      </c>
      <c r="I2724" s="1105" t="s">
        <v>83</v>
      </c>
      <c r="J2724" s="1106"/>
      <c r="K2724" s="1107">
        <f>'Class-6'!$V$2</f>
        <v>44676</v>
      </c>
      <c r="L2724" s="1107"/>
      <c r="M2724" s="1108"/>
    </row>
    <row r="2725" spans="1:13" ht="20.25" customHeight="1">
      <c r="A2725" s="1187"/>
      <c r="B2725" s="49" t="s">
        <v>81</v>
      </c>
      <c r="C2725" s="1109" t="str">
        <f>'Class-6'!$DG$3</f>
        <v>ART EDU.</v>
      </c>
      <c r="D2725" s="1104"/>
      <c r="E2725" s="1104"/>
      <c r="F2725" s="1086" t="str">
        <f>IF($J2702="TC",0,IF($J2702="Nso",0,VLOOKUP($A2699,'Class-6'!$B$9:$FH$108,159,0)))</f>
        <v>0/100</v>
      </c>
      <c r="G2725" s="1087"/>
      <c r="H2725" s="95">
        <f>IF($J2702="TC",0,IF($J2702="Nso",0,VLOOKUP($A2699,'Class-6'!$B$9:$FH$108,118,0)))</f>
        <v>0</v>
      </c>
      <c r="I2725" s="1110"/>
      <c r="J2725" s="1111"/>
      <c r="K2725" s="1111"/>
      <c r="L2725" s="1111"/>
      <c r="M2725" s="1112"/>
    </row>
    <row r="2726" spans="1:13" ht="20.25" customHeight="1">
      <c r="A2726" s="1187"/>
      <c r="B2726" s="49" t="s">
        <v>81</v>
      </c>
      <c r="C2726" s="1084" t="str">
        <f>'Class-6'!$DP$3</f>
        <v>HEALTH &amp; PHY. EDU.</v>
      </c>
      <c r="D2726" s="1085"/>
      <c r="E2726" s="1085"/>
      <c r="F2726" s="1086" t="str">
        <f>IF($J2702="TC",0,IF($J2702="Nso",0,VLOOKUP($A2699,'Class-6'!$B$9:$FH$108,163,0)))</f>
        <v>0/100</v>
      </c>
      <c r="G2726" s="1087"/>
      <c r="H2726" s="95">
        <f>IF($J2702="TC",0,IF($J2702="Nso",0,VLOOKUP($A2699,'Class-6'!$B$9:$FH$108,127,0)))</f>
        <v>0</v>
      </c>
      <c r="I2726" s="1088" t="s">
        <v>78</v>
      </c>
      <c r="J2726" s="1089"/>
      <c r="K2726" s="1092"/>
      <c r="L2726" s="1093"/>
      <c r="M2726" s="1094"/>
    </row>
    <row r="2727" spans="1:13" ht="20.25" customHeight="1">
      <c r="A2727" s="1187"/>
      <c r="B2727" s="40" t="s">
        <v>81</v>
      </c>
      <c r="C2727" s="1098" t="s">
        <v>67</v>
      </c>
      <c r="D2727" s="1099"/>
      <c r="E2727" s="1099"/>
      <c r="F2727" s="1099"/>
      <c r="G2727" s="1099"/>
      <c r="H2727" s="1100"/>
      <c r="I2727" s="1090"/>
      <c r="J2727" s="1091"/>
      <c r="K2727" s="1095"/>
      <c r="L2727" s="1096"/>
      <c r="M2727" s="1097"/>
    </row>
    <row r="2728" spans="1:13" ht="20.25" customHeight="1" thickBot="1">
      <c r="A2728" s="1187"/>
      <c r="B2728" s="40" t="s">
        <v>81</v>
      </c>
      <c r="C2728" s="96" t="s">
        <v>68</v>
      </c>
      <c r="D2728" s="1060" t="s">
        <v>73</v>
      </c>
      <c r="E2728" s="1227"/>
      <c r="F2728" s="1060" t="s">
        <v>74</v>
      </c>
      <c r="G2728" s="1061"/>
      <c r="H2728" s="1062"/>
      <c r="I2728" s="1063" t="s">
        <v>79</v>
      </c>
      <c r="J2728" s="1064"/>
      <c r="K2728" s="1064"/>
      <c r="L2728" s="1064"/>
      <c r="M2728" s="1065"/>
    </row>
    <row r="2729" spans="1:13" ht="20.25" customHeight="1">
      <c r="A2729" s="1187"/>
      <c r="B2729" s="40" t="s">
        <v>81</v>
      </c>
      <c r="C2729" s="511" t="s">
        <v>207</v>
      </c>
      <c r="D2729" s="1228" t="s">
        <v>208</v>
      </c>
      <c r="E2729" s="1229"/>
      <c r="F2729" s="1069" t="s">
        <v>75</v>
      </c>
      <c r="G2729" s="1070"/>
      <c r="H2729" s="1071"/>
      <c r="I2729" s="1066"/>
      <c r="J2729" s="1067"/>
      <c r="K2729" s="1067"/>
      <c r="L2729" s="1067"/>
      <c r="M2729" s="1068"/>
    </row>
    <row r="2730" spans="1:13" ht="20.25" customHeight="1">
      <c r="A2730" s="1187"/>
      <c r="B2730" s="40" t="s">
        <v>81</v>
      </c>
      <c r="C2730" s="512" t="s">
        <v>69</v>
      </c>
      <c r="D2730" s="1230" t="s">
        <v>212</v>
      </c>
      <c r="E2730" s="1231"/>
      <c r="F2730" s="1072" t="s">
        <v>76</v>
      </c>
      <c r="G2730" s="1073"/>
      <c r="H2730" s="1074"/>
      <c r="I2730" s="1066"/>
      <c r="J2730" s="1067"/>
      <c r="K2730" s="1067"/>
      <c r="L2730" s="1067"/>
      <c r="M2730" s="1068"/>
    </row>
    <row r="2731" spans="1:13" ht="20.25" customHeight="1">
      <c r="A2731" s="1187"/>
      <c r="B2731" s="40" t="s">
        <v>81</v>
      </c>
      <c r="C2731" s="512" t="s">
        <v>70</v>
      </c>
      <c r="D2731" s="1230" t="s">
        <v>215</v>
      </c>
      <c r="E2731" s="1231"/>
      <c r="F2731" s="1072" t="s">
        <v>77</v>
      </c>
      <c r="G2731" s="1073"/>
      <c r="H2731" s="1074"/>
      <c r="I2731" s="1075" t="s">
        <v>93</v>
      </c>
      <c r="J2731" s="1076"/>
      <c r="K2731" s="1076"/>
      <c r="L2731" s="1076"/>
      <c r="M2731" s="1077"/>
    </row>
    <row r="2732" spans="1:13" ht="20.25" customHeight="1">
      <c r="A2732" s="1187"/>
      <c r="B2732" s="40"/>
      <c r="C2732" s="512" t="s">
        <v>72</v>
      </c>
      <c r="D2732" s="1230" t="s">
        <v>209</v>
      </c>
      <c r="E2732" s="1231"/>
      <c r="F2732" s="1072" t="s">
        <v>77</v>
      </c>
      <c r="G2732" s="1073"/>
      <c r="H2732" s="1074"/>
      <c r="I2732" s="1075"/>
      <c r="J2732" s="1076"/>
      <c r="K2732" s="1076"/>
      <c r="L2732" s="1076"/>
      <c r="M2732" s="1077"/>
    </row>
    <row r="2733" spans="1:13" ht="20.25" customHeight="1" thickBot="1">
      <c r="A2733" s="1187"/>
      <c r="B2733" s="51" t="s">
        <v>81</v>
      </c>
      <c r="C2733" s="131" t="s">
        <v>71</v>
      </c>
      <c r="D2733" s="1232" t="s">
        <v>210</v>
      </c>
      <c r="E2733" s="1233"/>
      <c r="F2733" s="1081" t="s">
        <v>106</v>
      </c>
      <c r="G2733" s="1082"/>
      <c r="H2733" s="1083"/>
      <c r="I2733" s="1078"/>
      <c r="J2733" s="1079"/>
      <c r="K2733" s="1079"/>
      <c r="L2733" s="1079"/>
      <c r="M2733" s="1080"/>
    </row>
    <row r="2734" spans="1:13" ht="12.75" customHeight="1" thickTop="1">
      <c r="A2734" s="1185"/>
      <c r="B2734" s="1185"/>
      <c r="C2734" s="1185"/>
      <c r="D2734" s="1185"/>
      <c r="E2734" s="1185"/>
      <c r="F2734" s="1185"/>
      <c r="G2734" s="1185"/>
      <c r="H2734" s="1185"/>
      <c r="I2734" s="1185"/>
      <c r="J2734" s="1185"/>
      <c r="K2734" s="1185"/>
      <c r="L2734" s="1185"/>
      <c r="M2734" s="1185"/>
    </row>
    <row r="2735" spans="1:13" ht="24.75" customHeight="1" thickBot="1">
      <c r="A2735" s="488">
        <f>A2699+1</f>
        <v>78</v>
      </c>
      <c r="B2735" s="1186" t="s">
        <v>54</v>
      </c>
      <c r="C2735" s="1186"/>
      <c r="D2735" s="1186"/>
      <c r="E2735" s="1186"/>
      <c r="F2735" s="1186"/>
      <c r="G2735" s="1186"/>
      <c r="H2735" s="1186"/>
      <c r="I2735" s="1186"/>
      <c r="J2735" s="1186"/>
      <c r="K2735" s="1186"/>
      <c r="L2735" s="1186"/>
      <c r="M2735" s="1186"/>
    </row>
    <row r="2736" spans="1:13" ht="42.75" customHeight="1" thickTop="1">
      <c r="A2736" s="1187"/>
      <c r="B2736" s="1188"/>
      <c r="C2736" s="1189"/>
      <c r="D2736" s="1192" t="str">
        <f>Master!$E$8</f>
        <v>Govt. Sr. Secondary School Raimalwada</v>
      </c>
      <c r="E2736" s="1193"/>
      <c r="F2736" s="1193"/>
      <c r="G2736" s="1193"/>
      <c r="H2736" s="1193"/>
      <c r="I2736" s="1193"/>
      <c r="J2736" s="1193"/>
      <c r="K2736" s="1193"/>
      <c r="L2736" s="1193"/>
      <c r="M2736" s="1194"/>
    </row>
    <row r="2737" spans="1:13" ht="26.25" customHeight="1" thickBot="1">
      <c r="A2737" s="1187"/>
      <c r="B2737" s="1190"/>
      <c r="C2737" s="1191"/>
      <c r="D2737" s="1195" t="str">
        <f>Master!$E$11</f>
        <v>P.S.-Bapini (Jodhpur)</v>
      </c>
      <c r="E2737" s="1196"/>
      <c r="F2737" s="1196"/>
      <c r="G2737" s="1196"/>
      <c r="H2737" s="1196"/>
      <c r="I2737" s="1196"/>
      <c r="J2737" s="1196"/>
      <c r="K2737" s="1196"/>
      <c r="L2737" s="1196"/>
      <c r="M2737" s="1197"/>
    </row>
    <row r="2738" spans="1:13" ht="17.25" customHeight="1">
      <c r="A2738" s="1187"/>
      <c r="B2738" s="274"/>
      <c r="C2738" s="1198" t="s">
        <v>169</v>
      </c>
      <c r="D2738" s="1199"/>
      <c r="E2738" s="1199"/>
      <c r="F2738" s="1199"/>
      <c r="G2738" s="1200"/>
      <c r="H2738" s="1207" t="s">
        <v>129</v>
      </c>
      <c r="I2738" s="1207"/>
      <c r="J2738" s="1210">
        <f>VLOOKUP(A2735,'Class-6'!$B$9:$G$108,6)</f>
        <v>0</v>
      </c>
      <c r="K2738" s="1213" t="str">
        <f>CONCATENATE('Class-6'!$C$3,'Class-6'!$G$3)</f>
        <v>School U-Dise Code :-08151106901</v>
      </c>
      <c r="L2738" s="1214"/>
      <c r="M2738" s="1215"/>
    </row>
    <row r="2739" spans="1:13" ht="17.25" customHeight="1">
      <c r="A2739" s="1187"/>
      <c r="B2739" s="38"/>
      <c r="C2739" s="1201"/>
      <c r="D2739" s="1202"/>
      <c r="E2739" s="1202"/>
      <c r="F2739" s="1202"/>
      <c r="G2739" s="1203"/>
      <c r="H2739" s="1208"/>
      <c r="I2739" s="1208"/>
      <c r="J2739" s="1211"/>
      <c r="K2739" s="1216" t="str">
        <f>CONCATENATE('Class-6'!$I$3,'Class-6'!$J$3)</f>
        <v>Session :-2021-22</v>
      </c>
      <c r="L2739" s="1217"/>
      <c r="M2739" s="1218"/>
    </row>
    <row r="2740" spans="1:13" ht="17.25" customHeight="1" thickBot="1">
      <c r="A2740" s="1187"/>
      <c r="B2740" s="38"/>
      <c r="C2740" s="1204"/>
      <c r="D2740" s="1205"/>
      <c r="E2740" s="1205"/>
      <c r="F2740" s="1205"/>
      <c r="G2740" s="1206"/>
      <c r="H2740" s="1209"/>
      <c r="I2740" s="1209"/>
      <c r="J2740" s="1212"/>
      <c r="K2740" s="1219"/>
      <c r="L2740" s="1220"/>
      <c r="M2740" s="1221"/>
    </row>
    <row r="2741" spans="1:13" ht="20.25" customHeight="1">
      <c r="A2741" s="1187"/>
      <c r="B2741" s="40" t="s">
        <v>81</v>
      </c>
      <c r="C2741" s="1222" t="s">
        <v>22</v>
      </c>
      <c r="D2741" s="1223"/>
      <c r="E2741" s="1223"/>
      <c r="F2741" s="1224"/>
      <c r="G2741" s="17" t="s">
        <v>167</v>
      </c>
      <c r="H2741" s="1225">
        <f>VLOOKUP($A2735,'Class-6'!$B$9:$EI$108,4,0)</f>
        <v>0</v>
      </c>
      <c r="I2741" s="1225"/>
      <c r="J2741" s="1225"/>
      <c r="K2741" s="1225"/>
      <c r="L2741" s="1225"/>
      <c r="M2741" s="1226"/>
    </row>
    <row r="2742" spans="1:13" ht="20.25" customHeight="1">
      <c r="A2742" s="1187"/>
      <c r="B2742" s="40" t="s">
        <v>81</v>
      </c>
      <c r="C2742" s="1181" t="s">
        <v>24</v>
      </c>
      <c r="D2742" s="1182"/>
      <c r="E2742" s="1182"/>
      <c r="F2742" s="1183"/>
      <c r="G2742" s="33" t="s">
        <v>167</v>
      </c>
      <c r="H2742" s="1179">
        <f>VLOOKUP($A2735,'Class-6'!$B$9:$EI$108,7,0)</f>
        <v>0</v>
      </c>
      <c r="I2742" s="1179"/>
      <c r="J2742" s="1179"/>
      <c r="K2742" s="1179"/>
      <c r="L2742" s="1179"/>
      <c r="M2742" s="1180"/>
    </row>
    <row r="2743" spans="1:13" ht="20.25" customHeight="1">
      <c r="A2743" s="1187"/>
      <c r="B2743" s="40" t="s">
        <v>81</v>
      </c>
      <c r="C2743" s="1181" t="s">
        <v>25</v>
      </c>
      <c r="D2743" s="1182"/>
      <c r="E2743" s="1182"/>
      <c r="F2743" s="1183"/>
      <c r="G2743" s="33" t="s">
        <v>167</v>
      </c>
      <c r="H2743" s="1179">
        <f>VLOOKUP($A2735,'Class-6'!$B$9:$EI$108,8,0)</f>
        <v>0</v>
      </c>
      <c r="I2743" s="1179"/>
      <c r="J2743" s="1179"/>
      <c r="K2743" s="1179"/>
      <c r="L2743" s="1179"/>
      <c r="M2743" s="1180"/>
    </row>
    <row r="2744" spans="1:13" ht="20.25" customHeight="1">
      <c r="A2744" s="1187"/>
      <c r="B2744" s="40" t="s">
        <v>81</v>
      </c>
      <c r="C2744" s="1181" t="s">
        <v>56</v>
      </c>
      <c r="D2744" s="1182"/>
      <c r="E2744" s="1182"/>
      <c r="F2744" s="1183"/>
      <c r="G2744" s="33" t="s">
        <v>167</v>
      </c>
      <c r="H2744" s="1179">
        <f>VLOOKUP($A2735,'Class-6'!$B$9:$EI$108,9,0)</f>
        <v>0</v>
      </c>
      <c r="I2744" s="1179"/>
      <c r="J2744" s="1179"/>
      <c r="K2744" s="1179"/>
      <c r="L2744" s="1179"/>
      <c r="M2744" s="1180"/>
    </row>
    <row r="2745" spans="1:13" ht="20.25" customHeight="1">
      <c r="A2745" s="1187"/>
      <c r="B2745" s="40" t="s">
        <v>81</v>
      </c>
      <c r="C2745" s="1181" t="s">
        <v>57</v>
      </c>
      <c r="D2745" s="1182"/>
      <c r="E2745" s="1182"/>
      <c r="F2745" s="1183"/>
      <c r="G2745" s="33" t="s">
        <v>167</v>
      </c>
      <c r="H2745" s="1184" t="str">
        <f>CONCATENATE('Class-6'!$G$4,'Class-6'!$J$4)</f>
        <v>6(A)</v>
      </c>
      <c r="I2745" s="1179"/>
      <c r="J2745" s="1179"/>
      <c r="K2745" s="1179"/>
      <c r="L2745" s="1179"/>
      <c r="M2745" s="1180"/>
    </row>
    <row r="2746" spans="1:13" ht="20.25" customHeight="1" thickBot="1">
      <c r="A2746" s="1187"/>
      <c r="B2746" s="40" t="s">
        <v>81</v>
      </c>
      <c r="C2746" s="1154" t="s">
        <v>27</v>
      </c>
      <c r="D2746" s="1155"/>
      <c r="E2746" s="1155"/>
      <c r="F2746" s="1156"/>
      <c r="G2746" s="98" t="s">
        <v>167</v>
      </c>
      <c r="H2746" s="1157">
        <f>VLOOKUP($A2735,'Class-6'!$B$9:$EI$108,10,0)</f>
        <v>0</v>
      </c>
      <c r="I2746" s="1157"/>
      <c r="J2746" s="1157"/>
      <c r="K2746" s="1157"/>
      <c r="L2746" s="1157"/>
      <c r="M2746" s="1158"/>
    </row>
    <row r="2747" spans="1:13" ht="20.25" customHeight="1">
      <c r="A2747" s="1187"/>
      <c r="B2747" s="49" t="s">
        <v>81</v>
      </c>
      <c r="C2747" s="1159" t="s">
        <v>58</v>
      </c>
      <c r="D2747" s="1160"/>
      <c r="E2747" s="413" t="s">
        <v>85</v>
      </c>
      <c r="F2747" s="413" t="s">
        <v>86</v>
      </c>
      <c r="G2747" s="410" t="s">
        <v>33</v>
      </c>
      <c r="H2747" s="1161" t="s">
        <v>59</v>
      </c>
      <c r="I2747" s="1161"/>
      <c r="J2747" s="1162" t="s">
        <v>97</v>
      </c>
      <c r="K2747" s="1163"/>
      <c r="L2747" s="414" t="s">
        <v>89</v>
      </c>
      <c r="M2747" s="1164" t="s">
        <v>104</v>
      </c>
    </row>
    <row r="2748" spans="1:13" ht="25.5" customHeight="1" thickBot="1">
      <c r="A2748" s="1187"/>
      <c r="B2748" s="49" t="s">
        <v>81</v>
      </c>
      <c r="C2748" s="1166" t="s">
        <v>60</v>
      </c>
      <c r="D2748" s="1167"/>
      <c r="E2748" s="267">
        <f>'Class-6'!$L$7</f>
        <v>20</v>
      </c>
      <c r="F2748" s="267">
        <f>'Class-6'!$M$7</f>
        <v>20</v>
      </c>
      <c r="G2748" s="268">
        <f>SUM(E2748:F2748)</f>
        <v>40</v>
      </c>
      <c r="H2748" s="1168">
        <f>'Class-6'!$R$7</f>
        <v>60</v>
      </c>
      <c r="I2748" s="1169"/>
      <c r="J2748" s="1170">
        <f>'Class-6'!$V$7</f>
        <v>100</v>
      </c>
      <c r="K2748" s="1171"/>
      <c r="L2748" s="150">
        <f>G2748+H2748+J2748</f>
        <v>200</v>
      </c>
      <c r="M2748" s="1165"/>
    </row>
    <row r="2749" spans="1:13" ht="22.5" customHeight="1">
      <c r="A2749" s="1187"/>
      <c r="B2749" s="49" t="s">
        <v>81</v>
      </c>
      <c r="C2749" s="1148" t="str">
        <f>'Class-6'!$L$3</f>
        <v>HINDI</v>
      </c>
      <c r="D2749" s="1149"/>
      <c r="E2749" s="99">
        <f>IF($J2738="TC",0,IF($J2738="Nso",0,VLOOKUP($A2735,'Class-6'!$B$9:$EI$108,11,0)))</f>
        <v>0</v>
      </c>
      <c r="F2749" s="99">
        <f>IF($J2738="TC",0,IF($J2738="Nso",0,VLOOKUP($A2735,'Class-6'!$B$9:$EI$108,12,0)))</f>
        <v>0</v>
      </c>
      <c r="G2749" s="269">
        <f>SUM(E2749,F2749)</f>
        <v>0</v>
      </c>
      <c r="H2749" s="1150">
        <f>IF($J2738="TC",0,IF($J2738="Nso",0,VLOOKUP($A2735,'Class-6'!$B$9:$EI$108,17,0)))</f>
        <v>0</v>
      </c>
      <c r="I2749" s="1151"/>
      <c r="J2749" s="1152">
        <f>IF($J2738="TC",0,IF($J2738="Nso",0,VLOOKUP($A2735,'Class-6'!$B$9:$EI$108,21,0)))</f>
        <v>0</v>
      </c>
      <c r="K2749" s="1153"/>
      <c r="L2749" s="99">
        <f>SUM(G2749,H2749,J2749)</f>
        <v>0</v>
      </c>
      <c r="M2749" s="100">
        <f>IF($J2738="TC",0,IF($J2738="Nso",0,VLOOKUP($A2735,'Class-6'!$B$9:$EI$108,25,0)))</f>
        <v>0</v>
      </c>
    </row>
    <row r="2750" spans="1:13" ht="22.5" customHeight="1">
      <c r="A2750" s="1187"/>
      <c r="B2750" s="49" t="s">
        <v>81</v>
      </c>
      <c r="C2750" s="1136" t="str">
        <f>'Class-6'!$AA$3</f>
        <v>ENGLISH</v>
      </c>
      <c r="D2750" s="1137"/>
      <c r="E2750" s="99">
        <f>IF($J2738="TC",0,IF($J2738="Nso",0,VLOOKUP($A2735,'Class-6'!$B$9:$EI$108,26,0)))</f>
        <v>0</v>
      </c>
      <c r="F2750" s="99">
        <f>IF($J2738="TC",0,IF($J2738="Nso",0,VLOOKUP($A2735,'Class-6'!$B$9:$EI$108,27,0)))</f>
        <v>0</v>
      </c>
      <c r="G2750" s="270">
        <f t="shared" ref="G2750:G2754" si="154">SUM(E2750,F2750)</f>
        <v>0</v>
      </c>
      <c r="H2750" s="1138">
        <f>IF($J2738="TC",0,IF($J2738="Nso",0,VLOOKUP($A2735,'Class-6'!$B$9:$EI$108,32,0)))</f>
        <v>0</v>
      </c>
      <c r="I2750" s="1139"/>
      <c r="J2750" s="1140">
        <f>IF($J2738="TC",0,IF($J2738="Nso",0,VLOOKUP($A2735,'Class-6'!$B$9:$EI$108,36,0)))</f>
        <v>0</v>
      </c>
      <c r="K2750" s="1141"/>
      <c r="L2750" s="99">
        <f t="shared" ref="L2750:L2754" si="155">SUM(G2750,H2750,J2750)</f>
        <v>0</v>
      </c>
      <c r="M2750" s="100">
        <f>IF($J2738="TC",0,IF($J2738="Nso",0,VLOOKUP($A2735,'Class-6'!$B$9:$EI$108,40,0)))</f>
        <v>0</v>
      </c>
    </row>
    <row r="2751" spans="1:13" ht="22.5" customHeight="1">
      <c r="A2751" s="1187"/>
      <c r="B2751" s="49" t="s">
        <v>81</v>
      </c>
      <c r="C2751" s="1136" t="str">
        <f>'Class-6'!$AP$3</f>
        <v>SANSKRIT</v>
      </c>
      <c r="D2751" s="1137"/>
      <c r="E2751" s="99">
        <f>IF($J2738="TC",0,IF($J2738="Nso",0,VLOOKUP($A2735,'Class-6'!$B$9:$EI$108,41,0)))</f>
        <v>0</v>
      </c>
      <c r="F2751" s="99">
        <f>IF($J2738="TC",0,IF($J2738="TC",0,IF($J2738="Nso",0,VLOOKUP($A2735,'Class-6'!$B$9:$EI$108,42,0))))</f>
        <v>0</v>
      </c>
      <c r="G2751" s="270">
        <f t="shared" si="154"/>
        <v>0</v>
      </c>
      <c r="H2751" s="1138">
        <f>IF($J2738="TC",0,IF($J2738="Nso",0,VLOOKUP($A2735,'Class-6'!$B$9:$EI$108,47,0)))</f>
        <v>0</v>
      </c>
      <c r="I2751" s="1139"/>
      <c r="J2751" s="1140">
        <f>IF($J2738="TC",0,IF($J2738="Nso",0,VLOOKUP($A2735,'Class-6'!$B$9:$EI$108,51,0)))</f>
        <v>0</v>
      </c>
      <c r="K2751" s="1141"/>
      <c r="L2751" s="99">
        <f t="shared" si="155"/>
        <v>0</v>
      </c>
      <c r="M2751" s="100">
        <f>IF($J2738="TC",0,IF($J2738="Nso",0,VLOOKUP($A2735,'Class-6'!$B$9:$EI$108,55,0)))</f>
        <v>0</v>
      </c>
    </row>
    <row r="2752" spans="1:13" ht="22.5" customHeight="1">
      <c r="A2752" s="1187"/>
      <c r="B2752" s="49" t="s">
        <v>81</v>
      </c>
      <c r="C2752" s="1136" t="str">
        <f>'Class-6'!$BE$3</f>
        <v>SCIENCE</v>
      </c>
      <c r="D2752" s="1137"/>
      <c r="E2752" s="99">
        <f>IF($J2738="TC",0,IF($J2738="Nso",0,VLOOKUP($A2735,'Class-6'!$B$9:$EI$108,56,0)))</f>
        <v>0</v>
      </c>
      <c r="F2752" s="99">
        <f>IF($J2738="TC",0,IF($J2738="Nso",0,VLOOKUP($A2735,'Class-6'!$B$9:$EI$108,57,0)))</f>
        <v>0</v>
      </c>
      <c r="G2752" s="270">
        <f t="shared" si="154"/>
        <v>0</v>
      </c>
      <c r="H2752" s="1138">
        <f>IF($J2738="TC",0,IF($J2738="Nso",0,VLOOKUP($A2735,'Class-6'!$B$9:$EI$108,62,0)))</f>
        <v>0</v>
      </c>
      <c r="I2752" s="1139"/>
      <c r="J2752" s="1140">
        <f>IF($J2738="TC",0,IF($J2738="Nso",0,VLOOKUP($A2735,'Class-6'!$B$9:$EI$108,66,0)))</f>
        <v>0</v>
      </c>
      <c r="K2752" s="1141"/>
      <c r="L2752" s="99">
        <f t="shared" si="155"/>
        <v>0</v>
      </c>
      <c r="M2752" s="100">
        <f>IF($J2738="TC",0,IF($J2738="Nso",0,VLOOKUP($A2735,'Class-6'!$B$9:$EI$108,70,0)))</f>
        <v>0</v>
      </c>
    </row>
    <row r="2753" spans="1:13" ht="22.5" customHeight="1">
      <c r="A2753" s="1187"/>
      <c r="B2753" s="49" t="s">
        <v>81</v>
      </c>
      <c r="C2753" s="1136" t="str">
        <f>'Class-6'!$BT$3</f>
        <v>MATHEMATICS</v>
      </c>
      <c r="D2753" s="1137"/>
      <c r="E2753" s="99">
        <f>IF($J2738="TC",0,IF($J2738="Nso",0,VLOOKUP($A2735,'Class-6'!$B$9:$EI$108,71,0)))</f>
        <v>0</v>
      </c>
      <c r="F2753" s="99">
        <f>IF($J2738="TC",0,IF($J2738="Nso",0,VLOOKUP($A2735,'Class-6'!$B$9:$EI$108,72,0)))</f>
        <v>0</v>
      </c>
      <c r="G2753" s="270">
        <f t="shared" si="154"/>
        <v>0</v>
      </c>
      <c r="H2753" s="1138">
        <f>IF($J2738="TC",0,IF($J2738="Nso",0,VLOOKUP($A2735,'Class-6'!$B$9:$EI$108,77,0)))</f>
        <v>0</v>
      </c>
      <c r="I2753" s="1139"/>
      <c r="J2753" s="1140">
        <f>IF($J2738="TC",0,IF($J2738="Nso",0,VLOOKUP($A2735,'Class-6'!$B$9:$EI$108,81,0)))</f>
        <v>0</v>
      </c>
      <c r="K2753" s="1141"/>
      <c r="L2753" s="99">
        <f t="shared" si="155"/>
        <v>0</v>
      </c>
      <c r="M2753" s="100">
        <f>IF($J2738="TC",0,IF($J2738="Nso",0,VLOOKUP($A2735,'Class-6'!$B$9:$EI$108,85,0)))</f>
        <v>0</v>
      </c>
    </row>
    <row r="2754" spans="1:13" ht="22.5" customHeight="1" thickBot="1">
      <c r="A2754" s="1187"/>
      <c r="B2754" s="49" t="s">
        <v>81</v>
      </c>
      <c r="C2754" s="1142" t="str">
        <f>'Class-6'!$CI$3</f>
        <v>SOCIAL SCIENCE</v>
      </c>
      <c r="D2754" s="1143"/>
      <c r="E2754" s="99">
        <f>IF($J2738="TC",0,IF($J2738="Nso",0,VLOOKUP($A2735,'Class-6'!$B$9:$EI$108,86,0)))</f>
        <v>0</v>
      </c>
      <c r="F2754" s="99">
        <f>IF($J2738="TC",0,IF($J2738="Nso",0,VLOOKUP($A2735,'Class-6'!$B$9:$EI$108,87,0)))</f>
        <v>0</v>
      </c>
      <c r="G2754" s="271">
        <f t="shared" si="154"/>
        <v>0</v>
      </c>
      <c r="H2754" s="1144">
        <f>IF($J2738="TC",0,IF($J2738="Nso",0,VLOOKUP($A2735,'Class-6'!$B$9:$EI$108,92,0)))</f>
        <v>0</v>
      </c>
      <c r="I2754" s="1145"/>
      <c r="J2754" s="1146">
        <f>IF($J2738="TC",0,IF($J2738="Nso",0,VLOOKUP($A2735,'Class-6'!$B$9:$EI$108,96,0)))</f>
        <v>0</v>
      </c>
      <c r="K2754" s="1147"/>
      <c r="L2754" s="99">
        <f t="shared" si="155"/>
        <v>0</v>
      </c>
      <c r="M2754" s="100">
        <f>IF($J2738="TC",0,IF($J2738="Nso",0,VLOOKUP($A2735,'Class-6'!$B$9:$EI$108,100,0)))</f>
        <v>0</v>
      </c>
    </row>
    <row r="2755" spans="1:13" ht="20.25" customHeight="1">
      <c r="A2755" s="1187"/>
      <c r="B2755" s="49" t="s">
        <v>81</v>
      </c>
      <c r="C2755" s="1124" t="s">
        <v>90</v>
      </c>
      <c r="D2755" s="1125"/>
      <c r="E2755" s="1126"/>
      <c r="F2755" s="1130" t="s">
        <v>91</v>
      </c>
      <c r="G2755" s="1131"/>
      <c r="H2755" s="1132" t="s">
        <v>92</v>
      </c>
      <c r="I2755" s="1133"/>
      <c r="J2755" s="481" t="s">
        <v>45</v>
      </c>
      <c r="K2755" s="481" t="s">
        <v>98</v>
      </c>
      <c r="L2755" s="411" t="s">
        <v>43</v>
      </c>
      <c r="M2755" s="513" t="s">
        <v>47</v>
      </c>
    </row>
    <row r="2756" spans="1:13" ht="20.25" customHeight="1" thickBot="1">
      <c r="A2756" s="1187"/>
      <c r="B2756" s="49" t="s">
        <v>81</v>
      </c>
      <c r="C2756" s="1127"/>
      <c r="D2756" s="1128"/>
      <c r="E2756" s="1129"/>
      <c r="F2756" s="1134">
        <f>IF($J2738="TC",0,IF($J2738="Nso",0,VLOOKUP($A2735,'Class-6'!$B$9:$EI$108,131,0)))</f>
        <v>0</v>
      </c>
      <c r="G2756" s="1135"/>
      <c r="H2756" s="1134">
        <f>IF($J2738="TC",0,IF($J2738="Nso",0,VLOOKUP($A2735,'Class-6'!$B$9:$EI$108,132,0)))</f>
        <v>0</v>
      </c>
      <c r="I2756" s="1135"/>
      <c r="J2756" s="483">
        <f>IF($J2738="TC",0,IF($J2738="Nso",0,VLOOKUP($A2735,'Class-6'!$B$9:$EI$108,133,0)))</f>
        <v>0</v>
      </c>
      <c r="K2756" s="482" t="str">
        <f>IF($J2738="TC",0,IF($J2738="Nso",0,VLOOKUP($A2735,'Class-6'!$B$9:$EI$108,134,0)))</f>
        <v/>
      </c>
      <c r="L2756" s="412" t="str">
        <f>IF($J2738="TC","TC",IF($J2738="Nso","NSO",VLOOKUP($A2735,'Class-6'!$B$9:$EI$108,135,0)))</f>
        <v/>
      </c>
      <c r="M2756" s="97" t="str">
        <f>IF($J2738="Nso",0,VLOOKUP($A2735,'Class-6'!$B$9:$EI$108,137,0))</f>
        <v/>
      </c>
    </row>
    <row r="2757" spans="1:13" ht="20.25" customHeight="1">
      <c r="A2757" s="1187"/>
      <c r="B2757" s="49" t="s">
        <v>81</v>
      </c>
      <c r="C2757" s="1172" t="s">
        <v>63</v>
      </c>
      <c r="D2757" s="1173"/>
      <c r="E2757" s="1173"/>
      <c r="F2757" s="1173"/>
      <c r="G2757" s="1173"/>
      <c r="H2757" s="1174"/>
      <c r="I2757" s="1175" t="s">
        <v>64</v>
      </c>
      <c r="J2757" s="1176"/>
      <c r="K2757" s="484">
        <f>IF($J2738="TC",0,IF($J2738="Nso",0,VLOOKUP($A2735,'Class-6'!$B$9:$EI$108,128,0)))</f>
        <v>0</v>
      </c>
      <c r="L2757" s="1177" t="s">
        <v>107</v>
      </c>
      <c r="M2757" s="1178"/>
    </row>
    <row r="2758" spans="1:13" ht="20.25" customHeight="1" thickBot="1">
      <c r="A2758" s="1187"/>
      <c r="B2758" s="49" t="s">
        <v>81</v>
      </c>
      <c r="C2758" s="1113" t="s">
        <v>58</v>
      </c>
      <c r="D2758" s="1114"/>
      <c r="E2758" s="1114"/>
      <c r="F2758" s="1115" t="s">
        <v>176</v>
      </c>
      <c r="G2758" s="1115"/>
      <c r="H2758" s="272" t="s">
        <v>51</v>
      </c>
      <c r="I2758" s="1116" t="s">
        <v>65</v>
      </c>
      <c r="J2758" s="1117"/>
      <c r="K2758" s="485">
        <f>IF($J2738="TC",0,IF($J2738="Nso",0,VLOOKUP($A2735,'Class-6'!$B$9:$EI$108,129,0)))</f>
        <v>0</v>
      </c>
      <c r="L2758" s="1118" t="str">
        <f>IF($J2738="TC",0,IF($J2738="Nso",0,VLOOKUP($A2735,'Class-6'!$B$9:$EI$108,130,0)))</f>
        <v/>
      </c>
      <c r="M2758" s="1119"/>
    </row>
    <row r="2759" spans="1:13" ht="20.25" customHeight="1">
      <c r="A2759" s="1187"/>
      <c r="B2759" s="49" t="s">
        <v>81</v>
      </c>
      <c r="C2759" s="1113"/>
      <c r="D2759" s="1114"/>
      <c r="E2759" s="1114"/>
      <c r="F2759" s="1115"/>
      <c r="G2759" s="1115"/>
      <c r="H2759" s="273" t="s">
        <v>105</v>
      </c>
      <c r="I2759" s="1120" t="s">
        <v>66</v>
      </c>
      <c r="J2759" s="1121"/>
      <c r="K2759" s="1122">
        <f>IF($J2738="TC",0,IF($J2738="Nso",0,VLOOKUP($A2735,'Class-6'!$B$9:$EI$108,138,0)))</f>
        <v>0</v>
      </c>
      <c r="L2759" s="1122"/>
      <c r="M2759" s="1123"/>
    </row>
    <row r="2760" spans="1:13" ht="20.25" customHeight="1">
      <c r="A2760" s="1187"/>
      <c r="B2760" s="49" t="s">
        <v>81</v>
      </c>
      <c r="C2760" s="1101" t="str">
        <f>'Class-6'!$CX$3</f>
        <v>WORK EXP.</v>
      </c>
      <c r="D2760" s="1102"/>
      <c r="E2760" s="1103"/>
      <c r="F2760" s="1104" t="str">
        <f>IF($J2738="TC",0,IF($J2738="Nso",0,VLOOKUP($A2735,'Class-6'!$B$9:$FH$108,155,0)))</f>
        <v>0/100</v>
      </c>
      <c r="G2760" s="1104"/>
      <c r="H2760" s="95">
        <f>IF($J2738="TC",0,IF($J2738="Nso",0,VLOOKUP($A2735,'Class-6'!$B$9:$FH$108,109,0)))</f>
        <v>0</v>
      </c>
      <c r="I2760" s="1105" t="s">
        <v>83</v>
      </c>
      <c r="J2760" s="1106"/>
      <c r="K2760" s="1107">
        <f>'Class-6'!$V$2</f>
        <v>44676</v>
      </c>
      <c r="L2760" s="1107"/>
      <c r="M2760" s="1108"/>
    </row>
    <row r="2761" spans="1:13" ht="20.25" customHeight="1">
      <c r="A2761" s="1187"/>
      <c r="B2761" s="49" t="s">
        <v>81</v>
      </c>
      <c r="C2761" s="1109" t="str">
        <f>'Class-6'!$DG$3</f>
        <v>ART EDU.</v>
      </c>
      <c r="D2761" s="1104"/>
      <c r="E2761" s="1104"/>
      <c r="F2761" s="1086" t="str">
        <f>IF($J2738="TC",0,IF($J2738="Nso",0,VLOOKUP($A2735,'Class-6'!$B$9:$FH$108,159,0)))</f>
        <v>0/100</v>
      </c>
      <c r="G2761" s="1087"/>
      <c r="H2761" s="95">
        <f>IF($J2738="TC",0,IF($J2738="Nso",0,VLOOKUP($A2735,'Class-6'!$B$9:$FH$108,118,0)))</f>
        <v>0</v>
      </c>
      <c r="I2761" s="1110"/>
      <c r="J2761" s="1111"/>
      <c r="K2761" s="1111"/>
      <c r="L2761" s="1111"/>
      <c r="M2761" s="1112"/>
    </row>
    <row r="2762" spans="1:13" ht="20.25" customHeight="1">
      <c r="A2762" s="1187"/>
      <c r="B2762" s="49" t="s">
        <v>81</v>
      </c>
      <c r="C2762" s="1084" t="str">
        <f>'Class-6'!$DP$3</f>
        <v>HEALTH &amp; PHY. EDU.</v>
      </c>
      <c r="D2762" s="1085"/>
      <c r="E2762" s="1085"/>
      <c r="F2762" s="1086" t="str">
        <f>IF($J2738="TC",0,IF($J2738="Nso",0,VLOOKUP($A2735,'Class-6'!$B$9:$FH$108,163,0)))</f>
        <v>0/100</v>
      </c>
      <c r="G2762" s="1087"/>
      <c r="H2762" s="95">
        <f>IF($J2738="TC",0,IF($J2738="Nso",0,VLOOKUP($A2735,'Class-6'!$B$9:$FH$108,127,0)))</f>
        <v>0</v>
      </c>
      <c r="I2762" s="1088" t="s">
        <v>78</v>
      </c>
      <c r="J2762" s="1089"/>
      <c r="K2762" s="1092"/>
      <c r="L2762" s="1093"/>
      <c r="M2762" s="1094"/>
    </row>
    <row r="2763" spans="1:13" ht="20.25" customHeight="1">
      <c r="A2763" s="1187"/>
      <c r="B2763" s="40" t="s">
        <v>81</v>
      </c>
      <c r="C2763" s="1098" t="s">
        <v>67</v>
      </c>
      <c r="D2763" s="1099"/>
      <c r="E2763" s="1099"/>
      <c r="F2763" s="1099"/>
      <c r="G2763" s="1099"/>
      <c r="H2763" s="1100"/>
      <c r="I2763" s="1090"/>
      <c r="J2763" s="1091"/>
      <c r="K2763" s="1095"/>
      <c r="L2763" s="1096"/>
      <c r="M2763" s="1097"/>
    </row>
    <row r="2764" spans="1:13" ht="20.25" customHeight="1" thickBot="1">
      <c r="A2764" s="1187"/>
      <c r="B2764" s="40" t="s">
        <v>81</v>
      </c>
      <c r="C2764" s="96" t="s">
        <v>68</v>
      </c>
      <c r="D2764" s="1060" t="s">
        <v>73</v>
      </c>
      <c r="E2764" s="1227"/>
      <c r="F2764" s="1060" t="s">
        <v>74</v>
      </c>
      <c r="G2764" s="1061"/>
      <c r="H2764" s="1062"/>
      <c r="I2764" s="1063" t="s">
        <v>79</v>
      </c>
      <c r="J2764" s="1064"/>
      <c r="K2764" s="1064"/>
      <c r="L2764" s="1064"/>
      <c r="M2764" s="1065"/>
    </row>
    <row r="2765" spans="1:13" ht="20.25" customHeight="1">
      <c r="A2765" s="1187"/>
      <c r="B2765" s="40" t="s">
        <v>81</v>
      </c>
      <c r="C2765" s="511" t="s">
        <v>207</v>
      </c>
      <c r="D2765" s="1228" t="s">
        <v>208</v>
      </c>
      <c r="E2765" s="1229"/>
      <c r="F2765" s="1069" t="s">
        <v>75</v>
      </c>
      <c r="G2765" s="1070"/>
      <c r="H2765" s="1071"/>
      <c r="I2765" s="1066"/>
      <c r="J2765" s="1067"/>
      <c r="K2765" s="1067"/>
      <c r="L2765" s="1067"/>
      <c r="M2765" s="1068"/>
    </row>
    <row r="2766" spans="1:13" ht="20.25" customHeight="1">
      <c r="A2766" s="1187"/>
      <c r="B2766" s="40" t="s">
        <v>81</v>
      </c>
      <c r="C2766" s="512" t="s">
        <v>69</v>
      </c>
      <c r="D2766" s="1230" t="s">
        <v>212</v>
      </c>
      <c r="E2766" s="1231"/>
      <c r="F2766" s="1072" t="s">
        <v>76</v>
      </c>
      <c r="G2766" s="1073"/>
      <c r="H2766" s="1074"/>
      <c r="I2766" s="1066"/>
      <c r="J2766" s="1067"/>
      <c r="K2766" s="1067"/>
      <c r="L2766" s="1067"/>
      <c r="M2766" s="1068"/>
    </row>
    <row r="2767" spans="1:13" ht="20.25" customHeight="1">
      <c r="A2767" s="1187"/>
      <c r="B2767" s="40" t="s">
        <v>81</v>
      </c>
      <c r="C2767" s="512" t="s">
        <v>70</v>
      </c>
      <c r="D2767" s="1230" t="s">
        <v>215</v>
      </c>
      <c r="E2767" s="1231"/>
      <c r="F2767" s="1072" t="s">
        <v>77</v>
      </c>
      <c r="G2767" s="1073"/>
      <c r="H2767" s="1074"/>
      <c r="I2767" s="1075" t="s">
        <v>93</v>
      </c>
      <c r="J2767" s="1076"/>
      <c r="K2767" s="1076"/>
      <c r="L2767" s="1076"/>
      <c r="M2767" s="1077"/>
    </row>
    <row r="2768" spans="1:13" ht="20.25" customHeight="1">
      <c r="A2768" s="1187"/>
      <c r="B2768" s="40"/>
      <c r="C2768" s="512" t="s">
        <v>72</v>
      </c>
      <c r="D2768" s="1230" t="s">
        <v>209</v>
      </c>
      <c r="E2768" s="1231"/>
      <c r="F2768" s="1072" t="s">
        <v>77</v>
      </c>
      <c r="G2768" s="1073"/>
      <c r="H2768" s="1074"/>
      <c r="I2768" s="1075"/>
      <c r="J2768" s="1076"/>
      <c r="K2768" s="1076"/>
      <c r="L2768" s="1076"/>
      <c r="M2768" s="1077"/>
    </row>
    <row r="2769" spans="1:13" ht="20.25" customHeight="1" thickBot="1">
      <c r="A2769" s="1187"/>
      <c r="B2769" s="51" t="s">
        <v>81</v>
      </c>
      <c r="C2769" s="131" t="s">
        <v>71</v>
      </c>
      <c r="D2769" s="1232" t="s">
        <v>210</v>
      </c>
      <c r="E2769" s="1233"/>
      <c r="F2769" s="1081" t="s">
        <v>106</v>
      </c>
      <c r="G2769" s="1082"/>
      <c r="H2769" s="1083"/>
      <c r="I2769" s="1078"/>
      <c r="J2769" s="1079"/>
      <c r="K2769" s="1079"/>
      <c r="L2769" s="1079"/>
      <c r="M2769" s="1080"/>
    </row>
    <row r="2770" spans="1:13" ht="24.75" customHeight="1" thickTop="1" thickBot="1">
      <c r="A2770" s="488">
        <f>A2735+1</f>
        <v>79</v>
      </c>
      <c r="B2770" s="1186" t="s">
        <v>54</v>
      </c>
      <c r="C2770" s="1186"/>
      <c r="D2770" s="1186"/>
      <c r="E2770" s="1186"/>
      <c r="F2770" s="1186"/>
      <c r="G2770" s="1186"/>
      <c r="H2770" s="1186"/>
      <c r="I2770" s="1186"/>
      <c r="J2770" s="1186"/>
      <c r="K2770" s="1186"/>
      <c r="L2770" s="1186"/>
      <c r="M2770" s="1186"/>
    </row>
    <row r="2771" spans="1:13" ht="37.5" customHeight="1" thickTop="1">
      <c r="A2771" s="1187"/>
      <c r="B2771" s="1188"/>
      <c r="C2771" s="1189"/>
      <c r="D2771" s="1192" t="str">
        <f>Master!$E$8</f>
        <v>Govt. Sr. Secondary School Raimalwada</v>
      </c>
      <c r="E2771" s="1193"/>
      <c r="F2771" s="1193"/>
      <c r="G2771" s="1193"/>
      <c r="H2771" s="1193"/>
      <c r="I2771" s="1193"/>
      <c r="J2771" s="1193"/>
      <c r="K2771" s="1193"/>
      <c r="L2771" s="1193"/>
      <c r="M2771" s="1194"/>
    </row>
    <row r="2772" spans="1:13" ht="26.25" customHeight="1" thickBot="1">
      <c r="A2772" s="1187"/>
      <c r="B2772" s="1190"/>
      <c r="C2772" s="1191"/>
      <c r="D2772" s="1195" t="str">
        <f>Master!$E$11</f>
        <v>P.S.-Bapini (Jodhpur)</v>
      </c>
      <c r="E2772" s="1196"/>
      <c r="F2772" s="1196"/>
      <c r="G2772" s="1196"/>
      <c r="H2772" s="1196"/>
      <c r="I2772" s="1196"/>
      <c r="J2772" s="1196"/>
      <c r="K2772" s="1196"/>
      <c r="L2772" s="1196"/>
      <c r="M2772" s="1197"/>
    </row>
    <row r="2773" spans="1:13" ht="15" customHeight="1">
      <c r="A2773" s="1187"/>
      <c r="B2773" s="274"/>
      <c r="C2773" s="1198" t="s">
        <v>169</v>
      </c>
      <c r="D2773" s="1199"/>
      <c r="E2773" s="1199"/>
      <c r="F2773" s="1199"/>
      <c r="G2773" s="1200"/>
      <c r="H2773" s="1207" t="s">
        <v>129</v>
      </c>
      <c r="I2773" s="1207"/>
      <c r="J2773" s="1210">
        <f>VLOOKUP(A2770,'Class-6'!$B$9:$G$108,6)</f>
        <v>0</v>
      </c>
      <c r="K2773" s="1213" t="str">
        <f>CONCATENATE('Class-6'!$C$3,'Class-6'!$G$3)</f>
        <v>School U-Dise Code :-08151106901</v>
      </c>
      <c r="L2773" s="1214"/>
      <c r="M2773" s="1215"/>
    </row>
    <row r="2774" spans="1:13" ht="15" customHeight="1">
      <c r="A2774" s="1187"/>
      <c r="B2774" s="38"/>
      <c r="C2774" s="1201"/>
      <c r="D2774" s="1202"/>
      <c r="E2774" s="1202"/>
      <c r="F2774" s="1202"/>
      <c r="G2774" s="1203"/>
      <c r="H2774" s="1208"/>
      <c r="I2774" s="1208"/>
      <c r="J2774" s="1211"/>
      <c r="K2774" s="1216" t="str">
        <f>CONCATENATE('Class-6'!$I$3,'Class-6'!$J$3)</f>
        <v>Session :-2021-22</v>
      </c>
      <c r="L2774" s="1217"/>
      <c r="M2774" s="1218"/>
    </row>
    <row r="2775" spans="1:13" ht="15" customHeight="1" thickBot="1">
      <c r="A2775" s="1187"/>
      <c r="B2775" s="38"/>
      <c r="C2775" s="1204"/>
      <c r="D2775" s="1205"/>
      <c r="E2775" s="1205"/>
      <c r="F2775" s="1205"/>
      <c r="G2775" s="1206"/>
      <c r="H2775" s="1209"/>
      <c r="I2775" s="1209"/>
      <c r="J2775" s="1212"/>
      <c r="K2775" s="1219"/>
      <c r="L2775" s="1220"/>
      <c r="M2775" s="1221"/>
    </row>
    <row r="2776" spans="1:13" ht="20.25" customHeight="1">
      <c r="A2776" s="1187"/>
      <c r="B2776" s="40" t="s">
        <v>81</v>
      </c>
      <c r="C2776" s="1222" t="s">
        <v>22</v>
      </c>
      <c r="D2776" s="1223"/>
      <c r="E2776" s="1223"/>
      <c r="F2776" s="1224"/>
      <c r="G2776" s="17" t="s">
        <v>167</v>
      </c>
      <c r="H2776" s="1225">
        <f>VLOOKUP($A2770,'Class-6'!$B$9:$EI$108,4,0)</f>
        <v>0</v>
      </c>
      <c r="I2776" s="1225"/>
      <c r="J2776" s="1225"/>
      <c r="K2776" s="1225"/>
      <c r="L2776" s="1225"/>
      <c r="M2776" s="1226"/>
    </row>
    <row r="2777" spans="1:13" ht="20.25" customHeight="1">
      <c r="A2777" s="1187"/>
      <c r="B2777" s="40" t="s">
        <v>81</v>
      </c>
      <c r="C2777" s="1181" t="s">
        <v>24</v>
      </c>
      <c r="D2777" s="1182"/>
      <c r="E2777" s="1182"/>
      <c r="F2777" s="1183"/>
      <c r="G2777" s="33" t="s">
        <v>167</v>
      </c>
      <c r="H2777" s="1179">
        <f>VLOOKUP($A2770,'Class-6'!$B$9:$EI$108,7,0)</f>
        <v>0</v>
      </c>
      <c r="I2777" s="1179"/>
      <c r="J2777" s="1179"/>
      <c r="K2777" s="1179"/>
      <c r="L2777" s="1179"/>
      <c r="M2777" s="1180"/>
    </row>
    <row r="2778" spans="1:13" ht="20.25" customHeight="1">
      <c r="A2778" s="1187"/>
      <c r="B2778" s="40" t="s">
        <v>81</v>
      </c>
      <c r="C2778" s="1181" t="s">
        <v>25</v>
      </c>
      <c r="D2778" s="1182"/>
      <c r="E2778" s="1182"/>
      <c r="F2778" s="1183"/>
      <c r="G2778" s="33" t="s">
        <v>167</v>
      </c>
      <c r="H2778" s="1179">
        <f>VLOOKUP($A2770,'Class-6'!$B$9:$EI$108,8,0)</f>
        <v>0</v>
      </c>
      <c r="I2778" s="1179"/>
      <c r="J2778" s="1179"/>
      <c r="K2778" s="1179"/>
      <c r="L2778" s="1179"/>
      <c r="M2778" s="1180"/>
    </row>
    <row r="2779" spans="1:13" ht="20.25" customHeight="1">
      <c r="A2779" s="1187"/>
      <c r="B2779" s="40" t="s">
        <v>81</v>
      </c>
      <c r="C2779" s="1181" t="s">
        <v>56</v>
      </c>
      <c r="D2779" s="1182"/>
      <c r="E2779" s="1182"/>
      <c r="F2779" s="1183"/>
      <c r="G2779" s="33" t="s">
        <v>167</v>
      </c>
      <c r="H2779" s="1179">
        <f>VLOOKUP($A2770,'Class-6'!$B$9:$EI$108,9,0)</f>
        <v>0</v>
      </c>
      <c r="I2779" s="1179"/>
      <c r="J2779" s="1179"/>
      <c r="K2779" s="1179"/>
      <c r="L2779" s="1179"/>
      <c r="M2779" s="1180"/>
    </row>
    <row r="2780" spans="1:13" ht="20.25" customHeight="1">
      <c r="A2780" s="1187"/>
      <c r="B2780" s="40" t="s">
        <v>81</v>
      </c>
      <c r="C2780" s="1181" t="s">
        <v>57</v>
      </c>
      <c r="D2780" s="1182"/>
      <c r="E2780" s="1182"/>
      <c r="F2780" s="1183"/>
      <c r="G2780" s="33" t="s">
        <v>167</v>
      </c>
      <c r="H2780" s="1184" t="str">
        <f>CONCATENATE('Class-6'!$G$4,'Class-6'!$J$4)</f>
        <v>6(A)</v>
      </c>
      <c r="I2780" s="1179"/>
      <c r="J2780" s="1179"/>
      <c r="K2780" s="1179"/>
      <c r="L2780" s="1179"/>
      <c r="M2780" s="1180"/>
    </row>
    <row r="2781" spans="1:13" ht="20.25" customHeight="1" thickBot="1">
      <c r="A2781" s="1187"/>
      <c r="B2781" s="40" t="s">
        <v>81</v>
      </c>
      <c r="C2781" s="1154" t="s">
        <v>27</v>
      </c>
      <c r="D2781" s="1155"/>
      <c r="E2781" s="1155"/>
      <c r="F2781" s="1156"/>
      <c r="G2781" s="98" t="s">
        <v>167</v>
      </c>
      <c r="H2781" s="1157">
        <f>VLOOKUP($A2770,'Class-6'!$B$9:$EI$108,10,0)</f>
        <v>0</v>
      </c>
      <c r="I2781" s="1157"/>
      <c r="J2781" s="1157"/>
      <c r="K2781" s="1157"/>
      <c r="L2781" s="1157"/>
      <c r="M2781" s="1158"/>
    </row>
    <row r="2782" spans="1:13" ht="20.25" customHeight="1">
      <c r="A2782" s="1187"/>
      <c r="B2782" s="49" t="s">
        <v>81</v>
      </c>
      <c r="C2782" s="1159" t="s">
        <v>58</v>
      </c>
      <c r="D2782" s="1160"/>
      <c r="E2782" s="413" t="s">
        <v>85</v>
      </c>
      <c r="F2782" s="413" t="s">
        <v>86</v>
      </c>
      <c r="G2782" s="410" t="s">
        <v>33</v>
      </c>
      <c r="H2782" s="1161" t="s">
        <v>59</v>
      </c>
      <c r="I2782" s="1161"/>
      <c r="J2782" s="1162" t="s">
        <v>97</v>
      </c>
      <c r="K2782" s="1163"/>
      <c r="L2782" s="414" t="s">
        <v>89</v>
      </c>
      <c r="M2782" s="1164" t="s">
        <v>104</v>
      </c>
    </row>
    <row r="2783" spans="1:13" ht="25.5" customHeight="1" thickBot="1">
      <c r="A2783" s="1187"/>
      <c r="B2783" s="49" t="s">
        <v>81</v>
      </c>
      <c r="C2783" s="1166" t="s">
        <v>60</v>
      </c>
      <c r="D2783" s="1167"/>
      <c r="E2783" s="267">
        <f>'Class-6'!$L$7</f>
        <v>20</v>
      </c>
      <c r="F2783" s="267">
        <f>'Class-6'!$M$7</f>
        <v>20</v>
      </c>
      <c r="G2783" s="268">
        <f>SUM(E2783:F2783)</f>
        <v>40</v>
      </c>
      <c r="H2783" s="1168">
        <f>'Class-6'!$R$7</f>
        <v>60</v>
      </c>
      <c r="I2783" s="1169"/>
      <c r="J2783" s="1170">
        <f>'Class-6'!$V$7</f>
        <v>100</v>
      </c>
      <c r="K2783" s="1171"/>
      <c r="L2783" s="150">
        <f>G2783+H2783+J2783</f>
        <v>200</v>
      </c>
      <c r="M2783" s="1165"/>
    </row>
    <row r="2784" spans="1:13" ht="22.5" customHeight="1">
      <c r="A2784" s="1187"/>
      <c r="B2784" s="49" t="s">
        <v>81</v>
      </c>
      <c r="C2784" s="1148" t="str">
        <f>'Class-6'!$L$3</f>
        <v>HINDI</v>
      </c>
      <c r="D2784" s="1149"/>
      <c r="E2784" s="99">
        <f>IF($J2773="TC",0,IF($J2773="Nso",0,VLOOKUP($A2770,'Class-6'!$B$9:$EI$108,11,0)))</f>
        <v>0</v>
      </c>
      <c r="F2784" s="99">
        <f>IF($J2773="TC",0,IF($J2773="Nso",0,VLOOKUP($A2770,'Class-6'!$B$9:$EI$108,12,0)))</f>
        <v>0</v>
      </c>
      <c r="G2784" s="269">
        <f>SUM(E2784,F2784)</f>
        <v>0</v>
      </c>
      <c r="H2784" s="1150">
        <f>IF($J2773="TC",0,IF($J2773="Nso",0,VLOOKUP($A2770,'Class-6'!$B$9:$EI$108,17,0)))</f>
        <v>0</v>
      </c>
      <c r="I2784" s="1151"/>
      <c r="J2784" s="1152">
        <f>IF($J2773="TC",0,IF($J2773="Nso",0,VLOOKUP($A2770,'Class-6'!$B$9:$EI$108,21,0)))</f>
        <v>0</v>
      </c>
      <c r="K2784" s="1153"/>
      <c r="L2784" s="99">
        <f>SUM(G2784,H2784,J2784)</f>
        <v>0</v>
      </c>
      <c r="M2784" s="100">
        <f>IF($J2773="TC",0,IF($J2773="Nso",0,VLOOKUP($A2770,'Class-6'!$B$9:$EI$108,25,0)))</f>
        <v>0</v>
      </c>
    </row>
    <row r="2785" spans="1:13" ht="22.5" customHeight="1">
      <c r="A2785" s="1187"/>
      <c r="B2785" s="49" t="s">
        <v>81</v>
      </c>
      <c r="C2785" s="1136" t="str">
        <f>'Class-6'!$AA$3</f>
        <v>ENGLISH</v>
      </c>
      <c r="D2785" s="1137"/>
      <c r="E2785" s="99">
        <f>IF($J2773="TC",0,IF($J2773="Nso",0,VLOOKUP($A2770,'Class-6'!$B$9:$EI$108,26,0)))</f>
        <v>0</v>
      </c>
      <c r="F2785" s="99">
        <f>IF($J2773="TC",0,IF($J2773="Nso",0,VLOOKUP($A2770,'Class-6'!$B$9:$EI$108,27,0)))</f>
        <v>0</v>
      </c>
      <c r="G2785" s="270">
        <f t="shared" ref="G2785:G2789" si="156">SUM(E2785,F2785)</f>
        <v>0</v>
      </c>
      <c r="H2785" s="1138">
        <f>IF($J2773="TC",0,IF($J2773="Nso",0,VLOOKUP($A2770,'Class-6'!$B$9:$EI$108,32,0)))</f>
        <v>0</v>
      </c>
      <c r="I2785" s="1139"/>
      <c r="J2785" s="1140">
        <f>IF($J2773="TC",0,IF($J2773="Nso",0,VLOOKUP($A2770,'Class-6'!$B$9:$EI$108,36,0)))</f>
        <v>0</v>
      </c>
      <c r="K2785" s="1141"/>
      <c r="L2785" s="99">
        <f t="shared" ref="L2785:L2789" si="157">SUM(G2785,H2785,J2785)</f>
        <v>0</v>
      </c>
      <c r="M2785" s="100">
        <f>IF($J2773="TC",0,IF($J2773="Nso",0,VLOOKUP($A2770,'Class-6'!$B$9:$EI$108,40,0)))</f>
        <v>0</v>
      </c>
    </row>
    <row r="2786" spans="1:13" ht="22.5" customHeight="1">
      <c r="A2786" s="1187"/>
      <c r="B2786" s="49" t="s">
        <v>81</v>
      </c>
      <c r="C2786" s="1136" t="str">
        <f>'Class-6'!$AP$3</f>
        <v>SANSKRIT</v>
      </c>
      <c r="D2786" s="1137"/>
      <c r="E2786" s="99">
        <f>IF($J2773="TC",0,IF($J2773="Nso",0,VLOOKUP($A2770,'Class-6'!$B$9:$EI$108,41,0)))</f>
        <v>0</v>
      </c>
      <c r="F2786" s="99">
        <f>IF($J2773="TC",0,IF($J2773="TC",0,IF($J2773="Nso",0,VLOOKUP($A2770,'Class-6'!$B$9:$EI$108,42,0))))</f>
        <v>0</v>
      </c>
      <c r="G2786" s="270">
        <f t="shared" si="156"/>
        <v>0</v>
      </c>
      <c r="H2786" s="1138">
        <f>IF($J2773="TC",0,IF($J2773="Nso",0,VLOOKUP($A2770,'Class-6'!$B$9:$EI$108,47,0)))</f>
        <v>0</v>
      </c>
      <c r="I2786" s="1139"/>
      <c r="J2786" s="1140">
        <f>IF($J2773="TC",0,IF($J2773="Nso",0,VLOOKUP($A2770,'Class-6'!$B$9:$EI$108,51,0)))</f>
        <v>0</v>
      </c>
      <c r="K2786" s="1141"/>
      <c r="L2786" s="99">
        <f t="shared" si="157"/>
        <v>0</v>
      </c>
      <c r="M2786" s="100">
        <f>IF($J2773="TC",0,IF($J2773="Nso",0,VLOOKUP($A2770,'Class-6'!$B$9:$EI$108,55,0)))</f>
        <v>0</v>
      </c>
    </row>
    <row r="2787" spans="1:13" ht="22.5" customHeight="1">
      <c r="A2787" s="1187"/>
      <c r="B2787" s="49" t="s">
        <v>81</v>
      </c>
      <c r="C2787" s="1136" t="str">
        <f>'Class-6'!$BE$3</f>
        <v>SCIENCE</v>
      </c>
      <c r="D2787" s="1137"/>
      <c r="E2787" s="99">
        <f>IF($J2773="TC",0,IF($J2773="Nso",0,VLOOKUP($A2770,'Class-6'!$B$9:$EI$108,56,0)))</f>
        <v>0</v>
      </c>
      <c r="F2787" s="99">
        <f>IF($J2773="TC",0,IF($J2773="Nso",0,VLOOKUP($A2770,'Class-6'!$B$9:$EI$108,57,0)))</f>
        <v>0</v>
      </c>
      <c r="G2787" s="270">
        <f t="shared" si="156"/>
        <v>0</v>
      </c>
      <c r="H2787" s="1138">
        <f>IF($J2773="TC",0,IF($J2773="Nso",0,VLOOKUP($A2770,'Class-6'!$B$9:$EI$108,62,0)))</f>
        <v>0</v>
      </c>
      <c r="I2787" s="1139"/>
      <c r="J2787" s="1140">
        <f>IF($J2773="TC",0,IF($J2773="Nso",0,VLOOKUP($A2770,'Class-6'!$B$9:$EI$108,66,0)))</f>
        <v>0</v>
      </c>
      <c r="K2787" s="1141"/>
      <c r="L2787" s="99">
        <f t="shared" si="157"/>
        <v>0</v>
      </c>
      <c r="M2787" s="100">
        <f>IF($J2773="TC",0,IF($J2773="Nso",0,VLOOKUP($A2770,'Class-6'!$B$9:$EI$108,70,0)))</f>
        <v>0</v>
      </c>
    </row>
    <row r="2788" spans="1:13" ht="22.5" customHeight="1">
      <c r="A2788" s="1187"/>
      <c r="B2788" s="49" t="s">
        <v>81</v>
      </c>
      <c r="C2788" s="1136" t="str">
        <f>'Class-6'!$BT$3</f>
        <v>MATHEMATICS</v>
      </c>
      <c r="D2788" s="1137"/>
      <c r="E2788" s="99">
        <f>IF($J2773="TC",0,IF($J2773="Nso",0,VLOOKUP($A2770,'Class-6'!$B$9:$EI$108,71,0)))</f>
        <v>0</v>
      </c>
      <c r="F2788" s="99">
        <f>IF($J2773="TC",0,IF($J2773="Nso",0,VLOOKUP($A2770,'Class-6'!$B$9:$EI$108,72,0)))</f>
        <v>0</v>
      </c>
      <c r="G2788" s="270">
        <f t="shared" si="156"/>
        <v>0</v>
      </c>
      <c r="H2788" s="1138">
        <f>IF($J2773="TC",0,IF($J2773="Nso",0,VLOOKUP($A2770,'Class-6'!$B$9:$EI$108,77,0)))</f>
        <v>0</v>
      </c>
      <c r="I2788" s="1139"/>
      <c r="J2788" s="1140">
        <f>IF($J2773="TC",0,IF($J2773="Nso",0,VLOOKUP($A2770,'Class-6'!$B$9:$EI$108,81,0)))</f>
        <v>0</v>
      </c>
      <c r="K2788" s="1141"/>
      <c r="L2788" s="99">
        <f t="shared" si="157"/>
        <v>0</v>
      </c>
      <c r="M2788" s="100">
        <f>IF($J2773="TC",0,IF($J2773="Nso",0,VLOOKUP($A2770,'Class-6'!$B$9:$EI$108,85,0)))</f>
        <v>0</v>
      </c>
    </row>
    <row r="2789" spans="1:13" ht="22.5" customHeight="1" thickBot="1">
      <c r="A2789" s="1187"/>
      <c r="B2789" s="49" t="s">
        <v>81</v>
      </c>
      <c r="C2789" s="1142" t="str">
        <f>'Class-6'!$CI$3</f>
        <v>SOCIAL SCIENCE</v>
      </c>
      <c r="D2789" s="1143"/>
      <c r="E2789" s="99">
        <f>IF($J2773="TC",0,IF($J2773="Nso",0,VLOOKUP($A2770,'Class-6'!$B$9:$EI$108,86,0)))</f>
        <v>0</v>
      </c>
      <c r="F2789" s="99">
        <f>IF($J2773="TC",0,IF($J2773="Nso",0,VLOOKUP($A2770,'Class-6'!$B$9:$EI$108,87,0)))</f>
        <v>0</v>
      </c>
      <c r="G2789" s="271">
        <f t="shared" si="156"/>
        <v>0</v>
      </c>
      <c r="H2789" s="1144">
        <f>IF($J2773="TC",0,IF($J2773="Nso",0,VLOOKUP($A2770,'Class-6'!$B$9:$EI$108,92,0)))</f>
        <v>0</v>
      </c>
      <c r="I2789" s="1145"/>
      <c r="J2789" s="1146">
        <f>IF($J2773="TC",0,IF($J2773="Nso",0,VLOOKUP($A2770,'Class-6'!$B$9:$EI$108,96,0)))</f>
        <v>0</v>
      </c>
      <c r="K2789" s="1147"/>
      <c r="L2789" s="99">
        <f t="shared" si="157"/>
        <v>0</v>
      </c>
      <c r="M2789" s="100">
        <f>IF($J2773="TC",0,IF($J2773="Nso",0,VLOOKUP($A2770,'Class-6'!$B$9:$EI$108,100,0)))</f>
        <v>0</v>
      </c>
    </row>
    <row r="2790" spans="1:13" ht="20.25" customHeight="1">
      <c r="A2790" s="1187"/>
      <c r="B2790" s="49" t="s">
        <v>81</v>
      </c>
      <c r="C2790" s="1124" t="s">
        <v>90</v>
      </c>
      <c r="D2790" s="1125"/>
      <c r="E2790" s="1126"/>
      <c r="F2790" s="1130" t="s">
        <v>91</v>
      </c>
      <c r="G2790" s="1131"/>
      <c r="H2790" s="1132" t="s">
        <v>92</v>
      </c>
      <c r="I2790" s="1133"/>
      <c r="J2790" s="481" t="s">
        <v>45</v>
      </c>
      <c r="K2790" s="481" t="s">
        <v>98</v>
      </c>
      <c r="L2790" s="411" t="s">
        <v>43</v>
      </c>
      <c r="M2790" s="50" t="s">
        <v>47</v>
      </c>
    </row>
    <row r="2791" spans="1:13" ht="20.25" customHeight="1" thickBot="1">
      <c r="A2791" s="1187"/>
      <c r="B2791" s="49" t="s">
        <v>81</v>
      </c>
      <c r="C2791" s="1127"/>
      <c r="D2791" s="1128"/>
      <c r="E2791" s="1129"/>
      <c r="F2791" s="1134">
        <f>IF($J2773="TC",0,IF($J2773="Nso",0,VLOOKUP($A2770,'Class-6'!$B$9:$EI$108,131,0)))</f>
        <v>0</v>
      </c>
      <c r="G2791" s="1135"/>
      <c r="H2791" s="1134">
        <f>IF($J2773="TC",0,IF($J2773="Nso",0,VLOOKUP($A2770,'Class-6'!$B$9:$EI$108,132,0)))</f>
        <v>0</v>
      </c>
      <c r="I2791" s="1135"/>
      <c r="J2791" s="483">
        <f>IF($J2773="TC",0,IF($J2773="Nso",0,VLOOKUP($A2770,'Class-6'!$B$9:$EI$108,133,0)))</f>
        <v>0</v>
      </c>
      <c r="K2791" s="482" t="str">
        <f>IF($J2773="TC",0,IF($J2773="Nso",0,VLOOKUP($A2770,'Class-6'!$B$9:$EI$108,134,0)))</f>
        <v/>
      </c>
      <c r="L2791" s="412" t="str">
        <f>IF($J2773="TC","TC",IF($J2773="Nso","NSO",VLOOKUP($A2770,'Class-6'!$B$9:$EI$108,135,0)))</f>
        <v/>
      </c>
      <c r="M2791" s="97" t="str">
        <f>IF($J2773="Nso",0,VLOOKUP($A2770,'Class-6'!$B$9:$EI$108,137,0))</f>
        <v/>
      </c>
    </row>
    <row r="2792" spans="1:13" ht="20.25" customHeight="1">
      <c r="A2792" s="1187"/>
      <c r="B2792" s="49" t="s">
        <v>81</v>
      </c>
      <c r="C2792" s="1172" t="s">
        <v>63</v>
      </c>
      <c r="D2792" s="1173"/>
      <c r="E2792" s="1173"/>
      <c r="F2792" s="1173"/>
      <c r="G2792" s="1173"/>
      <c r="H2792" s="1174"/>
      <c r="I2792" s="1175" t="s">
        <v>64</v>
      </c>
      <c r="J2792" s="1176"/>
      <c r="K2792" s="484">
        <f>IF($J2773="TC",0,IF($J2773="Nso",0,VLOOKUP($A2770,'Class-6'!$B$9:$EI$108,128,0)))</f>
        <v>0</v>
      </c>
      <c r="L2792" s="1177" t="s">
        <v>107</v>
      </c>
      <c r="M2792" s="1178"/>
    </row>
    <row r="2793" spans="1:13" ht="20.25" customHeight="1" thickBot="1">
      <c r="A2793" s="1187"/>
      <c r="B2793" s="49" t="s">
        <v>81</v>
      </c>
      <c r="C2793" s="1113" t="s">
        <v>58</v>
      </c>
      <c r="D2793" s="1114"/>
      <c r="E2793" s="1114"/>
      <c r="F2793" s="1115" t="s">
        <v>176</v>
      </c>
      <c r="G2793" s="1115"/>
      <c r="H2793" s="272" t="s">
        <v>51</v>
      </c>
      <c r="I2793" s="1116" t="s">
        <v>65</v>
      </c>
      <c r="J2793" s="1117"/>
      <c r="K2793" s="485">
        <f>IF($J2773="TC",0,IF($J2773="Nso",0,VLOOKUP($A2770,'Class-6'!$B$9:$EI$108,129,0)))</f>
        <v>0</v>
      </c>
      <c r="L2793" s="1118" t="str">
        <f>IF($J2773="TC",0,IF($J2773="Nso",0,VLOOKUP($A2770,'Class-6'!$B$9:$EI$108,130,0)))</f>
        <v/>
      </c>
      <c r="M2793" s="1119"/>
    </row>
    <row r="2794" spans="1:13" ht="20.25" customHeight="1">
      <c r="A2794" s="1187"/>
      <c r="B2794" s="49" t="s">
        <v>81</v>
      </c>
      <c r="C2794" s="1113"/>
      <c r="D2794" s="1114"/>
      <c r="E2794" s="1114"/>
      <c r="F2794" s="1115"/>
      <c r="G2794" s="1115"/>
      <c r="H2794" s="273" t="s">
        <v>105</v>
      </c>
      <c r="I2794" s="1120" t="s">
        <v>66</v>
      </c>
      <c r="J2794" s="1121"/>
      <c r="K2794" s="1122">
        <f>IF($J2773="TC",0,IF($J2773="Nso",0,VLOOKUP($A2770,'Class-6'!$B$9:$EI$108,138,0)))</f>
        <v>0</v>
      </c>
      <c r="L2794" s="1122"/>
      <c r="M2794" s="1123"/>
    </row>
    <row r="2795" spans="1:13" ht="20.25" customHeight="1">
      <c r="A2795" s="1187"/>
      <c r="B2795" s="49" t="s">
        <v>81</v>
      </c>
      <c r="C2795" s="1101" t="str">
        <f>'Class-6'!$CX$3</f>
        <v>WORK EXP.</v>
      </c>
      <c r="D2795" s="1102"/>
      <c r="E2795" s="1103"/>
      <c r="F2795" s="1104" t="str">
        <f>IF($J2773="TC",0,IF($J2773="Nso",0,VLOOKUP($A2770,'Class-6'!$B$9:$FH$108,155,0)))</f>
        <v>0/100</v>
      </c>
      <c r="G2795" s="1104"/>
      <c r="H2795" s="95">
        <f>IF($J2773="TC",0,IF($J2773="Nso",0,VLOOKUP($A2770,'Class-6'!$B$9:$FH$108,109,0)))</f>
        <v>0</v>
      </c>
      <c r="I2795" s="1105" t="s">
        <v>83</v>
      </c>
      <c r="J2795" s="1106"/>
      <c r="K2795" s="1107">
        <f>'Class-6'!$V$2</f>
        <v>44676</v>
      </c>
      <c r="L2795" s="1107"/>
      <c r="M2795" s="1108"/>
    </row>
    <row r="2796" spans="1:13" ht="20.25" customHeight="1">
      <c r="A2796" s="1187"/>
      <c r="B2796" s="49" t="s">
        <v>81</v>
      </c>
      <c r="C2796" s="1109" t="str">
        <f>'Class-6'!$DG$3</f>
        <v>ART EDU.</v>
      </c>
      <c r="D2796" s="1104"/>
      <c r="E2796" s="1104"/>
      <c r="F2796" s="1086" t="str">
        <f>IF($J2773="TC",0,IF($J2773="Nso",0,VLOOKUP($A2770,'Class-6'!$B$9:$FH$108,159,0)))</f>
        <v>0/100</v>
      </c>
      <c r="G2796" s="1087"/>
      <c r="H2796" s="95">
        <f>IF($J2773="TC",0,IF($J2773="Nso",0,VLOOKUP($A2770,'Class-6'!$B$9:$FH$108,118,0)))</f>
        <v>0</v>
      </c>
      <c r="I2796" s="1110"/>
      <c r="J2796" s="1111"/>
      <c r="K2796" s="1111"/>
      <c r="L2796" s="1111"/>
      <c r="M2796" s="1112"/>
    </row>
    <row r="2797" spans="1:13" ht="20.25" customHeight="1">
      <c r="A2797" s="1187"/>
      <c r="B2797" s="49" t="s">
        <v>81</v>
      </c>
      <c r="C2797" s="1084" t="str">
        <f>'Class-6'!$DP$3</f>
        <v>HEALTH &amp; PHY. EDU.</v>
      </c>
      <c r="D2797" s="1085"/>
      <c r="E2797" s="1085"/>
      <c r="F2797" s="1086" t="str">
        <f>IF($J2773="TC",0,IF($J2773="Nso",0,VLOOKUP($A2770,'Class-6'!$B$9:$FH$108,163,0)))</f>
        <v>0/100</v>
      </c>
      <c r="G2797" s="1087"/>
      <c r="H2797" s="95">
        <f>IF($J2773="TC",0,IF($J2773="Nso",0,VLOOKUP($A2770,'Class-6'!$B$9:$FH$108,127,0)))</f>
        <v>0</v>
      </c>
      <c r="I2797" s="1088" t="s">
        <v>78</v>
      </c>
      <c r="J2797" s="1089"/>
      <c r="K2797" s="1092"/>
      <c r="L2797" s="1093"/>
      <c r="M2797" s="1094"/>
    </row>
    <row r="2798" spans="1:13" ht="20.25" customHeight="1">
      <c r="A2798" s="1187"/>
      <c r="B2798" s="40" t="s">
        <v>81</v>
      </c>
      <c r="C2798" s="1098" t="s">
        <v>67</v>
      </c>
      <c r="D2798" s="1099"/>
      <c r="E2798" s="1099"/>
      <c r="F2798" s="1099"/>
      <c r="G2798" s="1099"/>
      <c r="H2798" s="1100"/>
      <c r="I2798" s="1090"/>
      <c r="J2798" s="1091"/>
      <c r="K2798" s="1095"/>
      <c r="L2798" s="1096"/>
      <c r="M2798" s="1097"/>
    </row>
    <row r="2799" spans="1:13" ht="20.25" customHeight="1" thickBot="1">
      <c r="A2799" s="1187"/>
      <c r="B2799" s="40" t="s">
        <v>81</v>
      </c>
      <c r="C2799" s="96" t="s">
        <v>68</v>
      </c>
      <c r="D2799" s="1060" t="s">
        <v>73</v>
      </c>
      <c r="E2799" s="1227"/>
      <c r="F2799" s="1060" t="s">
        <v>74</v>
      </c>
      <c r="G2799" s="1061"/>
      <c r="H2799" s="1062"/>
      <c r="I2799" s="1063" t="s">
        <v>79</v>
      </c>
      <c r="J2799" s="1064"/>
      <c r="K2799" s="1064"/>
      <c r="L2799" s="1064"/>
      <c r="M2799" s="1065"/>
    </row>
    <row r="2800" spans="1:13" ht="20.25" customHeight="1">
      <c r="A2800" s="1187"/>
      <c r="B2800" s="40" t="s">
        <v>81</v>
      </c>
      <c r="C2800" s="511" t="s">
        <v>207</v>
      </c>
      <c r="D2800" s="1228" t="s">
        <v>208</v>
      </c>
      <c r="E2800" s="1229"/>
      <c r="F2800" s="1069" t="s">
        <v>75</v>
      </c>
      <c r="G2800" s="1070"/>
      <c r="H2800" s="1071"/>
      <c r="I2800" s="1066"/>
      <c r="J2800" s="1067"/>
      <c r="K2800" s="1067"/>
      <c r="L2800" s="1067"/>
      <c r="M2800" s="1068"/>
    </row>
    <row r="2801" spans="1:13" ht="20.25" customHeight="1">
      <c r="A2801" s="1187"/>
      <c r="B2801" s="40" t="s">
        <v>81</v>
      </c>
      <c r="C2801" s="512" t="s">
        <v>69</v>
      </c>
      <c r="D2801" s="1230" t="s">
        <v>212</v>
      </c>
      <c r="E2801" s="1231"/>
      <c r="F2801" s="1072" t="s">
        <v>76</v>
      </c>
      <c r="G2801" s="1073"/>
      <c r="H2801" s="1074"/>
      <c r="I2801" s="1066"/>
      <c r="J2801" s="1067"/>
      <c r="K2801" s="1067"/>
      <c r="L2801" s="1067"/>
      <c r="M2801" s="1068"/>
    </row>
    <row r="2802" spans="1:13" ht="20.25" customHeight="1">
      <c r="A2802" s="1187"/>
      <c r="B2802" s="40" t="s">
        <v>81</v>
      </c>
      <c r="C2802" s="512" t="s">
        <v>70</v>
      </c>
      <c r="D2802" s="1230" t="s">
        <v>215</v>
      </c>
      <c r="E2802" s="1231"/>
      <c r="F2802" s="1072" t="s">
        <v>77</v>
      </c>
      <c r="G2802" s="1073"/>
      <c r="H2802" s="1074"/>
      <c r="I2802" s="1075" t="s">
        <v>93</v>
      </c>
      <c r="J2802" s="1076"/>
      <c r="K2802" s="1076"/>
      <c r="L2802" s="1076"/>
      <c r="M2802" s="1077"/>
    </row>
    <row r="2803" spans="1:13" ht="20.25" customHeight="1">
      <c r="A2803" s="1187"/>
      <c r="B2803" s="40"/>
      <c r="C2803" s="512" t="s">
        <v>72</v>
      </c>
      <c r="D2803" s="1230" t="s">
        <v>209</v>
      </c>
      <c r="E2803" s="1231"/>
      <c r="F2803" s="1072" t="s">
        <v>77</v>
      </c>
      <c r="G2803" s="1073"/>
      <c r="H2803" s="1074"/>
      <c r="I2803" s="1075"/>
      <c r="J2803" s="1076"/>
      <c r="K2803" s="1076"/>
      <c r="L2803" s="1076"/>
      <c r="M2803" s="1077"/>
    </row>
    <row r="2804" spans="1:13" ht="20.25" customHeight="1" thickBot="1">
      <c r="A2804" s="1187"/>
      <c r="B2804" s="51" t="s">
        <v>81</v>
      </c>
      <c r="C2804" s="131" t="s">
        <v>71</v>
      </c>
      <c r="D2804" s="1232" t="s">
        <v>210</v>
      </c>
      <c r="E2804" s="1233"/>
      <c r="F2804" s="1081" t="s">
        <v>106</v>
      </c>
      <c r="G2804" s="1082"/>
      <c r="H2804" s="1083"/>
      <c r="I2804" s="1078"/>
      <c r="J2804" s="1079"/>
      <c r="K2804" s="1079"/>
      <c r="L2804" s="1079"/>
      <c r="M2804" s="1080"/>
    </row>
    <row r="2805" spans="1:13" ht="12.75" customHeight="1" thickTop="1">
      <c r="A2805" s="1185"/>
      <c r="B2805" s="1185"/>
      <c r="C2805" s="1185"/>
      <c r="D2805" s="1185"/>
      <c r="E2805" s="1185"/>
      <c r="F2805" s="1185"/>
      <c r="G2805" s="1185"/>
      <c r="H2805" s="1185"/>
      <c r="I2805" s="1185"/>
      <c r="J2805" s="1185"/>
      <c r="K2805" s="1185"/>
      <c r="L2805" s="1185"/>
      <c r="M2805" s="1185"/>
    </row>
    <row r="2806" spans="1:13" ht="24.75" customHeight="1" thickBot="1">
      <c r="A2806" s="488">
        <f>A2770+1</f>
        <v>80</v>
      </c>
      <c r="B2806" s="1186" t="s">
        <v>54</v>
      </c>
      <c r="C2806" s="1186"/>
      <c r="D2806" s="1186"/>
      <c r="E2806" s="1186"/>
      <c r="F2806" s="1186"/>
      <c r="G2806" s="1186"/>
      <c r="H2806" s="1186"/>
      <c r="I2806" s="1186"/>
      <c r="J2806" s="1186"/>
      <c r="K2806" s="1186"/>
      <c r="L2806" s="1186"/>
      <c r="M2806" s="1186"/>
    </row>
    <row r="2807" spans="1:13" ht="42.75" customHeight="1" thickTop="1">
      <c r="A2807" s="1187"/>
      <c r="B2807" s="1188"/>
      <c r="C2807" s="1189"/>
      <c r="D2807" s="1192" t="str">
        <f>Master!$E$8</f>
        <v>Govt. Sr. Secondary School Raimalwada</v>
      </c>
      <c r="E2807" s="1193"/>
      <c r="F2807" s="1193"/>
      <c r="G2807" s="1193"/>
      <c r="H2807" s="1193"/>
      <c r="I2807" s="1193"/>
      <c r="J2807" s="1193"/>
      <c r="K2807" s="1193"/>
      <c r="L2807" s="1193"/>
      <c r="M2807" s="1194"/>
    </row>
    <row r="2808" spans="1:13" ht="26.25" customHeight="1" thickBot="1">
      <c r="A2808" s="1187"/>
      <c r="B2808" s="1190"/>
      <c r="C2808" s="1191"/>
      <c r="D2808" s="1195" t="str">
        <f>Master!$E$11</f>
        <v>P.S.-Bapini (Jodhpur)</v>
      </c>
      <c r="E2808" s="1196"/>
      <c r="F2808" s="1196"/>
      <c r="G2808" s="1196"/>
      <c r="H2808" s="1196"/>
      <c r="I2808" s="1196"/>
      <c r="J2808" s="1196"/>
      <c r="K2808" s="1196"/>
      <c r="L2808" s="1196"/>
      <c r="M2808" s="1197"/>
    </row>
    <row r="2809" spans="1:13" ht="17.25" customHeight="1">
      <c r="A2809" s="1187"/>
      <c r="B2809" s="274"/>
      <c r="C2809" s="1198" t="s">
        <v>169</v>
      </c>
      <c r="D2809" s="1199"/>
      <c r="E2809" s="1199"/>
      <c r="F2809" s="1199"/>
      <c r="G2809" s="1200"/>
      <c r="H2809" s="1207" t="s">
        <v>129</v>
      </c>
      <c r="I2809" s="1207"/>
      <c r="J2809" s="1210">
        <f>VLOOKUP(A2806,'Class-6'!$B$9:$G$108,6)</f>
        <v>0</v>
      </c>
      <c r="K2809" s="1213" t="str">
        <f>CONCATENATE('Class-6'!$C$3,'Class-6'!$G$3)</f>
        <v>School U-Dise Code :-08151106901</v>
      </c>
      <c r="L2809" s="1214"/>
      <c r="M2809" s="1215"/>
    </row>
    <row r="2810" spans="1:13" ht="17.25" customHeight="1">
      <c r="A2810" s="1187"/>
      <c r="B2810" s="38"/>
      <c r="C2810" s="1201"/>
      <c r="D2810" s="1202"/>
      <c r="E2810" s="1202"/>
      <c r="F2810" s="1202"/>
      <c r="G2810" s="1203"/>
      <c r="H2810" s="1208"/>
      <c r="I2810" s="1208"/>
      <c r="J2810" s="1211"/>
      <c r="K2810" s="1216" t="str">
        <f>CONCATENATE('Class-6'!$I$3,'Class-6'!$J$3)</f>
        <v>Session :-2021-22</v>
      </c>
      <c r="L2810" s="1217"/>
      <c r="M2810" s="1218"/>
    </row>
    <row r="2811" spans="1:13" ht="17.25" customHeight="1" thickBot="1">
      <c r="A2811" s="1187"/>
      <c r="B2811" s="38"/>
      <c r="C2811" s="1204"/>
      <c r="D2811" s="1205"/>
      <c r="E2811" s="1205"/>
      <c r="F2811" s="1205"/>
      <c r="G2811" s="1206"/>
      <c r="H2811" s="1209"/>
      <c r="I2811" s="1209"/>
      <c r="J2811" s="1212"/>
      <c r="K2811" s="1219"/>
      <c r="L2811" s="1220"/>
      <c r="M2811" s="1221"/>
    </row>
    <row r="2812" spans="1:13" ht="20.25" customHeight="1">
      <c r="A2812" s="1187"/>
      <c r="B2812" s="40" t="s">
        <v>81</v>
      </c>
      <c r="C2812" s="1222" t="s">
        <v>22</v>
      </c>
      <c r="D2812" s="1223"/>
      <c r="E2812" s="1223"/>
      <c r="F2812" s="1224"/>
      <c r="G2812" s="17" t="s">
        <v>167</v>
      </c>
      <c r="H2812" s="1225">
        <f>VLOOKUP($A2806,'Class-6'!$B$9:$EI$108,4,0)</f>
        <v>0</v>
      </c>
      <c r="I2812" s="1225"/>
      <c r="J2812" s="1225"/>
      <c r="K2812" s="1225"/>
      <c r="L2812" s="1225"/>
      <c r="M2812" s="1226"/>
    </row>
    <row r="2813" spans="1:13" ht="20.25" customHeight="1">
      <c r="A2813" s="1187"/>
      <c r="B2813" s="40" t="s">
        <v>81</v>
      </c>
      <c r="C2813" s="1181" t="s">
        <v>24</v>
      </c>
      <c r="D2813" s="1182"/>
      <c r="E2813" s="1182"/>
      <c r="F2813" s="1183"/>
      <c r="G2813" s="33" t="s">
        <v>167</v>
      </c>
      <c r="H2813" s="1179">
        <f>VLOOKUP($A2806,'Class-6'!$B$9:$EI$108,7,0)</f>
        <v>0</v>
      </c>
      <c r="I2813" s="1179"/>
      <c r="J2813" s="1179"/>
      <c r="K2813" s="1179"/>
      <c r="L2813" s="1179"/>
      <c r="M2813" s="1180"/>
    </row>
    <row r="2814" spans="1:13" ht="20.25" customHeight="1">
      <c r="A2814" s="1187"/>
      <c r="B2814" s="40" t="s">
        <v>81</v>
      </c>
      <c r="C2814" s="1181" t="s">
        <v>25</v>
      </c>
      <c r="D2814" s="1182"/>
      <c r="E2814" s="1182"/>
      <c r="F2814" s="1183"/>
      <c r="G2814" s="33" t="s">
        <v>167</v>
      </c>
      <c r="H2814" s="1179">
        <f>VLOOKUP($A2806,'Class-6'!$B$9:$EI$108,8,0)</f>
        <v>0</v>
      </c>
      <c r="I2814" s="1179"/>
      <c r="J2814" s="1179"/>
      <c r="K2814" s="1179"/>
      <c r="L2814" s="1179"/>
      <c r="M2814" s="1180"/>
    </row>
    <row r="2815" spans="1:13" ht="20.25" customHeight="1">
      <c r="A2815" s="1187"/>
      <c r="B2815" s="40" t="s">
        <v>81</v>
      </c>
      <c r="C2815" s="1181" t="s">
        <v>56</v>
      </c>
      <c r="D2815" s="1182"/>
      <c r="E2815" s="1182"/>
      <c r="F2815" s="1183"/>
      <c r="G2815" s="33" t="s">
        <v>167</v>
      </c>
      <c r="H2815" s="1179">
        <f>VLOOKUP($A2806,'Class-6'!$B$9:$EI$108,9,0)</f>
        <v>0</v>
      </c>
      <c r="I2815" s="1179"/>
      <c r="J2815" s="1179"/>
      <c r="K2815" s="1179"/>
      <c r="L2815" s="1179"/>
      <c r="M2815" s="1180"/>
    </row>
    <row r="2816" spans="1:13" ht="20.25" customHeight="1">
      <c r="A2816" s="1187"/>
      <c r="B2816" s="40" t="s">
        <v>81</v>
      </c>
      <c r="C2816" s="1181" t="s">
        <v>57</v>
      </c>
      <c r="D2816" s="1182"/>
      <c r="E2816" s="1182"/>
      <c r="F2816" s="1183"/>
      <c r="G2816" s="33" t="s">
        <v>167</v>
      </c>
      <c r="H2816" s="1184" t="str">
        <f>CONCATENATE('Class-6'!$G$4,'Class-6'!$J$4)</f>
        <v>6(A)</v>
      </c>
      <c r="I2816" s="1179"/>
      <c r="J2816" s="1179"/>
      <c r="K2816" s="1179"/>
      <c r="L2816" s="1179"/>
      <c r="M2816" s="1180"/>
    </row>
    <row r="2817" spans="1:13" ht="20.25" customHeight="1" thickBot="1">
      <c r="A2817" s="1187"/>
      <c r="B2817" s="40" t="s">
        <v>81</v>
      </c>
      <c r="C2817" s="1154" t="s">
        <v>27</v>
      </c>
      <c r="D2817" s="1155"/>
      <c r="E2817" s="1155"/>
      <c r="F2817" s="1156"/>
      <c r="G2817" s="98" t="s">
        <v>167</v>
      </c>
      <c r="H2817" s="1157">
        <f>VLOOKUP($A2806,'Class-6'!$B$9:$EI$108,10,0)</f>
        <v>0</v>
      </c>
      <c r="I2817" s="1157"/>
      <c r="J2817" s="1157"/>
      <c r="K2817" s="1157"/>
      <c r="L2817" s="1157"/>
      <c r="M2817" s="1158"/>
    </row>
    <row r="2818" spans="1:13" ht="20.25" customHeight="1">
      <c r="A2818" s="1187"/>
      <c r="B2818" s="49" t="s">
        <v>81</v>
      </c>
      <c r="C2818" s="1159" t="s">
        <v>58</v>
      </c>
      <c r="D2818" s="1160"/>
      <c r="E2818" s="413" t="s">
        <v>85</v>
      </c>
      <c r="F2818" s="413" t="s">
        <v>86</v>
      </c>
      <c r="G2818" s="410" t="s">
        <v>33</v>
      </c>
      <c r="H2818" s="1161" t="s">
        <v>59</v>
      </c>
      <c r="I2818" s="1161"/>
      <c r="J2818" s="1162" t="s">
        <v>97</v>
      </c>
      <c r="K2818" s="1163"/>
      <c r="L2818" s="414" t="s">
        <v>89</v>
      </c>
      <c r="M2818" s="1164" t="s">
        <v>104</v>
      </c>
    </row>
    <row r="2819" spans="1:13" ht="25.5" customHeight="1" thickBot="1">
      <c r="A2819" s="1187"/>
      <c r="B2819" s="49" t="s">
        <v>81</v>
      </c>
      <c r="C2819" s="1166" t="s">
        <v>60</v>
      </c>
      <c r="D2819" s="1167"/>
      <c r="E2819" s="267">
        <f>'Class-6'!$L$7</f>
        <v>20</v>
      </c>
      <c r="F2819" s="267">
        <f>'Class-6'!$M$7</f>
        <v>20</v>
      </c>
      <c r="G2819" s="268">
        <f>SUM(E2819:F2819)</f>
        <v>40</v>
      </c>
      <c r="H2819" s="1168">
        <f>'Class-6'!$R$7</f>
        <v>60</v>
      </c>
      <c r="I2819" s="1169"/>
      <c r="J2819" s="1170">
        <f>'Class-6'!$V$7</f>
        <v>100</v>
      </c>
      <c r="K2819" s="1171"/>
      <c r="L2819" s="150">
        <f>G2819+H2819+J2819</f>
        <v>200</v>
      </c>
      <c r="M2819" s="1165"/>
    </row>
    <row r="2820" spans="1:13" ht="22.5" customHeight="1">
      <c r="A2820" s="1187"/>
      <c r="B2820" s="49" t="s">
        <v>81</v>
      </c>
      <c r="C2820" s="1148" t="str">
        <f>'Class-6'!$L$3</f>
        <v>HINDI</v>
      </c>
      <c r="D2820" s="1149"/>
      <c r="E2820" s="99">
        <f>IF($J2809="TC",0,IF($J2809="Nso",0,VLOOKUP($A2806,'Class-6'!$B$9:$EI$108,11,0)))</f>
        <v>0</v>
      </c>
      <c r="F2820" s="99">
        <f>IF($J2809="TC",0,IF($J2809="Nso",0,VLOOKUP($A2806,'Class-6'!$B$9:$EI$108,12,0)))</f>
        <v>0</v>
      </c>
      <c r="G2820" s="269">
        <f>SUM(E2820,F2820)</f>
        <v>0</v>
      </c>
      <c r="H2820" s="1150">
        <f>IF($J2809="TC",0,IF($J2809="Nso",0,VLOOKUP($A2806,'Class-6'!$B$9:$EI$108,17,0)))</f>
        <v>0</v>
      </c>
      <c r="I2820" s="1151"/>
      <c r="J2820" s="1152">
        <f>IF($J2809="TC",0,IF($J2809="Nso",0,VLOOKUP($A2806,'Class-6'!$B$9:$EI$108,21,0)))</f>
        <v>0</v>
      </c>
      <c r="K2820" s="1153"/>
      <c r="L2820" s="99">
        <f>SUM(G2820,H2820,J2820)</f>
        <v>0</v>
      </c>
      <c r="M2820" s="100">
        <f>IF($J2809="TC",0,IF($J2809="Nso",0,VLOOKUP($A2806,'Class-6'!$B$9:$EI$108,25,0)))</f>
        <v>0</v>
      </c>
    </row>
    <row r="2821" spans="1:13" ht="22.5" customHeight="1">
      <c r="A2821" s="1187"/>
      <c r="B2821" s="49" t="s">
        <v>81</v>
      </c>
      <c r="C2821" s="1136" t="str">
        <f>'Class-6'!$AA$3</f>
        <v>ENGLISH</v>
      </c>
      <c r="D2821" s="1137"/>
      <c r="E2821" s="99">
        <f>IF($J2809="TC",0,IF($J2809="Nso",0,VLOOKUP($A2806,'Class-6'!$B$9:$EI$108,26,0)))</f>
        <v>0</v>
      </c>
      <c r="F2821" s="99">
        <f>IF($J2809="TC",0,IF($J2809="Nso",0,VLOOKUP($A2806,'Class-6'!$B$9:$EI$108,27,0)))</f>
        <v>0</v>
      </c>
      <c r="G2821" s="270">
        <f t="shared" ref="G2821:G2825" si="158">SUM(E2821,F2821)</f>
        <v>0</v>
      </c>
      <c r="H2821" s="1138">
        <f>IF($J2809="TC",0,IF($J2809="Nso",0,VLOOKUP($A2806,'Class-6'!$B$9:$EI$108,32,0)))</f>
        <v>0</v>
      </c>
      <c r="I2821" s="1139"/>
      <c r="J2821" s="1140">
        <f>IF($J2809="TC",0,IF($J2809="Nso",0,VLOOKUP($A2806,'Class-6'!$B$9:$EI$108,36,0)))</f>
        <v>0</v>
      </c>
      <c r="K2821" s="1141"/>
      <c r="L2821" s="99">
        <f t="shared" ref="L2821:L2825" si="159">SUM(G2821,H2821,J2821)</f>
        <v>0</v>
      </c>
      <c r="M2821" s="100">
        <f>IF($J2809="TC",0,IF($J2809="Nso",0,VLOOKUP($A2806,'Class-6'!$B$9:$EI$108,40,0)))</f>
        <v>0</v>
      </c>
    </row>
    <row r="2822" spans="1:13" ht="22.5" customHeight="1">
      <c r="A2822" s="1187"/>
      <c r="B2822" s="49" t="s">
        <v>81</v>
      </c>
      <c r="C2822" s="1136" t="str">
        <f>'Class-6'!$AP$3</f>
        <v>SANSKRIT</v>
      </c>
      <c r="D2822" s="1137"/>
      <c r="E2822" s="99">
        <f>IF($J2809="TC",0,IF($J2809="Nso",0,VLOOKUP($A2806,'Class-6'!$B$9:$EI$108,41,0)))</f>
        <v>0</v>
      </c>
      <c r="F2822" s="99">
        <f>IF($J2809="TC",0,IF($J2809="TC",0,IF($J2809="Nso",0,VLOOKUP($A2806,'Class-6'!$B$9:$EI$108,42,0))))</f>
        <v>0</v>
      </c>
      <c r="G2822" s="270">
        <f t="shared" si="158"/>
        <v>0</v>
      </c>
      <c r="H2822" s="1138">
        <f>IF($J2809="TC",0,IF($J2809="Nso",0,VLOOKUP($A2806,'Class-6'!$B$9:$EI$108,47,0)))</f>
        <v>0</v>
      </c>
      <c r="I2822" s="1139"/>
      <c r="J2822" s="1140">
        <f>IF($J2809="TC",0,IF($J2809="Nso",0,VLOOKUP($A2806,'Class-6'!$B$9:$EI$108,51,0)))</f>
        <v>0</v>
      </c>
      <c r="K2822" s="1141"/>
      <c r="L2822" s="99">
        <f t="shared" si="159"/>
        <v>0</v>
      </c>
      <c r="M2822" s="100">
        <f>IF($J2809="TC",0,IF($J2809="Nso",0,VLOOKUP($A2806,'Class-6'!$B$9:$EI$108,55,0)))</f>
        <v>0</v>
      </c>
    </row>
    <row r="2823" spans="1:13" ht="22.5" customHeight="1">
      <c r="A2823" s="1187"/>
      <c r="B2823" s="49" t="s">
        <v>81</v>
      </c>
      <c r="C2823" s="1136" t="str">
        <f>'Class-6'!$BE$3</f>
        <v>SCIENCE</v>
      </c>
      <c r="D2823" s="1137"/>
      <c r="E2823" s="99">
        <f>IF($J2809="TC",0,IF($J2809="Nso",0,VLOOKUP($A2806,'Class-6'!$B$9:$EI$108,56,0)))</f>
        <v>0</v>
      </c>
      <c r="F2823" s="99">
        <f>IF($J2809="TC",0,IF($J2809="Nso",0,VLOOKUP($A2806,'Class-6'!$B$9:$EI$108,57,0)))</f>
        <v>0</v>
      </c>
      <c r="G2823" s="270">
        <f t="shared" si="158"/>
        <v>0</v>
      </c>
      <c r="H2823" s="1138">
        <f>IF($J2809="TC",0,IF($J2809="Nso",0,VLOOKUP($A2806,'Class-6'!$B$9:$EI$108,62,0)))</f>
        <v>0</v>
      </c>
      <c r="I2823" s="1139"/>
      <c r="J2823" s="1140">
        <f>IF($J2809="TC",0,IF($J2809="Nso",0,VLOOKUP($A2806,'Class-6'!$B$9:$EI$108,66,0)))</f>
        <v>0</v>
      </c>
      <c r="K2823" s="1141"/>
      <c r="L2823" s="99">
        <f t="shared" si="159"/>
        <v>0</v>
      </c>
      <c r="M2823" s="100">
        <f>IF($J2809="TC",0,IF($J2809="Nso",0,VLOOKUP($A2806,'Class-6'!$B$9:$EI$108,70,0)))</f>
        <v>0</v>
      </c>
    </row>
    <row r="2824" spans="1:13" ht="22.5" customHeight="1">
      <c r="A2824" s="1187"/>
      <c r="B2824" s="49" t="s">
        <v>81</v>
      </c>
      <c r="C2824" s="1136" t="str">
        <f>'Class-6'!$BT$3</f>
        <v>MATHEMATICS</v>
      </c>
      <c r="D2824" s="1137"/>
      <c r="E2824" s="99">
        <f>IF($J2809="TC",0,IF($J2809="Nso",0,VLOOKUP($A2806,'Class-6'!$B$9:$EI$108,71,0)))</f>
        <v>0</v>
      </c>
      <c r="F2824" s="99">
        <f>IF($J2809="TC",0,IF($J2809="Nso",0,VLOOKUP($A2806,'Class-6'!$B$9:$EI$108,72,0)))</f>
        <v>0</v>
      </c>
      <c r="G2824" s="270">
        <f t="shared" si="158"/>
        <v>0</v>
      </c>
      <c r="H2824" s="1138">
        <f>IF($J2809="TC",0,IF($J2809="Nso",0,VLOOKUP($A2806,'Class-6'!$B$9:$EI$108,77,0)))</f>
        <v>0</v>
      </c>
      <c r="I2824" s="1139"/>
      <c r="J2824" s="1140">
        <f>IF($J2809="TC",0,IF($J2809="Nso",0,VLOOKUP($A2806,'Class-6'!$B$9:$EI$108,81,0)))</f>
        <v>0</v>
      </c>
      <c r="K2824" s="1141"/>
      <c r="L2824" s="99">
        <f t="shared" si="159"/>
        <v>0</v>
      </c>
      <c r="M2824" s="100">
        <f>IF($J2809="TC",0,IF($J2809="Nso",0,VLOOKUP($A2806,'Class-6'!$B$9:$EI$108,85,0)))</f>
        <v>0</v>
      </c>
    </row>
    <row r="2825" spans="1:13" ht="22.5" customHeight="1" thickBot="1">
      <c r="A2825" s="1187"/>
      <c r="B2825" s="49" t="s">
        <v>81</v>
      </c>
      <c r="C2825" s="1142" t="str">
        <f>'Class-6'!$CI$3</f>
        <v>SOCIAL SCIENCE</v>
      </c>
      <c r="D2825" s="1143"/>
      <c r="E2825" s="99">
        <f>IF($J2809="TC",0,IF($J2809="Nso",0,VLOOKUP($A2806,'Class-6'!$B$9:$EI$108,86,0)))</f>
        <v>0</v>
      </c>
      <c r="F2825" s="99">
        <f>IF($J2809="TC",0,IF($J2809="Nso",0,VLOOKUP($A2806,'Class-6'!$B$9:$EI$108,87,0)))</f>
        <v>0</v>
      </c>
      <c r="G2825" s="271">
        <f t="shared" si="158"/>
        <v>0</v>
      </c>
      <c r="H2825" s="1144">
        <f>IF($J2809="TC",0,IF($J2809="Nso",0,VLOOKUP($A2806,'Class-6'!$B$9:$EI$108,92,0)))</f>
        <v>0</v>
      </c>
      <c r="I2825" s="1145"/>
      <c r="J2825" s="1146">
        <f>IF($J2809="TC",0,IF($J2809="Nso",0,VLOOKUP($A2806,'Class-6'!$B$9:$EI$108,96,0)))</f>
        <v>0</v>
      </c>
      <c r="K2825" s="1147"/>
      <c r="L2825" s="99">
        <f t="shared" si="159"/>
        <v>0</v>
      </c>
      <c r="M2825" s="100">
        <f>IF($J2809="TC",0,IF($J2809="Nso",0,VLOOKUP($A2806,'Class-6'!$B$9:$EI$108,100,0)))</f>
        <v>0</v>
      </c>
    </row>
    <row r="2826" spans="1:13" ht="20.25" customHeight="1">
      <c r="A2826" s="1187"/>
      <c r="B2826" s="49" t="s">
        <v>81</v>
      </c>
      <c r="C2826" s="1124" t="s">
        <v>90</v>
      </c>
      <c r="D2826" s="1125"/>
      <c r="E2826" s="1126"/>
      <c r="F2826" s="1130" t="s">
        <v>91</v>
      </c>
      <c r="G2826" s="1131"/>
      <c r="H2826" s="1132" t="s">
        <v>92</v>
      </c>
      <c r="I2826" s="1133"/>
      <c r="J2826" s="481" t="s">
        <v>45</v>
      </c>
      <c r="K2826" s="481" t="s">
        <v>98</v>
      </c>
      <c r="L2826" s="411" t="s">
        <v>43</v>
      </c>
      <c r="M2826" s="513" t="s">
        <v>47</v>
      </c>
    </row>
    <row r="2827" spans="1:13" ht="20.25" customHeight="1" thickBot="1">
      <c r="A2827" s="1187"/>
      <c r="B2827" s="49" t="s">
        <v>81</v>
      </c>
      <c r="C2827" s="1127"/>
      <c r="D2827" s="1128"/>
      <c r="E2827" s="1129"/>
      <c r="F2827" s="1134">
        <f>IF($J2809="TC",0,IF($J2809="Nso",0,VLOOKUP($A2806,'Class-6'!$B$9:$EI$108,131,0)))</f>
        <v>0</v>
      </c>
      <c r="G2827" s="1135"/>
      <c r="H2827" s="1134">
        <f>IF($J2809="TC",0,IF($J2809="Nso",0,VLOOKUP($A2806,'Class-6'!$B$9:$EI$108,132,0)))</f>
        <v>0</v>
      </c>
      <c r="I2827" s="1135"/>
      <c r="J2827" s="483">
        <f>IF($J2809="TC",0,IF($J2809="Nso",0,VLOOKUP($A2806,'Class-6'!$B$9:$EI$108,133,0)))</f>
        <v>0</v>
      </c>
      <c r="K2827" s="482" t="str">
        <f>IF($J2809="TC",0,IF($J2809="Nso",0,VLOOKUP($A2806,'Class-6'!$B$9:$EI$108,134,0)))</f>
        <v/>
      </c>
      <c r="L2827" s="412" t="str">
        <f>IF($J2809="TC","TC",IF($J2809="Nso","NSO",VLOOKUP($A2806,'Class-6'!$B$9:$EI$108,135,0)))</f>
        <v/>
      </c>
      <c r="M2827" s="97" t="str">
        <f>IF($J2809="Nso",0,VLOOKUP($A2806,'Class-6'!$B$9:$EI$108,137,0))</f>
        <v/>
      </c>
    </row>
    <row r="2828" spans="1:13" ht="20.25" customHeight="1">
      <c r="A2828" s="1187"/>
      <c r="B2828" s="49" t="s">
        <v>81</v>
      </c>
      <c r="C2828" s="1172" t="s">
        <v>63</v>
      </c>
      <c r="D2828" s="1173"/>
      <c r="E2828" s="1173"/>
      <c r="F2828" s="1173"/>
      <c r="G2828" s="1173"/>
      <c r="H2828" s="1174"/>
      <c r="I2828" s="1175" t="s">
        <v>64</v>
      </c>
      <c r="J2828" s="1176"/>
      <c r="K2828" s="484">
        <f>IF($J2809="TC",0,IF($J2809="Nso",0,VLOOKUP($A2806,'Class-6'!$B$9:$EI$108,128,0)))</f>
        <v>0</v>
      </c>
      <c r="L2828" s="1177" t="s">
        <v>107</v>
      </c>
      <c r="M2828" s="1178"/>
    </row>
    <row r="2829" spans="1:13" ht="20.25" customHeight="1" thickBot="1">
      <c r="A2829" s="1187"/>
      <c r="B2829" s="49" t="s">
        <v>81</v>
      </c>
      <c r="C2829" s="1113" t="s">
        <v>58</v>
      </c>
      <c r="D2829" s="1114"/>
      <c r="E2829" s="1114"/>
      <c r="F2829" s="1115" t="s">
        <v>176</v>
      </c>
      <c r="G2829" s="1115"/>
      <c r="H2829" s="272" t="s">
        <v>51</v>
      </c>
      <c r="I2829" s="1116" t="s">
        <v>65</v>
      </c>
      <c r="J2829" s="1117"/>
      <c r="K2829" s="485">
        <f>IF($J2809="TC",0,IF($J2809="Nso",0,VLOOKUP($A2806,'Class-6'!$B$9:$EI$108,129,0)))</f>
        <v>0</v>
      </c>
      <c r="L2829" s="1118" t="str">
        <f>IF($J2809="TC",0,IF($J2809="Nso",0,VLOOKUP($A2806,'Class-6'!$B$9:$EI$108,130,0)))</f>
        <v/>
      </c>
      <c r="M2829" s="1119"/>
    </row>
    <row r="2830" spans="1:13" ht="20.25" customHeight="1">
      <c r="A2830" s="1187"/>
      <c r="B2830" s="49" t="s">
        <v>81</v>
      </c>
      <c r="C2830" s="1113"/>
      <c r="D2830" s="1114"/>
      <c r="E2830" s="1114"/>
      <c r="F2830" s="1115"/>
      <c r="G2830" s="1115"/>
      <c r="H2830" s="273" t="s">
        <v>105</v>
      </c>
      <c r="I2830" s="1120" t="s">
        <v>66</v>
      </c>
      <c r="J2830" s="1121"/>
      <c r="K2830" s="1122">
        <f>IF($J2809="TC",0,IF($J2809="Nso",0,VLOOKUP($A2806,'Class-6'!$B$9:$EI$108,138,0)))</f>
        <v>0</v>
      </c>
      <c r="L2830" s="1122"/>
      <c r="M2830" s="1123"/>
    </row>
    <row r="2831" spans="1:13" ht="20.25" customHeight="1">
      <c r="A2831" s="1187"/>
      <c r="B2831" s="49" t="s">
        <v>81</v>
      </c>
      <c r="C2831" s="1101" t="str">
        <f>'Class-6'!$CX$3</f>
        <v>WORK EXP.</v>
      </c>
      <c r="D2831" s="1102"/>
      <c r="E2831" s="1103"/>
      <c r="F2831" s="1104" t="str">
        <f>IF($J2809="TC",0,IF($J2809="Nso",0,VLOOKUP($A2806,'Class-6'!$B$9:$FH$108,155,0)))</f>
        <v>0/100</v>
      </c>
      <c r="G2831" s="1104"/>
      <c r="H2831" s="95">
        <f>IF($J2809="TC",0,IF($J2809="Nso",0,VLOOKUP($A2806,'Class-6'!$B$9:$FH$108,109,0)))</f>
        <v>0</v>
      </c>
      <c r="I2831" s="1105" t="s">
        <v>83</v>
      </c>
      <c r="J2831" s="1106"/>
      <c r="K2831" s="1107">
        <f>'Class-6'!$V$2</f>
        <v>44676</v>
      </c>
      <c r="L2831" s="1107"/>
      <c r="M2831" s="1108"/>
    </row>
    <row r="2832" spans="1:13" ht="20.25" customHeight="1">
      <c r="A2832" s="1187"/>
      <c r="B2832" s="49" t="s">
        <v>81</v>
      </c>
      <c r="C2832" s="1109" t="str">
        <f>'Class-6'!$DG$3</f>
        <v>ART EDU.</v>
      </c>
      <c r="D2832" s="1104"/>
      <c r="E2832" s="1104"/>
      <c r="F2832" s="1086" t="str">
        <f>IF($J2809="TC",0,IF($J2809="Nso",0,VLOOKUP($A2806,'Class-6'!$B$9:$FH$108,159,0)))</f>
        <v>0/100</v>
      </c>
      <c r="G2832" s="1087"/>
      <c r="H2832" s="95">
        <f>IF($J2809="TC",0,IF($J2809="Nso",0,VLOOKUP($A2806,'Class-6'!$B$9:$FH$108,118,0)))</f>
        <v>0</v>
      </c>
      <c r="I2832" s="1110"/>
      <c r="J2832" s="1111"/>
      <c r="K2832" s="1111"/>
      <c r="L2832" s="1111"/>
      <c r="M2832" s="1112"/>
    </row>
    <row r="2833" spans="1:13" ht="20.25" customHeight="1">
      <c r="A2833" s="1187"/>
      <c r="B2833" s="49" t="s">
        <v>81</v>
      </c>
      <c r="C2833" s="1084" t="str">
        <f>'Class-6'!$DP$3</f>
        <v>HEALTH &amp; PHY. EDU.</v>
      </c>
      <c r="D2833" s="1085"/>
      <c r="E2833" s="1085"/>
      <c r="F2833" s="1086" t="str">
        <f>IF($J2809="TC",0,IF($J2809="Nso",0,VLOOKUP($A2806,'Class-6'!$B$9:$FH$108,163,0)))</f>
        <v>0/100</v>
      </c>
      <c r="G2833" s="1087"/>
      <c r="H2833" s="95">
        <f>IF($J2809="TC",0,IF($J2809="Nso",0,VLOOKUP($A2806,'Class-6'!$B$9:$FH$108,127,0)))</f>
        <v>0</v>
      </c>
      <c r="I2833" s="1088" t="s">
        <v>78</v>
      </c>
      <c r="J2833" s="1089"/>
      <c r="K2833" s="1092"/>
      <c r="L2833" s="1093"/>
      <c r="M2833" s="1094"/>
    </row>
    <row r="2834" spans="1:13" ht="20.25" customHeight="1">
      <c r="A2834" s="1187"/>
      <c r="B2834" s="40" t="s">
        <v>81</v>
      </c>
      <c r="C2834" s="1098" t="s">
        <v>67</v>
      </c>
      <c r="D2834" s="1099"/>
      <c r="E2834" s="1099"/>
      <c r="F2834" s="1099"/>
      <c r="G2834" s="1099"/>
      <c r="H2834" s="1100"/>
      <c r="I2834" s="1090"/>
      <c r="J2834" s="1091"/>
      <c r="K2834" s="1095"/>
      <c r="L2834" s="1096"/>
      <c r="M2834" s="1097"/>
    </row>
    <row r="2835" spans="1:13" ht="20.25" customHeight="1" thickBot="1">
      <c r="A2835" s="1187"/>
      <c r="B2835" s="40" t="s">
        <v>81</v>
      </c>
      <c r="C2835" s="96" t="s">
        <v>68</v>
      </c>
      <c r="D2835" s="1060" t="s">
        <v>73</v>
      </c>
      <c r="E2835" s="1227"/>
      <c r="F2835" s="1060" t="s">
        <v>74</v>
      </c>
      <c r="G2835" s="1061"/>
      <c r="H2835" s="1062"/>
      <c r="I2835" s="1063" t="s">
        <v>79</v>
      </c>
      <c r="J2835" s="1064"/>
      <c r="K2835" s="1064"/>
      <c r="L2835" s="1064"/>
      <c r="M2835" s="1065"/>
    </row>
    <row r="2836" spans="1:13" ht="20.25" customHeight="1">
      <c r="A2836" s="1187"/>
      <c r="B2836" s="40" t="s">
        <v>81</v>
      </c>
      <c r="C2836" s="511" t="s">
        <v>207</v>
      </c>
      <c r="D2836" s="1228" t="s">
        <v>208</v>
      </c>
      <c r="E2836" s="1229"/>
      <c r="F2836" s="1069" t="s">
        <v>75</v>
      </c>
      <c r="G2836" s="1070"/>
      <c r="H2836" s="1071"/>
      <c r="I2836" s="1066"/>
      <c r="J2836" s="1067"/>
      <c r="K2836" s="1067"/>
      <c r="L2836" s="1067"/>
      <c r="M2836" s="1068"/>
    </row>
    <row r="2837" spans="1:13" ht="20.25" customHeight="1">
      <c r="A2837" s="1187"/>
      <c r="B2837" s="40" t="s">
        <v>81</v>
      </c>
      <c r="C2837" s="512" t="s">
        <v>69</v>
      </c>
      <c r="D2837" s="1230" t="s">
        <v>212</v>
      </c>
      <c r="E2837" s="1231"/>
      <c r="F2837" s="1072" t="s">
        <v>76</v>
      </c>
      <c r="G2837" s="1073"/>
      <c r="H2837" s="1074"/>
      <c r="I2837" s="1066"/>
      <c r="J2837" s="1067"/>
      <c r="K2837" s="1067"/>
      <c r="L2837" s="1067"/>
      <c r="M2837" s="1068"/>
    </row>
    <row r="2838" spans="1:13" ht="20.25" customHeight="1">
      <c r="A2838" s="1187"/>
      <c r="B2838" s="40" t="s">
        <v>81</v>
      </c>
      <c r="C2838" s="512" t="s">
        <v>70</v>
      </c>
      <c r="D2838" s="1230" t="s">
        <v>215</v>
      </c>
      <c r="E2838" s="1231"/>
      <c r="F2838" s="1072" t="s">
        <v>77</v>
      </c>
      <c r="G2838" s="1073"/>
      <c r="H2838" s="1074"/>
      <c r="I2838" s="1075" t="s">
        <v>93</v>
      </c>
      <c r="J2838" s="1076"/>
      <c r="K2838" s="1076"/>
      <c r="L2838" s="1076"/>
      <c r="M2838" s="1077"/>
    </row>
    <row r="2839" spans="1:13" ht="20.25" customHeight="1">
      <c r="A2839" s="1187"/>
      <c r="B2839" s="40"/>
      <c r="C2839" s="512" t="s">
        <v>72</v>
      </c>
      <c r="D2839" s="1230" t="s">
        <v>209</v>
      </c>
      <c r="E2839" s="1231"/>
      <c r="F2839" s="1072" t="s">
        <v>77</v>
      </c>
      <c r="G2839" s="1073"/>
      <c r="H2839" s="1074"/>
      <c r="I2839" s="1075"/>
      <c r="J2839" s="1076"/>
      <c r="K2839" s="1076"/>
      <c r="L2839" s="1076"/>
      <c r="M2839" s="1077"/>
    </row>
    <row r="2840" spans="1:13" ht="20.25" customHeight="1" thickBot="1">
      <c r="A2840" s="1187"/>
      <c r="B2840" s="51" t="s">
        <v>81</v>
      </c>
      <c r="C2840" s="131" t="s">
        <v>71</v>
      </c>
      <c r="D2840" s="1232" t="s">
        <v>210</v>
      </c>
      <c r="E2840" s="1233"/>
      <c r="F2840" s="1081" t="s">
        <v>106</v>
      </c>
      <c r="G2840" s="1082"/>
      <c r="H2840" s="1083"/>
      <c r="I2840" s="1078"/>
      <c r="J2840" s="1079"/>
      <c r="K2840" s="1079"/>
      <c r="L2840" s="1079"/>
      <c r="M2840" s="1080"/>
    </row>
    <row r="2841" spans="1:13" ht="24.75" customHeight="1" thickTop="1" thickBot="1">
      <c r="A2841" s="488">
        <f>A2806+1</f>
        <v>81</v>
      </c>
      <c r="B2841" s="1186" t="s">
        <v>54</v>
      </c>
      <c r="C2841" s="1186"/>
      <c r="D2841" s="1186"/>
      <c r="E2841" s="1186"/>
      <c r="F2841" s="1186"/>
      <c r="G2841" s="1186"/>
      <c r="H2841" s="1186"/>
      <c r="I2841" s="1186"/>
      <c r="J2841" s="1186"/>
      <c r="K2841" s="1186"/>
      <c r="L2841" s="1186"/>
      <c r="M2841" s="1186"/>
    </row>
    <row r="2842" spans="1:13" ht="37.5" customHeight="1" thickTop="1">
      <c r="A2842" s="1187"/>
      <c r="B2842" s="1188"/>
      <c r="C2842" s="1189"/>
      <c r="D2842" s="1192" t="str">
        <f>Master!$E$8</f>
        <v>Govt. Sr. Secondary School Raimalwada</v>
      </c>
      <c r="E2842" s="1193"/>
      <c r="F2842" s="1193"/>
      <c r="G2842" s="1193"/>
      <c r="H2842" s="1193"/>
      <c r="I2842" s="1193"/>
      <c r="J2842" s="1193"/>
      <c r="K2842" s="1193"/>
      <c r="L2842" s="1193"/>
      <c r="M2842" s="1194"/>
    </row>
    <row r="2843" spans="1:13" ht="26.25" customHeight="1" thickBot="1">
      <c r="A2843" s="1187"/>
      <c r="B2843" s="1190"/>
      <c r="C2843" s="1191"/>
      <c r="D2843" s="1195" t="str">
        <f>Master!$E$11</f>
        <v>P.S.-Bapini (Jodhpur)</v>
      </c>
      <c r="E2843" s="1196"/>
      <c r="F2843" s="1196"/>
      <c r="G2843" s="1196"/>
      <c r="H2843" s="1196"/>
      <c r="I2843" s="1196"/>
      <c r="J2843" s="1196"/>
      <c r="K2843" s="1196"/>
      <c r="L2843" s="1196"/>
      <c r="M2843" s="1197"/>
    </row>
    <row r="2844" spans="1:13" ht="15" customHeight="1">
      <c r="A2844" s="1187"/>
      <c r="B2844" s="274"/>
      <c r="C2844" s="1198" t="s">
        <v>169</v>
      </c>
      <c r="D2844" s="1199"/>
      <c r="E2844" s="1199"/>
      <c r="F2844" s="1199"/>
      <c r="G2844" s="1200"/>
      <c r="H2844" s="1207" t="s">
        <v>129</v>
      </c>
      <c r="I2844" s="1207"/>
      <c r="J2844" s="1210">
        <f>VLOOKUP(A2841,'Class-6'!$B$9:$G$108,6)</f>
        <v>0</v>
      </c>
      <c r="K2844" s="1213" t="str">
        <f>CONCATENATE('Class-6'!$C$3,'Class-6'!$G$3)</f>
        <v>School U-Dise Code :-08151106901</v>
      </c>
      <c r="L2844" s="1214"/>
      <c r="M2844" s="1215"/>
    </row>
    <row r="2845" spans="1:13" ht="15" customHeight="1">
      <c r="A2845" s="1187"/>
      <c r="B2845" s="38"/>
      <c r="C2845" s="1201"/>
      <c r="D2845" s="1202"/>
      <c r="E2845" s="1202"/>
      <c r="F2845" s="1202"/>
      <c r="G2845" s="1203"/>
      <c r="H2845" s="1208"/>
      <c r="I2845" s="1208"/>
      <c r="J2845" s="1211"/>
      <c r="K2845" s="1216" t="str">
        <f>CONCATENATE('Class-6'!$I$3,'Class-6'!$J$3)</f>
        <v>Session :-2021-22</v>
      </c>
      <c r="L2845" s="1217"/>
      <c r="M2845" s="1218"/>
    </row>
    <row r="2846" spans="1:13" ht="15" customHeight="1" thickBot="1">
      <c r="A2846" s="1187"/>
      <c r="B2846" s="38"/>
      <c r="C2846" s="1204"/>
      <c r="D2846" s="1205"/>
      <c r="E2846" s="1205"/>
      <c r="F2846" s="1205"/>
      <c r="G2846" s="1206"/>
      <c r="H2846" s="1209"/>
      <c r="I2846" s="1209"/>
      <c r="J2846" s="1212"/>
      <c r="K2846" s="1219"/>
      <c r="L2846" s="1220"/>
      <c r="M2846" s="1221"/>
    </row>
    <row r="2847" spans="1:13" ht="20.25" customHeight="1">
      <c r="A2847" s="1187"/>
      <c r="B2847" s="40" t="s">
        <v>81</v>
      </c>
      <c r="C2847" s="1222" t="s">
        <v>22</v>
      </c>
      <c r="D2847" s="1223"/>
      <c r="E2847" s="1223"/>
      <c r="F2847" s="1224"/>
      <c r="G2847" s="17" t="s">
        <v>167</v>
      </c>
      <c r="H2847" s="1225">
        <f>VLOOKUP($A2841,'Class-6'!$B$9:$EI$108,4,0)</f>
        <v>0</v>
      </c>
      <c r="I2847" s="1225"/>
      <c r="J2847" s="1225"/>
      <c r="K2847" s="1225"/>
      <c r="L2847" s="1225"/>
      <c r="M2847" s="1226"/>
    </row>
    <row r="2848" spans="1:13" ht="20.25" customHeight="1">
      <c r="A2848" s="1187"/>
      <c r="B2848" s="40" t="s">
        <v>81</v>
      </c>
      <c r="C2848" s="1181" t="s">
        <v>24</v>
      </c>
      <c r="D2848" s="1182"/>
      <c r="E2848" s="1182"/>
      <c r="F2848" s="1183"/>
      <c r="G2848" s="33" t="s">
        <v>167</v>
      </c>
      <c r="H2848" s="1179">
        <f>VLOOKUP($A2841,'Class-6'!$B$9:$EI$108,7,0)</f>
        <v>0</v>
      </c>
      <c r="I2848" s="1179"/>
      <c r="J2848" s="1179"/>
      <c r="K2848" s="1179"/>
      <c r="L2848" s="1179"/>
      <c r="M2848" s="1180"/>
    </row>
    <row r="2849" spans="1:13" ht="20.25" customHeight="1">
      <c r="A2849" s="1187"/>
      <c r="B2849" s="40" t="s">
        <v>81</v>
      </c>
      <c r="C2849" s="1181" t="s">
        <v>25</v>
      </c>
      <c r="D2849" s="1182"/>
      <c r="E2849" s="1182"/>
      <c r="F2849" s="1183"/>
      <c r="G2849" s="33" t="s">
        <v>167</v>
      </c>
      <c r="H2849" s="1179">
        <f>VLOOKUP($A2841,'Class-6'!$B$9:$EI$108,8,0)</f>
        <v>0</v>
      </c>
      <c r="I2849" s="1179"/>
      <c r="J2849" s="1179"/>
      <c r="K2849" s="1179"/>
      <c r="L2849" s="1179"/>
      <c r="M2849" s="1180"/>
    </row>
    <row r="2850" spans="1:13" ht="20.25" customHeight="1">
      <c r="A2850" s="1187"/>
      <c r="B2850" s="40" t="s">
        <v>81</v>
      </c>
      <c r="C2850" s="1181" t="s">
        <v>56</v>
      </c>
      <c r="D2850" s="1182"/>
      <c r="E2850" s="1182"/>
      <c r="F2850" s="1183"/>
      <c r="G2850" s="33" t="s">
        <v>167</v>
      </c>
      <c r="H2850" s="1179">
        <f>VLOOKUP($A2841,'Class-6'!$B$9:$EI$108,9,0)</f>
        <v>0</v>
      </c>
      <c r="I2850" s="1179"/>
      <c r="J2850" s="1179"/>
      <c r="K2850" s="1179"/>
      <c r="L2850" s="1179"/>
      <c r="M2850" s="1180"/>
    </row>
    <row r="2851" spans="1:13" ht="20.25" customHeight="1">
      <c r="A2851" s="1187"/>
      <c r="B2851" s="40" t="s">
        <v>81</v>
      </c>
      <c r="C2851" s="1181" t="s">
        <v>57</v>
      </c>
      <c r="D2851" s="1182"/>
      <c r="E2851" s="1182"/>
      <c r="F2851" s="1183"/>
      <c r="G2851" s="33" t="s">
        <v>167</v>
      </c>
      <c r="H2851" s="1184" t="str">
        <f>CONCATENATE('Class-6'!$G$4,'Class-6'!$J$4)</f>
        <v>6(A)</v>
      </c>
      <c r="I2851" s="1179"/>
      <c r="J2851" s="1179"/>
      <c r="K2851" s="1179"/>
      <c r="L2851" s="1179"/>
      <c r="M2851" s="1180"/>
    </row>
    <row r="2852" spans="1:13" ht="20.25" customHeight="1" thickBot="1">
      <c r="A2852" s="1187"/>
      <c r="B2852" s="40" t="s">
        <v>81</v>
      </c>
      <c r="C2852" s="1154" t="s">
        <v>27</v>
      </c>
      <c r="D2852" s="1155"/>
      <c r="E2852" s="1155"/>
      <c r="F2852" s="1156"/>
      <c r="G2852" s="98" t="s">
        <v>167</v>
      </c>
      <c r="H2852" s="1157">
        <f>VLOOKUP($A2841,'Class-6'!$B$9:$EI$108,10,0)</f>
        <v>0</v>
      </c>
      <c r="I2852" s="1157"/>
      <c r="J2852" s="1157"/>
      <c r="K2852" s="1157"/>
      <c r="L2852" s="1157"/>
      <c r="M2852" s="1158"/>
    </row>
    <row r="2853" spans="1:13" ht="20.25" customHeight="1">
      <c r="A2853" s="1187"/>
      <c r="B2853" s="49" t="s">
        <v>81</v>
      </c>
      <c r="C2853" s="1159" t="s">
        <v>58</v>
      </c>
      <c r="D2853" s="1160"/>
      <c r="E2853" s="413" t="s">
        <v>85</v>
      </c>
      <c r="F2853" s="413" t="s">
        <v>86</v>
      </c>
      <c r="G2853" s="410" t="s">
        <v>33</v>
      </c>
      <c r="H2853" s="1161" t="s">
        <v>59</v>
      </c>
      <c r="I2853" s="1161"/>
      <c r="J2853" s="1162" t="s">
        <v>97</v>
      </c>
      <c r="K2853" s="1163"/>
      <c r="L2853" s="414" t="s">
        <v>89</v>
      </c>
      <c r="M2853" s="1164" t="s">
        <v>104</v>
      </c>
    </row>
    <row r="2854" spans="1:13" ht="25.5" customHeight="1" thickBot="1">
      <c r="A2854" s="1187"/>
      <c r="B2854" s="49" t="s">
        <v>81</v>
      </c>
      <c r="C2854" s="1166" t="s">
        <v>60</v>
      </c>
      <c r="D2854" s="1167"/>
      <c r="E2854" s="267">
        <f>'Class-6'!$L$7</f>
        <v>20</v>
      </c>
      <c r="F2854" s="267">
        <f>'Class-6'!$M$7</f>
        <v>20</v>
      </c>
      <c r="G2854" s="268">
        <f>SUM(E2854:F2854)</f>
        <v>40</v>
      </c>
      <c r="H2854" s="1168">
        <f>'Class-6'!$R$7</f>
        <v>60</v>
      </c>
      <c r="I2854" s="1169"/>
      <c r="J2854" s="1170">
        <f>'Class-6'!$V$7</f>
        <v>100</v>
      </c>
      <c r="K2854" s="1171"/>
      <c r="L2854" s="150">
        <f>G2854+H2854+J2854</f>
        <v>200</v>
      </c>
      <c r="M2854" s="1165"/>
    </row>
    <row r="2855" spans="1:13" ht="22.5" customHeight="1">
      <c r="A2855" s="1187"/>
      <c r="B2855" s="49" t="s">
        <v>81</v>
      </c>
      <c r="C2855" s="1148" t="str">
        <f>'Class-6'!$L$3</f>
        <v>HINDI</v>
      </c>
      <c r="D2855" s="1149"/>
      <c r="E2855" s="99">
        <f>IF($J2844="TC",0,IF($J2844="Nso",0,VLOOKUP($A2841,'Class-6'!$B$9:$EI$108,11,0)))</f>
        <v>0</v>
      </c>
      <c r="F2855" s="99">
        <f>IF($J2844="TC",0,IF($J2844="Nso",0,VLOOKUP($A2841,'Class-6'!$B$9:$EI$108,12,0)))</f>
        <v>0</v>
      </c>
      <c r="G2855" s="269">
        <f>SUM(E2855,F2855)</f>
        <v>0</v>
      </c>
      <c r="H2855" s="1150">
        <f>IF($J2844="TC",0,IF($J2844="Nso",0,VLOOKUP($A2841,'Class-6'!$B$9:$EI$108,17,0)))</f>
        <v>0</v>
      </c>
      <c r="I2855" s="1151"/>
      <c r="J2855" s="1152">
        <f>IF($J2844="TC",0,IF($J2844="Nso",0,VLOOKUP($A2841,'Class-6'!$B$9:$EI$108,21,0)))</f>
        <v>0</v>
      </c>
      <c r="K2855" s="1153"/>
      <c r="L2855" s="99">
        <f>SUM(G2855,H2855,J2855)</f>
        <v>0</v>
      </c>
      <c r="M2855" s="100">
        <f>IF($J2844="TC",0,IF($J2844="Nso",0,VLOOKUP($A2841,'Class-6'!$B$9:$EI$108,25,0)))</f>
        <v>0</v>
      </c>
    </row>
    <row r="2856" spans="1:13" ht="22.5" customHeight="1">
      <c r="A2856" s="1187"/>
      <c r="B2856" s="49" t="s">
        <v>81</v>
      </c>
      <c r="C2856" s="1136" t="str">
        <f>'Class-6'!$AA$3</f>
        <v>ENGLISH</v>
      </c>
      <c r="D2856" s="1137"/>
      <c r="E2856" s="99">
        <f>IF($J2844="TC",0,IF($J2844="Nso",0,VLOOKUP($A2841,'Class-6'!$B$9:$EI$108,26,0)))</f>
        <v>0</v>
      </c>
      <c r="F2856" s="99">
        <f>IF($J2844="TC",0,IF($J2844="Nso",0,VLOOKUP($A2841,'Class-6'!$B$9:$EI$108,27,0)))</f>
        <v>0</v>
      </c>
      <c r="G2856" s="270">
        <f t="shared" ref="G2856:G2860" si="160">SUM(E2856,F2856)</f>
        <v>0</v>
      </c>
      <c r="H2856" s="1138">
        <f>IF($J2844="TC",0,IF($J2844="Nso",0,VLOOKUP($A2841,'Class-6'!$B$9:$EI$108,32,0)))</f>
        <v>0</v>
      </c>
      <c r="I2856" s="1139"/>
      <c r="J2856" s="1140">
        <f>IF($J2844="TC",0,IF($J2844="Nso",0,VLOOKUP($A2841,'Class-6'!$B$9:$EI$108,36,0)))</f>
        <v>0</v>
      </c>
      <c r="K2856" s="1141"/>
      <c r="L2856" s="99">
        <f t="shared" ref="L2856:L2860" si="161">SUM(G2856,H2856,J2856)</f>
        <v>0</v>
      </c>
      <c r="M2856" s="100">
        <f>IF($J2844="TC",0,IF($J2844="Nso",0,VLOOKUP($A2841,'Class-6'!$B$9:$EI$108,40,0)))</f>
        <v>0</v>
      </c>
    </row>
    <row r="2857" spans="1:13" ht="22.5" customHeight="1">
      <c r="A2857" s="1187"/>
      <c r="B2857" s="49" t="s">
        <v>81</v>
      </c>
      <c r="C2857" s="1136" t="str">
        <f>'Class-6'!$AP$3</f>
        <v>SANSKRIT</v>
      </c>
      <c r="D2857" s="1137"/>
      <c r="E2857" s="99">
        <f>IF($J2844="TC",0,IF($J2844="Nso",0,VLOOKUP($A2841,'Class-6'!$B$9:$EI$108,41,0)))</f>
        <v>0</v>
      </c>
      <c r="F2857" s="99">
        <f>IF($J2844="TC",0,IF($J2844="TC",0,IF($J2844="Nso",0,VLOOKUP($A2841,'Class-6'!$B$9:$EI$108,42,0))))</f>
        <v>0</v>
      </c>
      <c r="G2857" s="270">
        <f t="shared" si="160"/>
        <v>0</v>
      </c>
      <c r="H2857" s="1138">
        <f>IF($J2844="TC",0,IF($J2844="Nso",0,VLOOKUP($A2841,'Class-6'!$B$9:$EI$108,47,0)))</f>
        <v>0</v>
      </c>
      <c r="I2857" s="1139"/>
      <c r="J2857" s="1140">
        <f>IF($J2844="TC",0,IF($J2844="Nso",0,VLOOKUP($A2841,'Class-6'!$B$9:$EI$108,51,0)))</f>
        <v>0</v>
      </c>
      <c r="K2857" s="1141"/>
      <c r="L2857" s="99">
        <f t="shared" si="161"/>
        <v>0</v>
      </c>
      <c r="M2857" s="100">
        <f>IF($J2844="TC",0,IF($J2844="Nso",0,VLOOKUP($A2841,'Class-6'!$B$9:$EI$108,55,0)))</f>
        <v>0</v>
      </c>
    </row>
    <row r="2858" spans="1:13" ht="22.5" customHeight="1">
      <c r="A2858" s="1187"/>
      <c r="B2858" s="49" t="s">
        <v>81</v>
      </c>
      <c r="C2858" s="1136" t="str">
        <f>'Class-6'!$BE$3</f>
        <v>SCIENCE</v>
      </c>
      <c r="D2858" s="1137"/>
      <c r="E2858" s="99">
        <f>IF($J2844="TC",0,IF($J2844="Nso",0,VLOOKUP($A2841,'Class-6'!$B$9:$EI$108,56,0)))</f>
        <v>0</v>
      </c>
      <c r="F2858" s="99">
        <f>IF($J2844="TC",0,IF($J2844="Nso",0,VLOOKUP($A2841,'Class-6'!$B$9:$EI$108,57,0)))</f>
        <v>0</v>
      </c>
      <c r="G2858" s="270">
        <f t="shared" si="160"/>
        <v>0</v>
      </c>
      <c r="H2858" s="1138">
        <f>IF($J2844="TC",0,IF($J2844="Nso",0,VLOOKUP($A2841,'Class-6'!$B$9:$EI$108,62,0)))</f>
        <v>0</v>
      </c>
      <c r="I2858" s="1139"/>
      <c r="J2858" s="1140">
        <f>IF($J2844="TC",0,IF($J2844="Nso",0,VLOOKUP($A2841,'Class-6'!$B$9:$EI$108,66,0)))</f>
        <v>0</v>
      </c>
      <c r="K2858" s="1141"/>
      <c r="L2858" s="99">
        <f t="shared" si="161"/>
        <v>0</v>
      </c>
      <c r="M2858" s="100">
        <f>IF($J2844="TC",0,IF($J2844="Nso",0,VLOOKUP($A2841,'Class-6'!$B$9:$EI$108,70,0)))</f>
        <v>0</v>
      </c>
    </row>
    <row r="2859" spans="1:13" ht="22.5" customHeight="1">
      <c r="A2859" s="1187"/>
      <c r="B2859" s="49" t="s">
        <v>81</v>
      </c>
      <c r="C2859" s="1136" t="str">
        <f>'Class-6'!$BT$3</f>
        <v>MATHEMATICS</v>
      </c>
      <c r="D2859" s="1137"/>
      <c r="E2859" s="99">
        <f>IF($J2844="TC",0,IF($J2844="Nso",0,VLOOKUP($A2841,'Class-6'!$B$9:$EI$108,71,0)))</f>
        <v>0</v>
      </c>
      <c r="F2859" s="99">
        <f>IF($J2844="TC",0,IF($J2844="Nso",0,VLOOKUP($A2841,'Class-6'!$B$9:$EI$108,72,0)))</f>
        <v>0</v>
      </c>
      <c r="G2859" s="270">
        <f t="shared" si="160"/>
        <v>0</v>
      </c>
      <c r="H2859" s="1138">
        <f>IF($J2844="TC",0,IF($J2844="Nso",0,VLOOKUP($A2841,'Class-6'!$B$9:$EI$108,77,0)))</f>
        <v>0</v>
      </c>
      <c r="I2859" s="1139"/>
      <c r="J2859" s="1140">
        <f>IF($J2844="TC",0,IF($J2844="Nso",0,VLOOKUP($A2841,'Class-6'!$B$9:$EI$108,81,0)))</f>
        <v>0</v>
      </c>
      <c r="K2859" s="1141"/>
      <c r="L2859" s="99">
        <f t="shared" si="161"/>
        <v>0</v>
      </c>
      <c r="M2859" s="100">
        <f>IF($J2844="TC",0,IF($J2844="Nso",0,VLOOKUP($A2841,'Class-6'!$B$9:$EI$108,85,0)))</f>
        <v>0</v>
      </c>
    </row>
    <row r="2860" spans="1:13" ht="22.5" customHeight="1" thickBot="1">
      <c r="A2860" s="1187"/>
      <c r="B2860" s="49" t="s">
        <v>81</v>
      </c>
      <c r="C2860" s="1142" t="str">
        <f>'Class-6'!$CI$3</f>
        <v>SOCIAL SCIENCE</v>
      </c>
      <c r="D2860" s="1143"/>
      <c r="E2860" s="99">
        <f>IF($J2844="TC",0,IF($J2844="Nso",0,VLOOKUP($A2841,'Class-6'!$B$9:$EI$108,86,0)))</f>
        <v>0</v>
      </c>
      <c r="F2860" s="99">
        <f>IF($J2844="TC",0,IF($J2844="Nso",0,VLOOKUP($A2841,'Class-6'!$B$9:$EI$108,87,0)))</f>
        <v>0</v>
      </c>
      <c r="G2860" s="271">
        <f t="shared" si="160"/>
        <v>0</v>
      </c>
      <c r="H2860" s="1144">
        <f>IF($J2844="TC",0,IF($J2844="Nso",0,VLOOKUP($A2841,'Class-6'!$B$9:$EI$108,92,0)))</f>
        <v>0</v>
      </c>
      <c r="I2860" s="1145"/>
      <c r="J2860" s="1146">
        <f>IF($J2844="TC",0,IF($J2844="Nso",0,VLOOKUP($A2841,'Class-6'!$B$9:$EI$108,96,0)))</f>
        <v>0</v>
      </c>
      <c r="K2860" s="1147"/>
      <c r="L2860" s="99">
        <f t="shared" si="161"/>
        <v>0</v>
      </c>
      <c r="M2860" s="100">
        <f>IF($J2844="TC",0,IF($J2844="Nso",0,VLOOKUP($A2841,'Class-6'!$B$9:$EI$108,100,0)))</f>
        <v>0</v>
      </c>
    </row>
    <row r="2861" spans="1:13" ht="20.25" customHeight="1">
      <c r="A2861" s="1187"/>
      <c r="B2861" s="49" t="s">
        <v>81</v>
      </c>
      <c r="C2861" s="1124" t="s">
        <v>90</v>
      </c>
      <c r="D2861" s="1125"/>
      <c r="E2861" s="1126"/>
      <c r="F2861" s="1130" t="s">
        <v>91</v>
      </c>
      <c r="G2861" s="1131"/>
      <c r="H2861" s="1132" t="s">
        <v>92</v>
      </c>
      <c r="I2861" s="1133"/>
      <c r="J2861" s="481" t="s">
        <v>45</v>
      </c>
      <c r="K2861" s="481" t="s">
        <v>98</v>
      </c>
      <c r="L2861" s="411" t="s">
        <v>43</v>
      </c>
      <c r="M2861" s="50" t="s">
        <v>47</v>
      </c>
    </row>
    <row r="2862" spans="1:13" ht="20.25" customHeight="1" thickBot="1">
      <c r="A2862" s="1187"/>
      <c r="B2862" s="49" t="s">
        <v>81</v>
      </c>
      <c r="C2862" s="1127"/>
      <c r="D2862" s="1128"/>
      <c r="E2862" s="1129"/>
      <c r="F2862" s="1134">
        <f>IF($J2844="TC",0,IF($J2844="Nso",0,VLOOKUP($A2841,'Class-6'!$B$9:$EI$108,131,0)))</f>
        <v>0</v>
      </c>
      <c r="G2862" s="1135"/>
      <c r="H2862" s="1134">
        <f>IF($J2844="TC",0,IF($J2844="Nso",0,VLOOKUP($A2841,'Class-6'!$B$9:$EI$108,132,0)))</f>
        <v>0</v>
      </c>
      <c r="I2862" s="1135"/>
      <c r="J2862" s="483">
        <f>IF($J2844="TC",0,IF($J2844="Nso",0,VLOOKUP($A2841,'Class-6'!$B$9:$EI$108,133,0)))</f>
        <v>0</v>
      </c>
      <c r="K2862" s="482" t="str">
        <f>IF($J2844="TC",0,IF($J2844="Nso",0,VLOOKUP($A2841,'Class-6'!$B$9:$EI$108,134,0)))</f>
        <v/>
      </c>
      <c r="L2862" s="412" t="str">
        <f>IF($J2844="TC","TC",IF($J2844="Nso","NSO",VLOOKUP($A2841,'Class-6'!$B$9:$EI$108,135,0)))</f>
        <v/>
      </c>
      <c r="M2862" s="97" t="str">
        <f>IF($J2844="Nso",0,VLOOKUP($A2841,'Class-6'!$B$9:$EI$108,137,0))</f>
        <v/>
      </c>
    </row>
    <row r="2863" spans="1:13" ht="20.25" customHeight="1">
      <c r="A2863" s="1187"/>
      <c r="B2863" s="49" t="s">
        <v>81</v>
      </c>
      <c r="C2863" s="1172" t="s">
        <v>63</v>
      </c>
      <c r="D2863" s="1173"/>
      <c r="E2863" s="1173"/>
      <c r="F2863" s="1173"/>
      <c r="G2863" s="1173"/>
      <c r="H2863" s="1174"/>
      <c r="I2863" s="1175" t="s">
        <v>64</v>
      </c>
      <c r="J2863" s="1176"/>
      <c r="K2863" s="484">
        <f>IF($J2844="TC",0,IF($J2844="Nso",0,VLOOKUP($A2841,'Class-6'!$B$9:$EI$108,128,0)))</f>
        <v>0</v>
      </c>
      <c r="L2863" s="1177" t="s">
        <v>107</v>
      </c>
      <c r="M2863" s="1178"/>
    </row>
    <row r="2864" spans="1:13" ht="20.25" customHeight="1" thickBot="1">
      <c r="A2864" s="1187"/>
      <c r="B2864" s="49" t="s">
        <v>81</v>
      </c>
      <c r="C2864" s="1113" t="s">
        <v>58</v>
      </c>
      <c r="D2864" s="1114"/>
      <c r="E2864" s="1114"/>
      <c r="F2864" s="1115" t="s">
        <v>176</v>
      </c>
      <c r="G2864" s="1115"/>
      <c r="H2864" s="272" t="s">
        <v>51</v>
      </c>
      <c r="I2864" s="1116" t="s">
        <v>65</v>
      </c>
      <c r="J2864" s="1117"/>
      <c r="K2864" s="485">
        <f>IF($J2844="TC",0,IF($J2844="Nso",0,VLOOKUP($A2841,'Class-6'!$B$9:$EI$108,129,0)))</f>
        <v>0</v>
      </c>
      <c r="L2864" s="1118" t="str">
        <f>IF($J2844="TC",0,IF($J2844="Nso",0,VLOOKUP($A2841,'Class-6'!$B$9:$EI$108,130,0)))</f>
        <v/>
      </c>
      <c r="M2864" s="1119"/>
    </row>
    <row r="2865" spans="1:13" ht="20.25" customHeight="1">
      <c r="A2865" s="1187"/>
      <c r="B2865" s="49" t="s">
        <v>81</v>
      </c>
      <c r="C2865" s="1113"/>
      <c r="D2865" s="1114"/>
      <c r="E2865" s="1114"/>
      <c r="F2865" s="1115"/>
      <c r="G2865" s="1115"/>
      <c r="H2865" s="273" t="s">
        <v>105</v>
      </c>
      <c r="I2865" s="1120" t="s">
        <v>66</v>
      </c>
      <c r="J2865" s="1121"/>
      <c r="K2865" s="1122">
        <f>IF($J2844="TC",0,IF($J2844="Nso",0,VLOOKUP($A2841,'Class-6'!$B$9:$EI$108,138,0)))</f>
        <v>0</v>
      </c>
      <c r="L2865" s="1122"/>
      <c r="M2865" s="1123"/>
    </row>
    <row r="2866" spans="1:13" ht="20.25" customHeight="1">
      <c r="A2866" s="1187"/>
      <c r="B2866" s="49" t="s">
        <v>81</v>
      </c>
      <c r="C2866" s="1101" t="str">
        <f>'Class-6'!$CX$3</f>
        <v>WORK EXP.</v>
      </c>
      <c r="D2866" s="1102"/>
      <c r="E2866" s="1103"/>
      <c r="F2866" s="1104" t="str">
        <f>IF($J2844="TC",0,IF($J2844="Nso",0,VLOOKUP($A2841,'Class-6'!$B$9:$FH$108,155,0)))</f>
        <v>0/100</v>
      </c>
      <c r="G2866" s="1104"/>
      <c r="H2866" s="95">
        <f>IF($J2844="TC",0,IF($J2844="Nso",0,VLOOKUP($A2841,'Class-6'!$B$9:$FH$108,109,0)))</f>
        <v>0</v>
      </c>
      <c r="I2866" s="1105" t="s">
        <v>83</v>
      </c>
      <c r="J2866" s="1106"/>
      <c r="K2866" s="1107">
        <f>'Class-6'!$V$2</f>
        <v>44676</v>
      </c>
      <c r="L2866" s="1107"/>
      <c r="M2866" s="1108"/>
    </row>
    <row r="2867" spans="1:13" ht="20.25" customHeight="1">
      <c r="A2867" s="1187"/>
      <c r="B2867" s="49" t="s">
        <v>81</v>
      </c>
      <c r="C2867" s="1109" t="str">
        <f>'Class-6'!$DG$3</f>
        <v>ART EDU.</v>
      </c>
      <c r="D2867" s="1104"/>
      <c r="E2867" s="1104"/>
      <c r="F2867" s="1086" t="str">
        <f>IF($J2844="TC",0,IF($J2844="Nso",0,VLOOKUP($A2841,'Class-6'!$B$9:$FH$108,159,0)))</f>
        <v>0/100</v>
      </c>
      <c r="G2867" s="1087"/>
      <c r="H2867" s="95">
        <f>IF($J2844="TC",0,IF($J2844="Nso",0,VLOOKUP($A2841,'Class-6'!$B$9:$FH$108,118,0)))</f>
        <v>0</v>
      </c>
      <c r="I2867" s="1110"/>
      <c r="J2867" s="1111"/>
      <c r="K2867" s="1111"/>
      <c r="L2867" s="1111"/>
      <c r="M2867" s="1112"/>
    </row>
    <row r="2868" spans="1:13" ht="20.25" customHeight="1">
      <c r="A2868" s="1187"/>
      <c r="B2868" s="49" t="s">
        <v>81</v>
      </c>
      <c r="C2868" s="1084" t="str">
        <f>'Class-6'!$DP$3</f>
        <v>HEALTH &amp; PHY. EDU.</v>
      </c>
      <c r="D2868" s="1085"/>
      <c r="E2868" s="1085"/>
      <c r="F2868" s="1086" t="str">
        <f>IF($J2844="TC",0,IF($J2844="Nso",0,VLOOKUP($A2841,'Class-6'!$B$9:$FH$108,163,0)))</f>
        <v>0/100</v>
      </c>
      <c r="G2868" s="1087"/>
      <c r="H2868" s="95">
        <f>IF($J2844="TC",0,IF($J2844="Nso",0,VLOOKUP($A2841,'Class-6'!$B$9:$FH$108,127,0)))</f>
        <v>0</v>
      </c>
      <c r="I2868" s="1088" t="s">
        <v>78</v>
      </c>
      <c r="J2868" s="1089"/>
      <c r="K2868" s="1092"/>
      <c r="L2868" s="1093"/>
      <c r="M2868" s="1094"/>
    </row>
    <row r="2869" spans="1:13" ht="20.25" customHeight="1">
      <c r="A2869" s="1187"/>
      <c r="B2869" s="40" t="s">
        <v>81</v>
      </c>
      <c r="C2869" s="1098" t="s">
        <v>67</v>
      </c>
      <c r="D2869" s="1099"/>
      <c r="E2869" s="1099"/>
      <c r="F2869" s="1099"/>
      <c r="G2869" s="1099"/>
      <c r="H2869" s="1100"/>
      <c r="I2869" s="1090"/>
      <c r="J2869" s="1091"/>
      <c r="K2869" s="1095"/>
      <c r="L2869" s="1096"/>
      <c r="M2869" s="1097"/>
    </row>
    <row r="2870" spans="1:13" ht="20.25" customHeight="1" thickBot="1">
      <c r="A2870" s="1187"/>
      <c r="B2870" s="40" t="s">
        <v>81</v>
      </c>
      <c r="C2870" s="96" t="s">
        <v>68</v>
      </c>
      <c r="D2870" s="1060" t="s">
        <v>73</v>
      </c>
      <c r="E2870" s="1227"/>
      <c r="F2870" s="1060" t="s">
        <v>74</v>
      </c>
      <c r="G2870" s="1061"/>
      <c r="H2870" s="1062"/>
      <c r="I2870" s="1063" t="s">
        <v>79</v>
      </c>
      <c r="J2870" s="1064"/>
      <c r="K2870" s="1064"/>
      <c r="L2870" s="1064"/>
      <c r="M2870" s="1065"/>
    </row>
    <row r="2871" spans="1:13" ht="20.25" customHeight="1">
      <c r="A2871" s="1187"/>
      <c r="B2871" s="40" t="s">
        <v>81</v>
      </c>
      <c r="C2871" s="511" t="s">
        <v>207</v>
      </c>
      <c r="D2871" s="1228" t="s">
        <v>208</v>
      </c>
      <c r="E2871" s="1229"/>
      <c r="F2871" s="1069" t="s">
        <v>75</v>
      </c>
      <c r="G2871" s="1070"/>
      <c r="H2871" s="1071"/>
      <c r="I2871" s="1066"/>
      <c r="J2871" s="1067"/>
      <c r="K2871" s="1067"/>
      <c r="L2871" s="1067"/>
      <c r="M2871" s="1068"/>
    </row>
    <row r="2872" spans="1:13" ht="20.25" customHeight="1">
      <c r="A2872" s="1187"/>
      <c r="B2872" s="40" t="s">
        <v>81</v>
      </c>
      <c r="C2872" s="512" t="s">
        <v>69</v>
      </c>
      <c r="D2872" s="1230" t="s">
        <v>212</v>
      </c>
      <c r="E2872" s="1231"/>
      <c r="F2872" s="1072" t="s">
        <v>76</v>
      </c>
      <c r="G2872" s="1073"/>
      <c r="H2872" s="1074"/>
      <c r="I2872" s="1066"/>
      <c r="J2872" s="1067"/>
      <c r="K2872" s="1067"/>
      <c r="L2872" s="1067"/>
      <c r="M2872" s="1068"/>
    </row>
    <row r="2873" spans="1:13" ht="20.25" customHeight="1">
      <c r="A2873" s="1187"/>
      <c r="B2873" s="40" t="s">
        <v>81</v>
      </c>
      <c r="C2873" s="512" t="s">
        <v>70</v>
      </c>
      <c r="D2873" s="1230" t="s">
        <v>215</v>
      </c>
      <c r="E2873" s="1231"/>
      <c r="F2873" s="1072" t="s">
        <v>77</v>
      </c>
      <c r="G2873" s="1073"/>
      <c r="H2873" s="1074"/>
      <c r="I2873" s="1075" t="s">
        <v>93</v>
      </c>
      <c r="J2873" s="1076"/>
      <c r="K2873" s="1076"/>
      <c r="L2873" s="1076"/>
      <c r="M2873" s="1077"/>
    </row>
    <row r="2874" spans="1:13" ht="20.25" customHeight="1">
      <c r="A2874" s="1187"/>
      <c r="B2874" s="40"/>
      <c r="C2874" s="512" t="s">
        <v>72</v>
      </c>
      <c r="D2874" s="1230" t="s">
        <v>209</v>
      </c>
      <c r="E2874" s="1231"/>
      <c r="F2874" s="1072" t="s">
        <v>77</v>
      </c>
      <c r="G2874" s="1073"/>
      <c r="H2874" s="1074"/>
      <c r="I2874" s="1075"/>
      <c r="J2874" s="1076"/>
      <c r="K2874" s="1076"/>
      <c r="L2874" s="1076"/>
      <c r="M2874" s="1077"/>
    </row>
    <row r="2875" spans="1:13" ht="20.25" customHeight="1" thickBot="1">
      <c r="A2875" s="1187"/>
      <c r="B2875" s="51" t="s">
        <v>81</v>
      </c>
      <c r="C2875" s="131" t="s">
        <v>71</v>
      </c>
      <c r="D2875" s="1232" t="s">
        <v>210</v>
      </c>
      <c r="E2875" s="1233"/>
      <c r="F2875" s="1081" t="s">
        <v>106</v>
      </c>
      <c r="G2875" s="1082"/>
      <c r="H2875" s="1083"/>
      <c r="I2875" s="1078"/>
      <c r="J2875" s="1079"/>
      <c r="K2875" s="1079"/>
      <c r="L2875" s="1079"/>
      <c r="M2875" s="1080"/>
    </row>
    <row r="2876" spans="1:13" ht="12.75" customHeight="1" thickTop="1">
      <c r="A2876" s="1185"/>
      <c r="B2876" s="1185"/>
      <c r="C2876" s="1185"/>
      <c r="D2876" s="1185"/>
      <c r="E2876" s="1185"/>
      <c r="F2876" s="1185"/>
      <c r="G2876" s="1185"/>
      <c r="H2876" s="1185"/>
      <c r="I2876" s="1185"/>
      <c r="J2876" s="1185"/>
      <c r="K2876" s="1185"/>
      <c r="L2876" s="1185"/>
      <c r="M2876" s="1185"/>
    </row>
    <row r="2877" spans="1:13" ht="24.75" customHeight="1" thickBot="1">
      <c r="A2877" s="488">
        <f>A2841+1</f>
        <v>82</v>
      </c>
      <c r="B2877" s="1186" t="s">
        <v>54</v>
      </c>
      <c r="C2877" s="1186"/>
      <c r="D2877" s="1186"/>
      <c r="E2877" s="1186"/>
      <c r="F2877" s="1186"/>
      <c r="G2877" s="1186"/>
      <c r="H2877" s="1186"/>
      <c r="I2877" s="1186"/>
      <c r="J2877" s="1186"/>
      <c r="K2877" s="1186"/>
      <c r="L2877" s="1186"/>
      <c r="M2877" s="1186"/>
    </row>
    <row r="2878" spans="1:13" ht="42.75" customHeight="1" thickTop="1">
      <c r="A2878" s="1187"/>
      <c r="B2878" s="1188"/>
      <c r="C2878" s="1189"/>
      <c r="D2878" s="1192" t="str">
        <f>Master!$E$8</f>
        <v>Govt. Sr. Secondary School Raimalwada</v>
      </c>
      <c r="E2878" s="1193"/>
      <c r="F2878" s="1193"/>
      <c r="G2878" s="1193"/>
      <c r="H2878" s="1193"/>
      <c r="I2878" s="1193"/>
      <c r="J2878" s="1193"/>
      <c r="K2878" s="1193"/>
      <c r="L2878" s="1193"/>
      <c r="M2878" s="1194"/>
    </row>
    <row r="2879" spans="1:13" ht="26.25" customHeight="1" thickBot="1">
      <c r="A2879" s="1187"/>
      <c r="B2879" s="1190"/>
      <c r="C2879" s="1191"/>
      <c r="D2879" s="1195" t="str">
        <f>Master!$E$11</f>
        <v>P.S.-Bapini (Jodhpur)</v>
      </c>
      <c r="E2879" s="1196"/>
      <c r="F2879" s="1196"/>
      <c r="G2879" s="1196"/>
      <c r="H2879" s="1196"/>
      <c r="I2879" s="1196"/>
      <c r="J2879" s="1196"/>
      <c r="K2879" s="1196"/>
      <c r="L2879" s="1196"/>
      <c r="M2879" s="1197"/>
    </row>
    <row r="2880" spans="1:13" ht="17.25" customHeight="1">
      <c r="A2880" s="1187"/>
      <c r="B2880" s="274"/>
      <c r="C2880" s="1198" t="s">
        <v>169</v>
      </c>
      <c r="D2880" s="1199"/>
      <c r="E2880" s="1199"/>
      <c r="F2880" s="1199"/>
      <c r="G2880" s="1200"/>
      <c r="H2880" s="1207" t="s">
        <v>129</v>
      </c>
      <c r="I2880" s="1207"/>
      <c r="J2880" s="1210">
        <f>VLOOKUP(A2877,'Class-6'!$B$9:$G$108,6)</f>
        <v>0</v>
      </c>
      <c r="K2880" s="1213" t="str">
        <f>CONCATENATE('Class-6'!$C$3,'Class-6'!$G$3)</f>
        <v>School U-Dise Code :-08151106901</v>
      </c>
      <c r="L2880" s="1214"/>
      <c r="M2880" s="1215"/>
    </row>
    <row r="2881" spans="1:13" ht="17.25" customHeight="1">
      <c r="A2881" s="1187"/>
      <c r="B2881" s="38"/>
      <c r="C2881" s="1201"/>
      <c r="D2881" s="1202"/>
      <c r="E2881" s="1202"/>
      <c r="F2881" s="1202"/>
      <c r="G2881" s="1203"/>
      <c r="H2881" s="1208"/>
      <c r="I2881" s="1208"/>
      <c r="J2881" s="1211"/>
      <c r="K2881" s="1216" t="str">
        <f>CONCATENATE('Class-6'!$I$3,'Class-6'!$J$3)</f>
        <v>Session :-2021-22</v>
      </c>
      <c r="L2881" s="1217"/>
      <c r="M2881" s="1218"/>
    </row>
    <row r="2882" spans="1:13" ht="17.25" customHeight="1" thickBot="1">
      <c r="A2882" s="1187"/>
      <c r="B2882" s="38"/>
      <c r="C2882" s="1204"/>
      <c r="D2882" s="1205"/>
      <c r="E2882" s="1205"/>
      <c r="F2882" s="1205"/>
      <c r="G2882" s="1206"/>
      <c r="H2882" s="1209"/>
      <c r="I2882" s="1209"/>
      <c r="J2882" s="1212"/>
      <c r="K2882" s="1219"/>
      <c r="L2882" s="1220"/>
      <c r="M2882" s="1221"/>
    </row>
    <row r="2883" spans="1:13" ht="20.25" customHeight="1">
      <c r="A2883" s="1187"/>
      <c r="B2883" s="40" t="s">
        <v>81</v>
      </c>
      <c r="C2883" s="1222" t="s">
        <v>22</v>
      </c>
      <c r="D2883" s="1223"/>
      <c r="E2883" s="1223"/>
      <c r="F2883" s="1224"/>
      <c r="G2883" s="17" t="s">
        <v>167</v>
      </c>
      <c r="H2883" s="1225">
        <f>VLOOKUP($A2877,'Class-6'!$B$9:$EI$108,4,0)</f>
        <v>0</v>
      </c>
      <c r="I2883" s="1225"/>
      <c r="J2883" s="1225"/>
      <c r="K2883" s="1225"/>
      <c r="L2883" s="1225"/>
      <c r="M2883" s="1226"/>
    </row>
    <row r="2884" spans="1:13" ht="20.25" customHeight="1">
      <c r="A2884" s="1187"/>
      <c r="B2884" s="40" t="s">
        <v>81</v>
      </c>
      <c r="C2884" s="1181" t="s">
        <v>24</v>
      </c>
      <c r="D2884" s="1182"/>
      <c r="E2884" s="1182"/>
      <c r="F2884" s="1183"/>
      <c r="G2884" s="33" t="s">
        <v>167</v>
      </c>
      <c r="H2884" s="1179">
        <f>VLOOKUP($A2877,'Class-6'!$B$9:$EI$108,7,0)</f>
        <v>0</v>
      </c>
      <c r="I2884" s="1179"/>
      <c r="J2884" s="1179"/>
      <c r="K2884" s="1179"/>
      <c r="L2884" s="1179"/>
      <c r="M2884" s="1180"/>
    </row>
    <row r="2885" spans="1:13" ht="20.25" customHeight="1">
      <c r="A2885" s="1187"/>
      <c r="B2885" s="40" t="s">
        <v>81</v>
      </c>
      <c r="C2885" s="1181" t="s">
        <v>25</v>
      </c>
      <c r="D2885" s="1182"/>
      <c r="E2885" s="1182"/>
      <c r="F2885" s="1183"/>
      <c r="G2885" s="33" t="s">
        <v>167</v>
      </c>
      <c r="H2885" s="1179">
        <f>VLOOKUP($A2877,'Class-6'!$B$9:$EI$108,8,0)</f>
        <v>0</v>
      </c>
      <c r="I2885" s="1179"/>
      <c r="J2885" s="1179"/>
      <c r="K2885" s="1179"/>
      <c r="L2885" s="1179"/>
      <c r="M2885" s="1180"/>
    </row>
    <row r="2886" spans="1:13" ht="20.25" customHeight="1">
      <c r="A2886" s="1187"/>
      <c r="B2886" s="40" t="s">
        <v>81</v>
      </c>
      <c r="C2886" s="1181" t="s">
        <v>56</v>
      </c>
      <c r="D2886" s="1182"/>
      <c r="E2886" s="1182"/>
      <c r="F2886" s="1183"/>
      <c r="G2886" s="33" t="s">
        <v>167</v>
      </c>
      <c r="H2886" s="1179">
        <f>VLOOKUP($A2877,'Class-6'!$B$9:$EI$108,9,0)</f>
        <v>0</v>
      </c>
      <c r="I2886" s="1179"/>
      <c r="J2886" s="1179"/>
      <c r="K2886" s="1179"/>
      <c r="L2886" s="1179"/>
      <c r="M2886" s="1180"/>
    </row>
    <row r="2887" spans="1:13" ht="20.25" customHeight="1">
      <c r="A2887" s="1187"/>
      <c r="B2887" s="40" t="s">
        <v>81</v>
      </c>
      <c r="C2887" s="1181" t="s">
        <v>57</v>
      </c>
      <c r="D2887" s="1182"/>
      <c r="E2887" s="1182"/>
      <c r="F2887" s="1183"/>
      <c r="G2887" s="33" t="s">
        <v>167</v>
      </c>
      <c r="H2887" s="1184" t="str">
        <f>CONCATENATE('Class-6'!$G$4,'Class-6'!$J$4)</f>
        <v>6(A)</v>
      </c>
      <c r="I2887" s="1179"/>
      <c r="J2887" s="1179"/>
      <c r="K2887" s="1179"/>
      <c r="L2887" s="1179"/>
      <c r="M2887" s="1180"/>
    </row>
    <row r="2888" spans="1:13" ht="20.25" customHeight="1" thickBot="1">
      <c r="A2888" s="1187"/>
      <c r="B2888" s="40" t="s">
        <v>81</v>
      </c>
      <c r="C2888" s="1154" t="s">
        <v>27</v>
      </c>
      <c r="D2888" s="1155"/>
      <c r="E2888" s="1155"/>
      <c r="F2888" s="1156"/>
      <c r="G2888" s="98" t="s">
        <v>167</v>
      </c>
      <c r="H2888" s="1157">
        <f>VLOOKUP($A2877,'Class-6'!$B$9:$EI$108,10,0)</f>
        <v>0</v>
      </c>
      <c r="I2888" s="1157"/>
      <c r="J2888" s="1157"/>
      <c r="K2888" s="1157"/>
      <c r="L2888" s="1157"/>
      <c r="M2888" s="1158"/>
    </row>
    <row r="2889" spans="1:13" ht="20.25" customHeight="1">
      <c r="A2889" s="1187"/>
      <c r="B2889" s="49" t="s">
        <v>81</v>
      </c>
      <c r="C2889" s="1159" t="s">
        <v>58</v>
      </c>
      <c r="D2889" s="1160"/>
      <c r="E2889" s="413" t="s">
        <v>85</v>
      </c>
      <c r="F2889" s="413" t="s">
        <v>86</v>
      </c>
      <c r="G2889" s="410" t="s">
        <v>33</v>
      </c>
      <c r="H2889" s="1161" t="s">
        <v>59</v>
      </c>
      <c r="I2889" s="1161"/>
      <c r="J2889" s="1162" t="s">
        <v>97</v>
      </c>
      <c r="K2889" s="1163"/>
      <c r="L2889" s="414" t="s">
        <v>89</v>
      </c>
      <c r="M2889" s="1164" t="s">
        <v>104</v>
      </c>
    </row>
    <row r="2890" spans="1:13" ht="25.5" customHeight="1" thickBot="1">
      <c r="A2890" s="1187"/>
      <c r="B2890" s="49" t="s">
        <v>81</v>
      </c>
      <c r="C2890" s="1166" t="s">
        <v>60</v>
      </c>
      <c r="D2890" s="1167"/>
      <c r="E2890" s="267">
        <f>'Class-6'!$L$7</f>
        <v>20</v>
      </c>
      <c r="F2890" s="267">
        <f>'Class-6'!$M$7</f>
        <v>20</v>
      </c>
      <c r="G2890" s="268">
        <f>SUM(E2890:F2890)</f>
        <v>40</v>
      </c>
      <c r="H2890" s="1168">
        <f>'Class-6'!$R$7</f>
        <v>60</v>
      </c>
      <c r="I2890" s="1169"/>
      <c r="J2890" s="1170">
        <f>'Class-6'!$V$7</f>
        <v>100</v>
      </c>
      <c r="K2890" s="1171"/>
      <c r="L2890" s="150">
        <f>G2890+H2890+J2890</f>
        <v>200</v>
      </c>
      <c r="M2890" s="1165"/>
    </row>
    <row r="2891" spans="1:13" ht="22.5" customHeight="1">
      <c r="A2891" s="1187"/>
      <c r="B2891" s="49" t="s">
        <v>81</v>
      </c>
      <c r="C2891" s="1148" t="str">
        <f>'Class-6'!$L$3</f>
        <v>HINDI</v>
      </c>
      <c r="D2891" s="1149"/>
      <c r="E2891" s="99">
        <f>IF($J2880="TC",0,IF($J2880="Nso",0,VLOOKUP($A2877,'Class-6'!$B$9:$EI$108,11,0)))</f>
        <v>0</v>
      </c>
      <c r="F2891" s="99">
        <f>IF($J2880="TC",0,IF($J2880="Nso",0,VLOOKUP($A2877,'Class-6'!$B$9:$EI$108,12,0)))</f>
        <v>0</v>
      </c>
      <c r="G2891" s="269">
        <f>SUM(E2891,F2891)</f>
        <v>0</v>
      </c>
      <c r="H2891" s="1150">
        <f>IF($J2880="TC",0,IF($J2880="Nso",0,VLOOKUP($A2877,'Class-6'!$B$9:$EI$108,17,0)))</f>
        <v>0</v>
      </c>
      <c r="I2891" s="1151"/>
      <c r="J2891" s="1152">
        <f>IF($J2880="TC",0,IF($J2880="Nso",0,VLOOKUP($A2877,'Class-6'!$B$9:$EI$108,21,0)))</f>
        <v>0</v>
      </c>
      <c r="K2891" s="1153"/>
      <c r="L2891" s="99">
        <f>SUM(G2891,H2891,J2891)</f>
        <v>0</v>
      </c>
      <c r="M2891" s="100">
        <f>IF($J2880="TC",0,IF($J2880="Nso",0,VLOOKUP($A2877,'Class-6'!$B$9:$EI$108,25,0)))</f>
        <v>0</v>
      </c>
    </row>
    <row r="2892" spans="1:13" ht="22.5" customHeight="1">
      <c r="A2892" s="1187"/>
      <c r="B2892" s="49" t="s">
        <v>81</v>
      </c>
      <c r="C2892" s="1136" t="str">
        <f>'Class-6'!$AA$3</f>
        <v>ENGLISH</v>
      </c>
      <c r="D2892" s="1137"/>
      <c r="E2892" s="99">
        <f>IF($J2880="TC",0,IF($J2880="Nso",0,VLOOKUP($A2877,'Class-6'!$B$9:$EI$108,26,0)))</f>
        <v>0</v>
      </c>
      <c r="F2892" s="99">
        <f>IF($J2880="TC",0,IF($J2880="Nso",0,VLOOKUP($A2877,'Class-6'!$B$9:$EI$108,27,0)))</f>
        <v>0</v>
      </c>
      <c r="G2892" s="270">
        <f t="shared" ref="G2892:G2896" si="162">SUM(E2892,F2892)</f>
        <v>0</v>
      </c>
      <c r="H2892" s="1138">
        <f>IF($J2880="TC",0,IF($J2880="Nso",0,VLOOKUP($A2877,'Class-6'!$B$9:$EI$108,32,0)))</f>
        <v>0</v>
      </c>
      <c r="I2892" s="1139"/>
      <c r="J2892" s="1140">
        <f>IF($J2880="TC",0,IF($J2880="Nso",0,VLOOKUP($A2877,'Class-6'!$B$9:$EI$108,36,0)))</f>
        <v>0</v>
      </c>
      <c r="K2892" s="1141"/>
      <c r="L2892" s="99">
        <f t="shared" ref="L2892:L2896" si="163">SUM(G2892,H2892,J2892)</f>
        <v>0</v>
      </c>
      <c r="M2892" s="100">
        <f>IF($J2880="TC",0,IF($J2880="Nso",0,VLOOKUP($A2877,'Class-6'!$B$9:$EI$108,40,0)))</f>
        <v>0</v>
      </c>
    </row>
    <row r="2893" spans="1:13" ht="22.5" customHeight="1">
      <c r="A2893" s="1187"/>
      <c r="B2893" s="49" t="s">
        <v>81</v>
      </c>
      <c r="C2893" s="1136" t="str">
        <f>'Class-6'!$AP$3</f>
        <v>SANSKRIT</v>
      </c>
      <c r="D2893" s="1137"/>
      <c r="E2893" s="99">
        <f>IF($J2880="TC",0,IF($J2880="Nso",0,VLOOKUP($A2877,'Class-6'!$B$9:$EI$108,41,0)))</f>
        <v>0</v>
      </c>
      <c r="F2893" s="99">
        <f>IF($J2880="TC",0,IF($J2880="TC",0,IF($J2880="Nso",0,VLOOKUP($A2877,'Class-6'!$B$9:$EI$108,42,0))))</f>
        <v>0</v>
      </c>
      <c r="G2893" s="270">
        <f t="shared" si="162"/>
        <v>0</v>
      </c>
      <c r="H2893" s="1138">
        <f>IF($J2880="TC",0,IF($J2880="Nso",0,VLOOKUP($A2877,'Class-6'!$B$9:$EI$108,47,0)))</f>
        <v>0</v>
      </c>
      <c r="I2893" s="1139"/>
      <c r="J2893" s="1140">
        <f>IF($J2880="TC",0,IF($J2880="Nso",0,VLOOKUP($A2877,'Class-6'!$B$9:$EI$108,51,0)))</f>
        <v>0</v>
      </c>
      <c r="K2893" s="1141"/>
      <c r="L2893" s="99">
        <f t="shared" si="163"/>
        <v>0</v>
      </c>
      <c r="M2893" s="100">
        <f>IF($J2880="TC",0,IF($J2880="Nso",0,VLOOKUP($A2877,'Class-6'!$B$9:$EI$108,55,0)))</f>
        <v>0</v>
      </c>
    </row>
    <row r="2894" spans="1:13" ht="22.5" customHeight="1">
      <c r="A2894" s="1187"/>
      <c r="B2894" s="49" t="s">
        <v>81</v>
      </c>
      <c r="C2894" s="1136" t="str">
        <f>'Class-6'!$BE$3</f>
        <v>SCIENCE</v>
      </c>
      <c r="D2894" s="1137"/>
      <c r="E2894" s="99">
        <f>IF($J2880="TC",0,IF($J2880="Nso",0,VLOOKUP($A2877,'Class-6'!$B$9:$EI$108,56,0)))</f>
        <v>0</v>
      </c>
      <c r="F2894" s="99">
        <f>IF($J2880="TC",0,IF($J2880="Nso",0,VLOOKUP($A2877,'Class-6'!$B$9:$EI$108,57,0)))</f>
        <v>0</v>
      </c>
      <c r="G2894" s="270">
        <f t="shared" si="162"/>
        <v>0</v>
      </c>
      <c r="H2894" s="1138">
        <f>IF($J2880="TC",0,IF($J2880="Nso",0,VLOOKUP($A2877,'Class-6'!$B$9:$EI$108,62,0)))</f>
        <v>0</v>
      </c>
      <c r="I2894" s="1139"/>
      <c r="J2894" s="1140">
        <f>IF($J2880="TC",0,IF($J2880="Nso",0,VLOOKUP($A2877,'Class-6'!$B$9:$EI$108,66,0)))</f>
        <v>0</v>
      </c>
      <c r="K2894" s="1141"/>
      <c r="L2894" s="99">
        <f t="shared" si="163"/>
        <v>0</v>
      </c>
      <c r="M2894" s="100">
        <f>IF($J2880="TC",0,IF($J2880="Nso",0,VLOOKUP($A2877,'Class-6'!$B$9:$EI$108,70,0)))</f>
        <v>0</v>
      </c>
    </row>
    <row r="2895" spans="1:13" ht="22.5" customHeight="1">
      <c r="A2895" s="1187"/>
      <c r="B2895" s="49" t="s">
        <v>81</v>
      </c>
      <c r="C2895" s="1136" t="str">
        <f>'Class-6'!$BT$3</f>
        <v>MATHEMATICS</v>
      </c>
      <c r="D2895" s="1137"/>
      <c r="E2895" s="99">
        <f>IF($J2880="TC",0,IF($J2880="Nso",0,VLOOKUP($A2877,'Class-6'!$B$9:$EI$108,71,0)))</f>
        <v>0</v>
      </c>
      <c r="F2895" s="99">
        <f>IF($J2880="TC",0,IF($J2880="Nso",0,VLOOKUP($A2877,'Class-6'!$B$9:$EI$108,72,0)))</f>
        <v>0</v>
      </c>
      <c r="G2895" s="270">
        <f t="shared" si="162"/>
        <v>0</v>
      </c>
      <c r="H2895" s="1138">
        <f>IF($J2880="TC",0,IF($J2880="Nso",0,VLOOKUP($A2877,'Class-6'!$B$9:$EI$108,77,0)))</f>
        <v>0</v>
      </c>
      <c r="I2895" s="1139"/>
      <c r="J2895" s="1140">
        <f>IF($J2880="TC",0,IF($J2880="Nso",0,VLOOKUP($A2877,'Class-6'!$B$9:$EI$108,81,0)))</f>
        <v>0</v>
      </c>
      <c r="K2895" s="1141"/>
      <c r="L2895" s="99">
        <f t="shared" si="163"/>
        <v>0</v>
      </c>
      <c r="M2895" s="100">
        <f>IF($J2880="TC",0,IF($J2880="Nso",0,VLOOKUP($A2877,'Class-6'!$B$9:$EI$108,85,0)))</f>
        <v>0</v>
      </c>
    </row>
    <row r="2896" spans="1:13" ht="22.5" customHeight="1" thickBot="1">
      <c r="A2896" s="1187"/>
      <c r="B2896" s="49" t="s">
        <v>81</v>
      </c>
      <c r="C2896" s="1142" t="str">
        <f>'Class-6'!$CI$3</f>
        <v>SOCIAL SCIENCE</v>
      </c>
      <c r="D2896" s="1143"/>
      <c r="E2896" s="99">
        <f>IF($J2880="TC",0,IF($J2880="Nso",0,VLOOKUP($A2877,'Class-6'!$B$9:$EI$108,86,0)))</f>
        <v>0</v>
      </c>
      <c r="F2896" s="99">
        <f>IF($J2880="TC",0,IF($J2880="Nso",0,VLOOKUP($A2877,'Class-6'!$B$9:$EI$108,87,0)))</f>
        <v>0</v>
      </c>
      <c r="G2896" s="271">
        <f t="shared" si="162"/>
        <v>0</v>
      </c>
      <c r="H2896" s="1144">
        <f>IF($J2880="TC",0,IF($J2880="Nso",0,VLOOKUP($A2877,'Class-6'!$B$9:$EI$108,92,0)))</f>
        <v>0</v>
      </c>
      <c r="I2896" s="1145"/>
      <c r="J2896" s="1146">
        <f>IF($J2880="TC",0,IF($J2880="Nso",0,VLOOKUP($A2877,'Class-6'!$B$9:$EI$108,96,0)))</f>
        <v>0</v>
      </c>
      <c r="K2896" s="1147"/>
      <c r="L2896" s="99">
        <f t="shared" si="163"/>
        <v>0</v>
      </c>
      <c r="M2896" s="100">
        <f>IF($J2880="TC",0,IF($J2880="Nso",0,VLOOKUP($A2877,'Class-6'!$B$9:$EI$108,100,0)))</f>
        <v>0</v>
      </c>
    </row>
    <row r="2897" spans="1:13" ht="20.25" customHeight="1">
      <c r="A2897" s="1187"/>
      <c r="B2897" s="49" t="s">
        <v>81</v>
      </c>
      <c r="C2897" s="1124" t="s">
        <v>90</v>
      </c>
      <c r="D2897" s="1125"/>
      <c r="E2897" s="1126"/>
      <c r="F2897" s="1130" t="s">
        <v>91</v>
      </c>
      <c r="G2897" s="1131"/>
      <c r="H2897" s="1132" t="s">
        <v>92</v>
      </c>
      <c r="I2897" s="1133"/>
      <c r="J2897" s="481" t="s">
        <v>45</v>
      </c>
      <c r="K2897" s="481" t="s">
        <v>98</v>
      </c>
      <c r="L2897" s="411" t="s">
        <v>43</v>
      </c>
      <c r="M2897" s="513" t="s">
        <v>47</v>
      </c>
    </row>
    <row r="2898" spans="1:13" ht="20.25" customHeight="1" thickBot="1">
      <c r="A2898" s="1187"/>
      <c r="B2898" s="49" t="s">
        <v>81</v>
      </c>
      <c r="C2898" s="1127"/>
      <c r="D2898" s="1128"/>
      <c r="E2898" s="1129"/>
      <c r="F2898" s="1134">
        <f>IF($J2880="TC",0,IF($J2880="Nso",0,VLOOKUP($A2877,'Class-6'!$B$9:$EI$108,131,0)))</f>
        <v>0</v>
      </c>
      <c r="G2898" s="1135"/>
      <c r="H2898" s="1134">
        <f>IF($J2880="TC",0,IF($J2880="Nso",0,VLOOKUP($A2877,'Class-6'!$B$9:$EI$108,132,0)))</f>
        <v>0</v>
      </c>
      <c r="I2898" s="1135"/>
      <c r="J2898" s="483">
        <f>IF($J2880="TC",0,IF($J2880="Nso",0,VLOOKUP($A2877,'Class-6'!$B$9:$EI$108,133,0)))</f>
        <v>0</v>
      </c>
      <c r="K2898" s="482" t="str">
        <f>IF($J2880="TC",0,IF($J2880="Nso",0,VLOOKUP($A2877,'Class-6'!$B$9:$EI$108,134,0)))</f>
        <v/>
      </c>
      <c r="L2898" s="412" t="str">
        <f>IF($J2880="TC","TC",IF($J2880="Nso","NSO",VLOOKUP($A2877,'Class-6'!$B$9:$EI$108,135,0)))</f>
        <v/>
      </c>
      <c r="M2898" s="97" t="str">
        <f>IF($J2880="Nso",0,VLOOKUP($A2877,'Class-6'!$B$9:$EI$108,137,0))</f>
        <v/>
      </c>
    </row>
    <row r="2899" spans="1:13" ht="20.25" customHeight="1">
      <c r="A2899" s="1187"/>
      <c r="B2899" s="49" t="s">
        <v>81</v>
      </c>
      <c r="C2899" s="1172" t="s">
        <v>63</v>
      </c>
      <c r="D2899" s="1173"/>
      <c r="E2899" s="1173"/>
      <c r="F2899" s="1173"/>
      <c r="G2899" s="1173"/>
      <c r="H2899" s="1174"/>
      <c r="I2899" s="1175" t="s">
        <v>64</v>
      </c>
      <c r="J2899" s="1176"/>
      <c r="K2899" s="484">
        <f>IF($J2880="TC",0,IF($J2880="Nso",0,VLOOKUP($A2877,'Class-6'!$B$9:$EI$108,128,0)))</f>
        <v>0</v>
      </c>
      <c r="L2899" s="1177" t="s">
        <v>107</v>
      </c>
      <c r="M2899" s="1178"/>
    </row>
    <row r="2900" spans="1:13" ht="20.25" customHeight="1" thickBot="1">
      <c r="A2900" s="1187"/>
      <c r="B2900" s="49" t="s">
        <v>81</v>
      </c>
      <c r="C2900" s="1113" t="s">
        <v>58</v>
      </c>
      <c r="D2900" s="1114"/>
      <c r="E2900" s="1114"/>
      <c r="F2900" s="1115" t="s">
        <v>176</v>
      </c>
      <c r="G2900" s="1115"/>
      <c r="H2900" s="272" t="s">
        <v>51</v>
      </c>
      <c r="I2900" s="1116" t="s">
        <v>65</v>
      </c>
      <c r="J2900" s="1117"/>
      <c r="K2900" s="485">
        <f>IF($J2880="TC",0,IF($J2880="Nso",0,VLOOKUP($A2877,'Class-6'!$B$9:$EI$108,129,0)))</f>
        <v>0</v>
      </c>
      <c r="L2900" s="1118" t="str">
        <f>IF($J2880="TC",0,IF($J2880="Nso",0,VLOOKUP($A2877,'Class-6'!$B$9:$EI$108,130,0)))</f>
        <v/>
      </c>
      <c r="M2900" s="1119"/>
    </row>
    <row r="2901" spans="1:13" ht="20.25" customHeight="1">
      <c r="A2901" s="1187"/>
      <c r="B2901" s="49" t="s">
        <v>81</v>
      </c>
      <c r="C2901" s="1113"/>
      <c r="D2901" s="1114"/>
      <c r="E2901" s="1114"/>
      <c r="F2901" s="1115"/>
      <c r="G2901" s="1115"/>
      <c r="H2901" s="273" t="s">
        <v>105</v>
      </c>
      <c r="I2901" s="1120" t="s">
        <v>66</v>
      </c>
      <c r="J2901" s="1121"/>
      <c r="K2901" s="1122">
        <f>IF($J2880="TC",0,IF($J2880="Nso",0,VLOOKUP($A2877,'Class-6'!$B$9:$EI$108,138,0)))</f>
        <v>0</v>
      </c>
      <c r="L2901" s="1122"/>
      <c r="M2901" s="1123"/>
    </row>
    <row r="2902" spans="1:13" ht="20.25" customHeight="1">
      <c r="A2902" s="1187"/>
      <c r="B2902" s="49" t="s">
        <v>81</v>
      </c>
      <c r="C2902" s="1101" t="str">
        <f>'Class-6'!$CX$3</f>
        <v>WORK EXP.</v>
      </c>
      <c r="D2902" s="1102"/>
      <c r="E2902" s="1103"/>
      <c r="F2902" s="1104" t="str">
        <f>IF($J2880="TC",0,IF($J2880="Nso",0,VLOOKUP($A2877,'Class-6'!$B$9:$FH$108,155,0)))</f>
        <v>0/100</v>
      </c>
      <c r="G2902" s="1104"/>
      <c r="H2902" s="95">
        <f>IF($J2880="TC",0,IF($J2880="Nso",0,VLOOKUP($A2877,'Class-6'!$B$9:$FH$108,109,0)))</f>
        <v>0</v>
      </c>
      <c r="I2902" s="1105" t="s">
        <v>83</v>
      </c>
      <c r="J2902" s="1106"/>
      <c r="K2902" s="1107">
        <f>'Class-6'!$V$2</f>
        <v>44676</v>
      </c>
      <c r="L2902" s="1107"/>
      <c r="M2902" s="1108"/>
    </row>
    <row r="2903" spans="1:13" ht="20.25" customHeight="1">
      <c r="A2903" s="1187"/>
      <c r="B2903" s="49" t="s">
        <v>81</v>
      </c>
      <c r="C2903" s="1109" t="str">
        <f>'Class-6'!$DG$3</f>
        <v>ART EDU.</v>
      </c>
      <c r="D2903" s="1104"/>
      <c r="E2903" s="1104"/>
      <c r="F2903" s="1086" t="str">
        <f>IF($J2880="TC",0,IF($J2880="Nso",0,VLOOKUP($A2877,'Class-6'!$B$9:$FH$108,159,0)))</f>
        <v>0/100</v>
      </c>
      <c r="G2903" s="1087"/>
      <c r="H2903" s="95">
        <f>IF($J2880="TC",0,IF($J2880="Nso",0,VLOOKUP($A2877,'Class-6'!$B$9:$FH$108,118,0)))</f>
        <v>0</v>
      </c>
      <c r="I2903" s="1110"/>
      <c r="J2903" s="1111"/>
      <c r="K2903" s="1111"/>
      <c r="L2903" s="1111"/>
      <c r="M2903" s="1112"/>
    </row>
    <row r="2904" spans="1:13" ht="20.25" customHeight="1">
      <c r="A2904" s="1187"/>
      <c r="B2904" s="49" t="s">
        <v>81</v>
      </c>
      <c r="C2904" s="1084" t="str">
        <f>'Class-6'!$DP$3</f>
        <v>HEALTH &amp; PHY. EDU.</v>
      </c>
      <c r="D2904" s="1085"/>
      <c r="E2904" s="1085"/>
      <c r="F2904" s="1086" t="str">
        <f>IF($J2880="TC",0,IF($J2880="Nso",0,VLOOKUP($A2877,'Class-6'!$B$9:$FH$108,163,0)))</f>
        <v>0/100</v>
      </c>
      <c r="G2904" s="1087"/>
      <c r="H2904" s="95">
        <f>IF($J2880="TC",0,IF($J2880="Nso",0,VLOOKUP($A2877,'Class-6'!$B$9:$FH$108,127,0)))</f>
        <v>0</v>
      </c>
      <c r="I2904" s="1088" t="s">
        <v>78</v>
      </c>
      <c r="J2904" s="1089"/>
      <c r="K2904" s="1092"/>
      <c r="L2904" s="1093"/>
      <c r="M2904" s="1094"/>
    </row>
    <row r="2905" spans="1:13" ht="20.25" customHeight="1">
      <c r="A2905" s="1187"/>
      <c r="B2905" s="40" t="s">
        <v>81</v>
      </c>
      <c r="C2905" s="1098" t="s">
        <v>67</v>
      </c>
      <c r="D2905" s="1099"/>
      <c r="E2905" s="1099"/>
      <c r="F2905" s="1099"/>
      <c r="G2905" s="1099"/>
      <c r="H2905" s="1100"/>
      <c r="I2905" s="1090"/>
      <c r="J2905" s="1091"/>
      <c r="K2905" s="1095"/>
      <c r="L2905" s="1096"/>
      <c r="M2905" s="1097"/>
    </row>
    <row r="2906" spans="1:13" ht="20.25" customHeight="1" thickBot="1">
      <c r="A2906" s="1187"/>
      <c r="B2906" s="40" t="s">
        <v>81</v>
      </c>
      <c r="C2906" s="96" t="s">
        <v>68</v>
      </c>
      <c r="D2906" s="1060" t="s">
        <v>73</v>
      </c>
      <c r="E2906" s="1227"/>
      <c r="F2906" s="1060" t="s">
        <v>74</v>
      </c>
      <c r="G2906" s="1061"/>
      <c r="H2906" s="1062"/>
      <c r="I2906" s="1063" t="s">
        <v>79</v>
      </c>
      <c r="J2906" s="1064"/>
      <c r="K2906" s="1064"/>
      <c r="L2906" s="1064"/>
      <c r="M2906" s="1065"/>
    </row>
    <row r="2907" spans="1:13" ht="20.25" customHeight="1">
      <c r="A2907" s="1187"/>
      <c r="B2907" s="40" t="s">
        <v>81</v>
      </c>
      <c r="C2907" s="511" t="s">
        <v>207</v>
      </c>
      <c r="D2907" s="1228" t="s">
        <v>208</v>
      </c>
      <c r="E2907" s="1229"/>
      <c r="F2907" s="1069" t="s">
        <v>75</v>
      </c>
      <c r="G2907" s="1070"/>
      <c r="H2907" s="1071"/>
      <c r="I2907" s="1066"/>
      <c r="J2907" s="1067"/>
      <c r="K2907" s="1067"/>
      <c r="L2907" s="1067"/>
      <c r="M2907" s="1068"/>
    </row>
    <row r="2908" spans="1:13" ht="20.25" customHeight="1">
      <c r="A2908" s="1187"/>
      <c r="B2908" s="40" t="s">
        <v>81</v>
      </c>
      <c r="C2908" s="512" t="s">
        <v>69</v>
      </c>
      <c r="D2908" s="1230" t="s">
        <v>212</v>
      </c>
      <c r="E2908" s="1231"/>
      <c r="F2908" s="1072" t="s">
        <v>76</v>
      </c>
      <c r="G2908" s="1073"/>
      <c r="H2908" s="1074"/>
      <c r="I2908" s="1066"/>
      <c r="J2908" s="1067"/>
      <c r="K2908" s="1067"/>
      <c r="L2908" s="1067"/>
      <c r="M2908" s="1068"/>
    </row>
    <row r="2909" spans="1:13" ht="20.25" customHeight="1">
      <c r="A2909" s="1187"/>
      <c r="B2909" s="40" t="s">
        <v>81</v>
      </c>
      <c r="C2909" s="512" t="s">
        <v>70</v>
      </c>
      <c r="D2909" s="1230" t="s">
        <v>215</v>
      </c>
      <c r="E2909" s="1231"/>
      <c r="F2909" s="1072" t="s">
        <v>77</v>
      </c>
      <c r="G2909" s="1073"/>
      <c r="H2909" s="1074"/>
      <c r="I2909" s="1075" t="s">
        <v>93</v>
      </c>
      <c r="J2909" s="1076"/>
      <c r="K2909" s="1076"/>
      <c r="L2909" s="1076"/>
      <c r="M2909" s="1077"/>
    </row>
    <row r="2910" spans="1:13" ht="20.25" customHeight="1">
      <c r="A2910" s="1187"/>
      <c r="B2910" s="40"/>
      <c r="C2910" s="512" t="s">
        <v>72</v>
      </c>
      <c r="D2910" s="1230" t="s">
        <v>209</v>
      </c>
      <c r="E2910" s="1231"/>
      <c r="F2910" s="1072" t="s">
        <v>77</v>
      </c>
      <c r="G2910" s="1073"/>
      <c r="H2910" s="1074"/>
      <c r="I2910" s="1075"/>
      <c r="J2910" s="1076"/>
      <c r="K2910" s="1076"/>
      <c r="L2910" s="1076"/>
      <c r="M2910" s="1077"/>
    </row>
    <row r="2911" spans="1:13" ht="20.25" customHeight="1" thickBot="1">
      <c r="A2911" s="1187"/>
      <c r="B2911" s="51" t="s">
        <v>81</v>
      </c>
      <c r="C2911" s="131" t="s">
        <v>71</v>
      </c>
      <c r="D2911" s="1232" t="s">
        <v>210</v>
      </c>
      <c r="E2911" s="1233"/>
      <c r="F2911" s="1081" t="s">
        <v>106</v>
      </c>
      <c r="G2911" s="1082"/>
      <c r="H2911" s="1083"/>
      <c r="I2911" s="1078"/>
      <c r="J2911" s="1079"/>
      <c r="K2911" s="1079"/>
      <c r="L2911" s="1079"/>
      <c r="M2911" s="1080"/>
    </row>
    <row r="2912" spans="1:13" ht="24.75" customHeight="1" thickTop="1" thickBot="1">
      <c r="A2912" s="488">
        <f>A2877+1</f>
        <v>83</v>
      </c>
      <c r="B2912" s="1186" t="s">
        <v>54</v>
      </c>
      <c r="C2912" s="1186"/>
      <c r="D2912" s="1186"/>
      <c r="E2912" s="1186"/>
      <c r="F2912" s="1186"/>
      <c r="G2912" s="1186"/>
      <c r="H2912" s="1186"/>
      <c r="I2912" s="1186"/>
      <c r="J2912" s="1186"/>
      <c r="K2912" s="1186"/>
      <c r="L2912" s="1186"/>
      <c r="M2912" s="1186"/>
    </row>
    <row r="2913" spans="1:13" ht="37.5" customHeight="1" thickTop="1">
      <c r="A2913" s="1187"/>
      <c r="B2913" s="1188"/>
      <c r="C2913" s="1189"/>
      <c r="D2913" s="1192" t="str">
        <f>Master!$E$8</f>
        <v>Govt. Sr. Secondary School Raimalwada</v>
      </c>
      <c r="E2913" s="1193"/>
      <c r="F2913" s="1193"/>
      <c r="G2913" s="1193"/>
      <c r="H2913" s="1193"/>
      <c r="I2913" s="1193"/>
      <c r="J2913" s="1193"/>
      <c r="K2913" s="1193"/>
      <c r="L2913" s="1193"/>
      <c r="M2913" s="1194"/>
    </row>
    <row r="2914" spans="1:13" ht="26.25" customHeight="1" thickBot="1">
      <c r="A2914" s="1187"/>
      <c r="B2914" s="1190"/>
      <c r="C2914" s="1191"/>
      <c r="D2914" s="1195" t="str">
        <f>Master!$E$11</f>
        <v>P.S.-Bapini (Jodhpur)</v>
      </c>
      <c r="E2914" s="1196"/>
      <c r="F2914" s="1196"/>
      <c r="G2914" s="1196"/>
      <c r="H2914" s="1196"/>
      <c r="I2914" s="1196"/>
      <c r="J2914" s="1196"/>
      <c r="K2914" s="1196"/>
      <c r="L2914" s="1196"/>
      <c r="M2914" s="1197"/>
    </row>
    <row r="2915" spans="1:13" ht="15" customHeight="1">
      <c r="A2915" s="1187"/>
      <c r="B2915" s="274"/>
      <c r="C2915" s="1198" t="s">
        <v>169</v>
      </c>
      <c r="D2915" s="1199"/>
      <c r="E2915" s="1199"/>
      <c r="F2915" s="1199"/>
      <c r="G2915" s="1200"/>
      <c r="H2915" s="1207" t="s">
        <v>129</v>
      </c>
      <c r="I2915" s="1207"/>
      <c r="J2915" s="1210">
        <f>VLOOKUP(A2912,'Class-6'!$B$9:$G$108,6)</f>
        <v>0</v>
      </c>
      <c r="K2915" s="1213" t="str">
        <f>CONCATENATE('Class-6'!$C$3,'Class-6'!$G$3)</f>
        <v>School U-Dise Code :-08151106901</v>
      </c>
      <c r="L2915" s="1214"/>
      <c r="M2915" s="1215"/>
    </row>
    <row r="2916" spans="1:13" ht="15" customHeight="1">
      <c r="A2916" s="1187"/>
      <c r="B2916" s="38"/>
      <c r="C2916" s="1201"/>
      <c r="D2916" s="1202"/>
      <c r="E2916" s="1202"/>
      <c r="F2916" s="1202"/>
      <c r="G2916" s="1203"/>
      <c r="H2916" s="1208"/>
      <c r="I2916" s="1208"/>
      <c r="J2916" s="1211"/>
      <c r="K2916" s="1216" t="str">
        <f>CONCATENATE('Class-6'!$I$3,'Class-6'!$J$3)</f>
        <v>Session :-2021-22</v>
      </c>
      <c r="L2916" s="1217"/>
      <c r="M2916" s="1218"/>
    </row>
    <row r="2917" spans="1:13" ht="15" customHeight="1" thickBot="1">
      <c r="A2917" s="1187"/>
      <c r="B2917" s="38"/>
      <c r="C2917" s="1204"/>
      <c r="D2917" s="1205"/>
      <c r="E2917" s="1205"/>
      <c r="F2917" s="1205"/>
      <c r="G2917" s="1206"/>
      <c r="H2917" s="1209"/>
      <c r="I2917" s="1209"/>
      <c r="J2917" s="1212"/>
      <c r="K2917" s="1219"/>
      <c r="L2917" s="1220"/>
      <c r="M2917" s="1221"/>
    </row>
    <row r="2918" spans="1:13" ht="20.25" customHeight="1">
      <c r="A2918" s="1187"/>
      <c r="B2918" s="40" t="s">
        <v>81</v>
      </c>
      <c r="C2918" s="1222" t="s">
        <v>22</v>
      </c>
      <c r="D2918" s="1223"/>
      <c r="E2918" s="1223"/>
      <c r="F2918" s="1224"/>
      <c r="G2918" s="17" t="s">
        <v>167</v>
      </c>
      <c r="H2918" s="1225">
        <f>VLOOKUP($A2912,'Class-6'!$B$9:$EI$108,4,0)</f>
        <v>0</v>
      </c>
      <c r="I2918" s="1225"/>
      <c r="J2918" s="1225"/>
      <c r="K2918" s="1225"/>
      <c r="L2918" s="1225"/>
      <c r="M2918" s="1226"/>
    </row>
    <row r="2919" spans="1:13" ht="20.25" customHeight="1">
      <c r="A2919" s="1187"/>
      <c r="B2919" s="40" t="s">
        <v>81</v>
      </c>
      <c r="C2919" s="1181" t="s">
        <v>24</v>
      </c>
      <c r="D2919" s="1182"/>
      <c r="E2919" s="1182"/>
      <c r="F2919" s="1183"/>
      <c r="G2919" s="33" t="s">
        <v>167</v>
      </c>
      <c r="H2919" s="1179">
        <f>VLOOKUP($A2912,'Class-6'!$B$9:$EI$108,7,0)</f>
        <v>0</v>
      </c>
      <c r="I2919" s="1179"/>
      <c r="J2919" s="1179"/>
      <c r="K2919" s="1179"/>
      <c r="L2919" s="1179"/>
      <c r="M2919" s="1180"/>
    </row>
    <row r="2920" spans="1:13" ht="20.25" customHeight="1">
      <c r="A2920" s="1187"/>
      <c r="B2920" s="40" t="s">
        <v>81</v>
      </c>
      <c r="C2920" s="1181" t="s">
        <v>25</v>
      </c>
      <c r="D2920" s="1182"/>
      <c r="E2920" s="1182"/>
      <c r="F2920" s="1183"/>
      <c r="G2920" s="33" t="s">
        <v>167</v>
      </c>
      <c r="H2920" s="1179">
        <f>VLOOKUP($A2912,'Class-6'!$B$9:$EI$108,8,0)</f>
        <v>0</v>
      </c>
      <c r="I2920" s="1179"/>
      <c r="J2920" s="1179"/>
      <c r="K2920" s="1179"/>
      <c r="L2920" s="1179"/>
      <c r="M2920" s="1180"/>
    </row>
    <row r="2921" spans="1:13" ht="20.25" customHeight="1">
      <c r="A2921" s="1187"/>
      <c r="B2921" s="40" t="s">
        <v>81</v>
      </c>
      <c r="C2921" s="1181" t="s">
        <v>56</v>
      </c>
      <c r="D2921" s="1182"/>
      <c r="E2921" s="1182"/>
      <c r="F2921" s="1183"/>
      <c r="G2921" s="33" t="s">
        <v>167</v>
      </c>
      <c r="H2921" s="1179">
        <f>VLOOKUP($A2912,'Class-6'!$B$9:$EI$108,9,0)</f>
        <v>0</v>
      </c>
      <c r="I2921" s="1179"/>
      <c r="J2921" s="1179"/>
      <c r="K2921" s="1179"/>
      <c r="L2921" s="1179"/>
      <c r="M2921" s="1180"/>
    </row>
    <row r="2922" spans="1:13" ht="20.25" customHeight="1">
      <c r="A2922" s="1187"/>
      <c r="B2922" s="40" t="s">
        <v>81</v>
      </c>
      <c r="C2922" s="1181" t="s">
        <v>57</v>
      </c>
      <c r="D2922" s="1182"/>
      <c r="E2922" s="1182"/>
      <c r="F2922" s="1183"/>
      <c r="G2922" s="33" t="s">
        <v>167</v>
      </c>
      <c r="H2922" s="1184" t="str">
        <f>CONCATENATE('Class-6'!$G$4,'Class-6'!$J$4)</f>
        <v>6(A)</v>
      </c>
      <c r="I2922" s="1179"/>
      <c r="J2922" s="1179"/>
      <c r="K2922" s="1179"/>
      <c r="L2922" s="1179"/>
      <c r="M2922" s="1180"/>
    </row>
    <row r="2923" spans="1:13" ht="20.25" customHeight="1" thickBot="1">
      <c r="A2923" s="1187"/>
      <c r="B2923" s="40" t="s">
        <v>81</v>
      </c>
      <c r="C2923" s="1154" t="s">
        <v>27</v>
      </c>
      <c r="D2923" s="1155"/>
      <c r="E2923" s="1155"/>
      <c r="F2923" s="1156"/>
      <c r="G2923" s="98" t="s">
        <v>167</v>
      </c>
      <c r="H2923" s="1157">
        <f>VLOOKUP($A2912,'Class-6'!$B$9:$EI$108,10,0)</f>
        <v>0</v>
      </c>
      <c r="I2923" s="1157"/>
      <c r="J2923" s="1157"/>
      <c r="K2923" s="1157"/>
      <c r="L2923" s="1157"/>
      <c r="M2923" s="1158"/>
    </row>
    <row r="2924" spans="1:13" ht="20.25" customHeight="1">
      <c r="A2924" s="1187"/>
      <c r="B2924" s="49" t="s">
        <v>81</v>
      </c>
      <c r="C2924" s="1159" t="s">
        <v>58</v>
      </c>
      <c r="D2924" s="1160"/>
      <c r="E2924" s="413" t="s">
        <v>85</v>
      </c>
      <c r="F2924" s="413" t="s">
        <v>86</v>
      </c>
      <c r="G2924" s="410" t="s">
        <v>33</v>
      </c>
      <c r="H2924" s="1161" t="s">
        <v>59</v>
      </c>
      <c r="I2924" s="1161"/>
      <c r="J2924" s="1162" t="s">
        <v>97</v>
      </c>
      <c r="K2924" s="1163"/>
      <c r="L2924" s="414" t="s">
        <v>89</v>
      </c>
      <c r="M2924" s="1164" t="s">
        <v>104</v>
      </c>
    </row>
    <row r="2925" spans="1:13" ht="25.5" customHeight="1" thickBot="1">
      <c r="A2925" s="1187"/>
      <c r="B2925" s="49" t="s">
        <v>81</v>
      </c>
      <c r="C2925" s="1166" t="s">
        <v>60</v>
      </c>
      <c r="D2925" s="1167"/>
      <c r="E2925" s="267">
        <f>'Class-6'!$L$7</f>
        <v>20</v>
      </c>
      <c r="F2925" s="267">
        <f>'Class-6'!$M$7</f>
        <v>20</v>
      </c>
      <c r="G2925" s="268">
        <f>SUM(E2925:F2925)</f>
        <v>40</v>
      </c>
      <c r="H2925" s="1168">
        <f>'Class-6'!$R$7</f>
        <v>60</v>
      </c>
      <c r="I2925" s="1169"/>
      <c r="J2925" s="1170">
        <f>'Class-6'!$V$7</f>
        <v>100</v>
      </c>
      <c r="K2925" s="1171"/>
      <c r="L2925" s="150">
        <f>G2925+H2925+J2925</f>
        <v>200</v>
      </c>
      <c r="M2925" s="1165"/>
    </row>
    <row r="2926" spans="1:13" ht="22.5" customHeight="1">
      <c r="A2926" s="1187"/>
      <c r="B2926" s="49" t="s">
        <v>81</v>
      </c>
      <c r="C2926" s="1148" t="str">
        <f>'Class-6'!$L$3</f>
        <v>HINDI</v>
      </c>
      <c r="D2926" s="1149"/>
      <c r="E2926" s="99">
        <f>IF($J2915="TC",0,IF($J2915="Nso",0,VLOOKUP($A2912,'Class-6'!$B$9:$EI$108,11,0)))</f>
        <v>0</v>
      </c>
      <c r="F2926" s="99">
        <f>IF($J2915="TC",0,IF($J2915="Nso",0,VLOOKUP($A2912,'Class-6'!$B$9:$EI$108,12,0)))</f>
        <v>0</v>
      </c>
      <c r="G2926" s="269">
        <f>SUM(E2926,F2926)</f>
        <v>0</v>
      </c>
      <c r="H2926" s="1150">
        <f>IF($J2915="TC",0,IF($J2915="Nso",0,VLOOKUP($A2912,'Class-6'!$B$9:$EI$108,17,0)))</f>
        <v>0</v>
      </c>
      <c r="I2926" s="1151"/>
      <c r="J2926" s="1152">
        <f>IF($J2915="TC",0,IF($J2915="Nso",0,VLOOKUP($A2912,'Class-6'!$B$9:$EI$108,21,0)))</f>
        <v>0</v>
      </c>
      <c r="K2926" s="1153"/>
      <c r="L2926" s="99">
        <f>SUM(G2926,H2926,J2926)</f>
        <v>0</v>
      </c>
      <c r="M2926" s="100">
        <f>IF($J2915="TC",0,IF($J2915="Nso",0,VLOOKUP($A2912,'Class-6'!$B$9:$EI$108,25,0)))</f>
        <v>0</v>
      </c>
    </row>
    <row r="2927" spans="1:13" ht="22.5" customHeight="1">
      <c r="A2927" s="1187"/>
      <c r="B2927" s="49" t="s">
        <v>81</v>
      </c>
      <c r="C2927" s="1136" t="str">
        <f>'Class-6'!$AA$3</f>
        <v>ENGLISH</v>
      </c>
      <c r="D2927" s="1137"/>
      <c r="E2927" s="99">
        <f>IF($J2915="TC",0,IF($J2915="Nso",0,VLOOKUP($A2912,'Class-6'!$B$9:$EI$108,26,0)))</f>
        <v>0</v>
      </c>
      <c r="F2927" s="99">
        <f>IF($J2915="TC",0,IF($J2915="Nso",0,VLOOKUP($A2912,'Class-6'!$B$9:$EI$108,27,0)))</f>
        <v>0</v>
      </c>
      <c r="G2927" s="270">
        <f t="shared" ref="G2927:G2931" si="164">SUM(E2927,F2927)</f>
        <v>0</v>
      </c>
      <c r="H2927" s="1138">
        <f>IF($J2915="TC",0,IF($J2915="Nso",0,VLOOKUP($A2912,'Class-6'!$B$9:$EI$108,32,0)))</f>
        <v>0</v>
      </c>
      <c r="I2927" s="1139"/>
      <c r="J2927" s="1140">
        <f>IF($J2915="TC",0,IF($J2915="Nso",0,VLOOKUP($A2912,'Class-6'!$B$9:$EI$108,36,0)))</f>
        <v>0</v>
      </c>
      <c r="K2927" s="1141"/>
      <c r="L2927" s="99">
        <f t="shared" ref="L2927:L2931" si="165">SUM(G2927,H2927,J2927)</f>
        <v>0</v>
      </c>
      <c r="M2927" s="100">
        <f>IF($J2915="TC",0,IF($J2915="Nso",0,VLOOKUP($A2912,'Class-6'!$B$9:$EI$108,40,0)))</f>
        <v>0</v>
      </c>
    </row>
    <row r="2928" spans="1:13" ht="22.5" customHeight="1">
      <c r="A2928" s="1187"/>
      <c r="B2928" s="49" t="s">
        <v>81</v>
      </c>
      <c r="C2928" s="1136" t="str">
        <f>'Class-6'!$AP$3</f>
        <v>SANSKRIT</v>
      </c>
      <c r="D2928" s="1137"/>
      <c r="E2928" s="99">
        <f>IF($J2915="TC",0,IF($J2915="Nso",0,VLOOKUP($A2912,'Class-6'!$B$9:$EI$108,41,0)))</f>
        <v>0</v>
      </c>
      <c r="F2928" s="99">
        <f>IF($J2915="TC",0,IF($J2915="TC",0,IF($J2915="Nso",0,VLOOKUP($A2912,'Class-6'!$B$9:$EI$108,42,0))))</f>
        <v>0</v>
      </c>
      <c r="G2928" s="270">
        <f t="shared" si="164"/>
        <v>0</v>
      </c>
      <c r="H2928" s="1138">
        <f>IF($J2915="TC",0,IF($J2915="Nso",0,VLOOKUP($A2912,'Class-6'!$B$9:$EI$108,47,0)))</f>
        <v>0</v>
      </c>
      <c r="I2928" s="1139"/>
      <c r="J2928" s="1140">
        <f>IF($J2915="TC",0,IF($J2915="Nso",0,VLOOKUP($A2912,'Class-6'!$B$9:$EI$108,51,0)))</f>
        <v>0</v>
      </c>
      <c r="K2928" s="1141"/>
      <c r="L2928" s="99">
        <f t="shared" si="165"/>
        <v>0</v>
      </c>
      <c r="M2928" s="100">
        <f>IF($J2915="TC",0,IF($J2915="Nso",0,VLOOKUP($A2912,'Class-6'!$B$9:$EI$108,55,0)))</f>
        <v>0</v>
      </c>
    </row>
    <row r="2929" spans="1:13" ht="22.5" customHeight="1">
      <c r="A2929" s="1187"/>
      <c r="B2929" s="49" t="s">
        <v>81</v>
      </c>
      <c r="C2929" s="1136" t="str">
        <f>'Class-6'!$BE$3</f>
        <v>SCIENCE</v>
      </c>
      <c r="D2929" s="1137"/>
      <c r="E2929" s="99">
        <f>IF($J2915="TC",0,IF($J2915="Nso",0,VLOOKUP($A2912,'Class-6'!$B$9:$EI$108,56,0)))</f>
        <v>0</v>
      </c>
      <c r="F2929" s="99">
        <f>IF($J2915="TC",0,IF($J2915="Nso",0,VLOOKUP($A2912,'Class-6'!$B$9:$EI$108,57,0)))</f>
        <v>0</v>
      </c>
      <c r="G2929" s="270">
        <f t="shared" si="164"/>
        <v>0</v>
      </c>
      <c r="H2929" s="1138">
        <f>IF($J2915="TC",0,IF($J2915="Nso",0,VLOOKUP($A2912,'Class-6'!$B$9:$EI$108,62,0)))</f>
        <v>0</v>
      </c>
      <c r="I2929" s="1139"/>
      <c r="J2929" s="1140">
        <f>IF($J2915="TC",0,IF($J2915="Nso",0,VLOOKUP($A2912,'Class-6'!$B$9:$EI$108,66,0)))</f>
        <v>0</v>
      </c>
      <c r="K2929" s="1141"/>
      <c r="L2929" s="99">
        <f t="shared" si="165"/>
        <v>0</v>
      </c>
      <c r="M2929" s="100">
        <f>IF($J2915="TC",0,IF($J2915="Nso",0,VLOOKUP($A2912,'Class-6'!$B$9:$EI$108,70,0)))</f>
        <v>0</v>
      </c>
    </row>
    <row r="2930" spans="1:13" ht="22.5" customHeight="1">
      <c r="A2930" s="1187"/>
      <c r="B2930" s="49" t="s">
        <v>81</v>
      </c>
      <c r="C2930" s="1136" t="str">
        <f>'Class-6'!$BT$3</f>
        <v>MATHEMATICS</v>
      </c>
      <c r="D2930" s="1137"/>
      <c r="E2930" s="99">
        <f>IF($J2915="TC",0,IF($J2915="Nso",0,VLOOKUP($A2912,'Class-6'!$B$9:$EI$108,71,0)))</f>
        <v>0</v>
      </c>
      <c r="F2930" s="99">
        <f>IF($J2915="TC",0,IF($J2915="Nso",0,VLOOKUP($A2912,'Class-6'!$B$9:$EI$108,72,0)))</f>
        <v>0</v>
      </c>
      <c r="G2930" s="270">
        <f t="shared" si="164"/>
        <v>0</v>
      </c>
      <c r="H2930" s="1138">
        <f>IF($J2915="TC",0,IF($J2915="Nso",0,VLOOKUP($A2912,'Class-6'!$B$9:$EI$108,77,0)))</f>
        <v>0</v>
      </c>
      <c r="I2930" s="1139"/>
      <c r="J2930" s="1140">
        <f>IF($J2915="TC",0,IF($J2915="Nso",0,VLOOKUP($A2912,'Class-6'!$B$9:$EI$108,81,0)))</f>
        <v>0</v>
      </c>
      <c r="K2930" s="1141"/>
      <c r="L2930" s="99">
        <f t="shared" si="165"/>
        <v>0</v>
      </c>
      <c r="M2930" s="100">
        <f>IF($J2915="TC",0,IF($J2915="Nso",0,VLOOKUP($A2912,'Class-6'!$B$9:$EI$108,85,0)))</f>
        <v>0</v>
      </c>
    </row>
    <row r="2931" spans="1:13" ht="22.5" customHeight="1" thickBot="1">
      <c r="A2931" s="1187"/>
      <c r="B2931" s="49" t="s">
        <v>81</v>
      </c>
      <c r="C2931" s="1142" t="str">
        <f>'Class-6'!$CI$3</f>
        <v>SOCIAL SCIENCE</v>
      </c>
      <c r="D2931" s="1143"/>
      <c r="E2931" s="99">
        <f>IF($J2915="TC",0,IF($J2915="Nso",0,VLOOKUP($A2912,'Class-6'!$B$9:$EI$108,86,0)))</f>
        <v>0</v>
      </c>
      <c r="F2931" s="99">
        <f>IF($J2915="TC",0,IF($J2915="Nso",0,VLOOKUP($A2912,'Class-6'!$B$9:$EI$108,87,0)))</f>
        <v>0</v>
      </c>
      <c r="G2931" s="271">
        <f t="shared" si="164"/>
        <v>0</v>
      </c>
      <c r="H2931" s="1144">
        <f>IF($J2915="TC",0,IF($J2915="Nso",0,VLOOKUP($A2912,'Class-6'!$B$9:$EI$108,92,0)))</f>
        <v>0</v>
      </c>
      <c r="I2931" s="1145"/>
      <c r="J2931" s="1146">
        <f>IF($J2915="TC",0,IF($J2915="Nso",0,VLOOKUP($A2912,'Class-6'!$B$9:$EI$108,96,0)))</f>
        <v>0</v>
      </c>
      <c r="K2931" s="1147"/>
      <c r="L2931" s="99">
        <f t="shared" si="165"/>
        <v>0</v>
      </c>
      <c r="M2931" s="100">
        <f>IF($J2915="TC",0,IF($J2915="Nso",0,VLOOKUP($A2912,'Class-6'!$B$9:$EI$108,100,0)))</f>
        <v>0</v>
      </c>
    </row>
    <row r="2932" spans="1:13" ht="20.25" customHeight="1">
      <c r="A2932" s="1187"/>
      <c r="B2932" s="49" t="s">
        <v>81</v>
      </c>
      <c r="C2932" s="1124" t="s">
        <v>90</v>
      </c>
      <c r="D2932" s="1125"/>
      <c r="E2932" s="1126"/>
      <c r="F2932" s="1130" t="s">
        <v>91</v>
      </c>
      <c r="G2932" s="1131"/>
      <c r="H2932" s="1132" t="s">
        <v>92</v>
      </c>
      <c r="I2932" s="1133"/>
      <c r="J2932" s="481" t="s">
        <v>45</v>
      </c>
      <c r="K2932" s="481" t="s">
        <v>98</v>
      </c>
      <c r="L2932" s="411" t="s">
        <v>43</v>
      </c>
      <c r="M2932" s="50" t="s">
        <v>47</v>
      </c>
    </row>
    <row r="2933" spans="1:13" ht="20.25" customHeight="1" thickBot="1">
      <c r="A2933" s="1187"/>
      <c r="B2933" s="49" t="s">
        <v>81</v>
      </c>
      <c r="C2933" s="1127"/>
      <c r="D2933" s="1128"/>
      <c r="E2933" s="1129"/>
      <c r="F2933" s="1134">
        <f>IF($J2915="TC",0,IF($J2915="Nso",0,VLOOKUP($A2912,'Class-6'!$B$9:$EI$108,131,0)))</f>
        <v>0</v>
      </c>
      <c r="G2933" s="1135"/>
      <c r="H2933" s="1134">
        <f>IF($J2915="TC",0,IF($J2915="Nso",0,VLOOKUP($A2912,'Class-6'!$B$9:$EI$108,132,0)))</f>
        <v>0</v>
      </c>
      <c r="I2933" s="1135"/>
      <c r="J2933" s="483">
        <f>IF($J2915="TC",0,IF($J2915="Nso",0,VLOOKUP($A2912,'Class-6'!$B$9:$EI$108,133,0)))</f>
        <v>0</v>
      </c>
      <c r="K2933" s="482" t="str">
        <f>IF($J2915="TC",0,IF($J2915="Nso",0,VLOOKUP($A2912,'Class-6'!$B$9:$EI$108,134,0)))</f>
        <v/>
      </c>
      <c r="L2933" s="412" t="str">
        <f>IF($J2915="TC","TC",IF($J2915="Nso","NSO",VLOOKUP($A2912,'Class-6'!$B$9:$EI$108,135,0)))</f>
        <v/>
      </c>
      <c r="M2933" s="97" t="str">
        <f>IF($J2915="Nso",0,VLOOKUP($A2912,'Class-6'!$B$9:$EI$108,137,0))</f>
        <v/>
      </c>
    </row>
    <row r="2934" spans="1:13" ht="20.25" customHeight="1">
      <c r="A2934" s="1187"/>
      <c r="B2934" s="49" t="s">
        <v>81</v>
      </c>
      <c r="C2934" s="1172" t="s">
        <v>63</v>
      </c>
      <c r="D2934" s="1173"/>
      <c r="E2934" s="1173"/>
      <c r="F2934" s="1173"/>
      <c r="G2934" s="1173"/>
      <c r="H2934" s="1174"/>
      <c r="I2934" s="1175" t="s">
        <v>64</v>
      </c>
      <c r="J2934" s="1176"/>
      <c r="K2934" s="484">
        <f>IF($J2915="TC",0,IF($J2915="Nso",0,VLOOKUP($A2912,'Class-6'!$B$9:$EI$108,128,0)))</f>
        <v>0</v>
      </c>
      <c r="L2934" s="1177" t="s">
        <v>107</v>
      </c>
      <c r="M2934" s="1178"/>
    </row>
    <row r="2935" spans="1:13" ht="20.25" customHeight="1" thickBot="1">
      <c r="A2935" s="1187"/>
      <c r="B2935" s="49" t="s">
        <v>81</v>
      </c>
      <c r="C2935" s="1113" t="s">
        <v>58</v>
      </c>
      <c r="D2935" s="1114"/>
      <c r="E2935" s="1114"/>
      <c r="F2935" s="1115" t="s">
        <v>176</v>
      </c>
      <c r="G2935" s="1115"/>
      <c r="H2935" s="272" t="s">
        <v>51</v>
      </c>
      <c r="I2935" s="1116" t="s">
        <v>65</v>
      </c>
      <c r="J2935" s="1117"/>
      <c r="K2935" s="485">
        <f>IF($J2915="TC",0,IF($J2915="Nso",0,VLOOKUP($A2912,'Class-6'!$B$9:$EI$108,129,0)))</f>
        <v>0</v>
      </c>
      <c r="L2935" s="1118" t="str">
        <f>IF($J2915="TC",0,IF($J2915="Nso",0,VLOOKUP($A2912,'Class-6'!$B$9:$EI$108,130,0)))</f>
        <v/>
      </c>
      <c r="M2935" s="1119"/>
    </row>
    <row r="2936" spans="1:13" ht="20.25" customHeight="1">
      <c r="A2936" s="1187"/>
      <c r="B2936" s="49" t="s">
        <v>81</v>
      </c>
      <c r="C2936" s="1113"/>
      <c r="D2936" s="1114"/>
      <c r="E2936" s="1114"/>
      <c r="F2936" s="1115"/>
      <c r="G2936" s="1115"/>
      <c r="H2936" s="273" t="s">
        <v>105</v>
      </c>
      <c r="I2936" s="1120" t="s">
        <v>66</v>
      </c>
      <c r="J2936" s="1121"/>
      <c r="K2936" s="1122">
        <f>IF($J2915="TC",0,IF($J2915="Nso",0,VLOOKUP($A2912,'Class-6'!$B$9:$EI$108,138,0)))</f>
        <v>0</v>
      </c>
      <c r="L2936" s="1122"/>
      <c r="M2936" s="1123"/>
    </row>
    <row r="2937" spans="1:13" ht="20.25" customHeight="1">
      <c r="A2937" s="1187"/>
      <c r="B2937" s="49" t="s">
        <v>81</v>
      </c>
      <c r="C2937" s="1101" t="str">
        <f>'Class-6'!$CX$3</f>
        <v>WORK EXP.</v>
      </c>
      <c r="D2937" s="1102"/>
      <c r="E2937" s="1103"/>
      <c r="F2937" s="1104" t="str">
        <f>IF($J2915="TC",0,IF($J2915="Nso",0,VLOOKUP($A2912,'Class-6'!$B$9:$FH$108,155,0)))</f>
        <v>0/100</v>
      </c>
      <c r="G2937" s="1104"/>
      <c r="H2937" s="95">
        <f>IF($J2915="TC",0,IF($J2915="Nso",0,VLOOKUP($A2912,'Class-6'!$B$9:$FH$108,109,0)))</f>
        <v>0</v>
      </c>
      <c r="I2937" s="1105" t="s">
        <v>83</v>
      </c>
      <c r="J2937" s="1106"/>
      <c r="K2937" s="1107">
        <f>'Class-6'!$V$2</f>
        <v>44676</v>
      </c>
      <c r="L2937" s="1107"/>
      <c r="M2937" s="1108"/>
    </row>
    <row r="2938" spans="1:13" ht="20.25" customHeight="1">
      <c r="A2938" s="1187"/>
      <c r="B2938" s="49" t="s">
        <v>81</v>
      </c>
      <c r="C2938" s="1109" t="str">
        <f>'Class-6'!$DG$3</f>
        <v>ART EDU.</v>
      </c>
      <c r="D2938" s="1104"/>
      <c r="E2938" s="1104"/>
      <c r="F2938" s="1086" t="str">
        <f>IF($J2915="TC",0,IF($J2915="Nso",0,VLOOKUP($A2912,'Class-6'!$B$9:$FH$108,159,0)))</f>
        <v>0/100</v>
      </c>
      <c r="G2938" s="1087"/>
      <c r="H2938" s="95">
        <f>IF($J2915="TC",0,IF($J2915="Nso",0,VLOOKUP($A2912,'Class-6'!$B$9:$FH$108,118,0)))</f>
        <v>0</v>
      </c>
      <c r="I2938" s="1110"/>
      <c r="J2938" s="1111"/>
      <c r="K2938" s="1111"/>
      <c r="L2938" s="1111"/>
      <c r="M2938" s="1112"/>
    </row>
    <row r="2939" spans="1:13" ht="20.25" customHeight="1">
      <c r="A2939" s="1187"/>
      <c r="B2939" s="49" t="s">
        <v>81</v>
      </c>
      <c r="C2939" s="1084" t="str">
        <f>'Class-6'!$DP$3</f>
        <v>HEALTH &amp; PHY. EDU.</v>
      </c>
      <c r="D2939" s="1085"/>
      <c r="E2939" s="1085"/>
      <c r="F2939" s="1086" t="str">
        <f>IF($J2915="TC",0,IF($J2915="Nso",0,VLOOKUP($A2912,'Class-6'!$B$9:$FH$108,163,0)))</f>
        <v>0/100</v>
      </c>
      <c r="G2939" s="1087"/>
      <c r="H2939" s="95">
        <f>IF($J2915="TC",0,IF($J2915="Nso",0,VLOOKUP($A2912,'Class-6'!$B$9:$FH$108,127,0)))</f>
        <v>0</v>
      </c>
      <c r="I2939" s="1088" t="s">
        <v>78</v>
      </c>
      <c r="J2939" s="1089"/>
      <c r="K2939" s="1092"/>
      <c r="L2939" s="1093"/>
      <c r="M2939" s="1094"/>
    </row>
    <row r="2940" spans="1:13" ht="20.25" customHeight="1">
      <c r="A2940" s="1187"/>
      <c r="B2940" s="40" t="s">
        <v>81</v>
      </c>
      <c r="C2940" s="1098" t="s">
        <v>67</v>
      </c>
      <c r="D2940" s="1099"/>
      <c r="E2940" s="1099"/>
      <c r="F2940" s="1099"/>
      <c r="G2940" s="1099"/>
      <c r="H2940" s="1100"/>
      <c r="I2940" s="1090"/>
      <c r="J2940" s="1091"/>
      <c r="K2940" s="1095"/>
      <c r="L2940" s="1096"/>
      <c r="M2940" s="1097"/>
    </row>
    <row r="2941" spans="1:13" ht="20.25" customHeight="1" thickBot="1">
      <c r="A2941" s="1187"/>
      <c r="B2941" s="40" t="s">
        <v>81</v>
      </c>
      <c r="C2941" s="96" t="s">
        <v>68</v>
      </c>
      <c r="D2941" s="1060" t="s">
        <v>73</v>
      </c>
      <c r="E2941" s="1227"/>
      <c r="F2941" s="1060" t="s">
        <v>74</v>
      </c>
      <c r="G2941" s="1061"/>
      <c r="H2941" s="1062"/>
      <c r="I2941" s="1063" t="s">
        <v>79</v>
      </c>
      <c r="J2941" s="1064"/>
      <c r="K2941" s="1064"/>
      <c r="L2941" s="1064"/>
      <c r="M2941" s="1065"/>
    </row>
    <row r="2942" spans="1:13" ht="20.25" customHeight="1">
      <c r="A2942" s="1187"/>
      <c r="B2942" s="40" t="s">
        <v>81</v>
      </c>
      <c r="C2942" s="511" t="s">
        <v>207</v>
      </c>
      <c r="D2942" s="1228" t="s">
        <v>208</v>
      </c>
      <c r="E2942" s="1229"/>
      <c r="F2942" s="1069" t="s">
        <v>75</v>
      </c>
      <c r="G2942" s="1070"/>
      <c r="H2942" s="1071"/>
      <c r="I2942" s="1066"/>
      <c r="J2942" s="1067"/>
      <c r="K2942" s="1067"/>
      <c r="L2942" s="1067"/>
      <c r="M2942" s="1068"/>
    </row>
    <row r="2943" spans="1:13" ht="20.25" customHeight="1">
      <c r="A2943" s="1187"/>
      <c r="B2943" s="40" t="s">
        <v>81</v>
      </c>
      <c r="C2943" s="512" t="s">
        <v>69</v>
      </c>
      <c r="D2943" s="1230" t="s">
        <v>212</v>
      </c>
      <c r="E2943" s="1231"/>
      <c r="F2943" s="1072" t="s">
        <v>76</v>
      </c>
      <c r="G2943" s="1073"/>
      <c r="H2943" s="1074"/>
      <c r="I2943" s="1066"/>
      <c r="J2943" s="1067"/>
      <c r="K2943" s="1067"/>
      <c r="L2943" s="1067"/>
      <c r="M2943" s="1068"/>
    </row>
    <row r="2944" spans="1:13" ht="20.25" customHeight="1">
      <c r="A2944" s="1187"/>
      <c r="B2944" s="40" t="s">
        <v>81</v>
      </c>
      <c r="C2944" s="512" t="s">
        <v>70</v>
      </c>
      <c r="D2944" s="1230" t="s">
        <v>215</v>
      </c>
      <c r="E2944" s="1231"/>
      <c r="F2944" s="1072" t="s">
        <v>77</v>
      </c>
      <c r="G2944" s="1073"/>
      <c r="H2944" s="1074"/>
      <c r="I2944" s="1075" t="s">
        <v>93</v>
      </c>
      <c r="J2944" s="1076"/>
      <c r="K2944" s="1076"/>
      <c r="L2944" s="1076"/>
      <c r="M2944" s="1077"/>
    </row>
    <row r="2945" spans="1:13" ht="20.25" customHeight="1">
      <c r="A2945" s="1187"/>
      <c r="B2945" s="40"/>
      <c r="C2945" s="512" t="s">
        <v>72</v>
      </c>
      <c r="D2945" s="1230" t="s">
        <v>209</v>
      </c>
      <c r="E2945" s="1231"/>
      <c r="F2945" s="1072" t="s">
        <v>77</v>
      </c>
      <c r="G2945" s="1073"/>
      <c r="H2945" s="1074"/>
      <c r="I2945" s="1075"/>
      <c r="J2945" s="1076"/>
      <c r="K2945" s="1076"/>
      <c r="L2945" s="1076"/>
      <c r="M2945" s="1077"/>
    </row>
    <row r="2946" spans="1:13" ht="20.25" customHeight="1" thickBot="1">
      <c r="A2946" s="1187"/>
      <c r="B2946" s="51" t="s">
        <v>81</v>
      </c>
      <c r="C2946" s="131" t="s">
        <v>71</v>
      </c>
      <c r="D2946" s="1232" t="s">
        <v>210</v>
      </c>
      <c r="E2946" s="1233"/>
      <c r="F2946" s="1081" t="s">
        <v>106</v>
      </c>
      <c r="G2946" s="1082"/>
      <c r="H2946" s="1083"/>
      <c r="I2946" s="1078"/>
      <c r="J2946" s="1079"/>
      <c r="K2946" s="1079"/>
      <c r="L2946" s="1079"/>
      <c r="M2946" s="1080"/>
    </row>
    <row r="2947" spans="1:13" ht="12.75" customHeight="1" thickTop="1">
      <c r="A2947" s="1185"/>
      <c r="B2947" s="1185"/>
      <c r="C2947" s="1185"/>
      <c r="D2947" s="1185"/>
      <c r="E2947" s="1185"/>
      <c r="F2947" s="1185"/>
      <c r="G2947" s="1185"/>
      <c r="H2947" s="1185"/>
      <c r="I2947" s="1185"/>
      <c r="J2947" s="1185"/>
      <c r="K2947" s="1185"/>
      <c r="L2947" s="1185"/>
      <c r="M2947" s="1185"/>
    </row>
    <row r="2948" spans="1:13" ht="24.75" customHeight="1" thickBot="1">
      <c r="A2948" s="488">
        <f>A2912+1</f>
        <v>84</v>
      </c>
      <c r="B2948" s="1186" t="s">
        <v>54</v>
      </c>
      <c r="C2948" s="1186"/>
      <c r="D2948" s="1186"/>
      <c r="E2948" s="1186"/>
      <c r="F2948" s="1186"/>
      <c r="G2948" s="1186"/>
      <c r="H2948" s="1186"/>
      <c r="I2948" s="1186"/>
      <c r="J2948" s="1186"/>
      <c r="K2948" s="1186"/>
      <c r="L2948" s="1186"/>
      <c r="M2948" s="1186"/>
    </row>
    <row r="2949" spans="1:13" ht="42.75" customHeight="1" thickTop="1">
      <c r="A2949" s="1187"/>
      <c r="B2949" s="1188"/>
      <c r="C2949" s="1189"/>
      <c r="D2949" s="1192" t="str">
        <f>Master!$E$8</f>
        <v>Govt. Sr. Secondary School Raimalwada</v>
      </c>
      <c r="E2949" s="1193"/>
      <c r="F2949" s="1193"/>
      <c r="G2949" s="1193"/>
      <c r="H2949" s="1193"/>
      <c r="I2949" s="1193"/>
      <c r="J2949" s="1193"/>
      <c r="K2949" s="1193"/>
      <c r="L2949" s="1193"/>
      <c r="M2949" s="1194"/>
    </row>
    <row r="2950" spans="1:13" ht="26.25" customHeight="1" thickBot="1">
      <c r="A2950" s="1187"/>
      <c r="B2950" s="1190"/>
      <c r="C2950" s="1191"/>
      <c r="D2950" s="1195" t="str">
        <f>Master!$E$11</f>
        <v>P.S.-Bapini (Jodhpur)</v>
      </c>
      <c r="E2950" s="1196"/>
      <c r="F2950" s="1196"/>
      <c r="G2950" s="1196"/>
      <c r="H2950" s="1196"/>
      <c r="I2950" s="1196"/>
      <c r="J2950" s="1196"/>
      <c r="K2950" s="1196"/>
      <c r="L2950" s="1196"/>
      <c r="M2950" s="1197"/>
    </row>
    <row r="2951" spans="1:13" ht="17.25" customHeight="1">
      <c r="A2951" s="1187"/>
      <c r="B2951" s="274"/>
      <c r="C2951" s="1198" t="s">
        <v>169</v>
      </c>
      <c r="D2951" s="1199"/>
      <c r="E2951" s="1199"/>
      <c r="F2951" s="1199"/>
      <c r="G2951" s="1200"/>
      <c r="H2951" s="1207" t="s">
        <v>129</v>
      </c>
      <c r="I2951" s="1207"/>
      <c r="J2951" s="1210">
        <f>VLOOKUP(A2948,'Class-6'!$B$9:$G$108,6)</f>
        <v>0</v>
      </c>
      <c r="K2951" s="1213" t="str">
        <f>CONCATENATE('Class-6'!$C$3,'Class-6'!$G$3)</f>
        <v>School U-Dise Code :-08151106901</v>
      </c>
      <c r="L2951" s="1214"/>
      <c r="M2951" s="1215"/>
    </row>
    <row r="2952" spans="1:13" ht="17.25" customHeight="1">
      <c r="A2952" s="1187"/>
      <c r="B2952" s="38"/>
      <c r="C2952" s="1201"/>
      <c r="D2952" s="1202"/>
      <c r="E2952" s="1202"/>
      <c r="F2952" s="1202"/>
      <c r="G2952" s="1203"/>
      <c r="H2952" s="1208"/>
      <c r="I2952" s="1208"/>
      <c r="J2952" s="1211"/>
      <c r="K2952" s="1216" t="str">
        <f>CONCATENATE('Class-6'!$I$3,'Class-6'!$J$3)</f>
        <v>Session :-2021-22</v>
      </c>
      <c r="L2952" s="1217"/>
      <c r="M2952" s="1218"/>
    </row>
    <row r="2953" spans="1:13" ht="17.25" customHeight="1" thickBot="1">
      <c r="A2953" s="1187"/>
      <c r="B2953" s="38"/>
      <c r="C2953" s="1204"/>
      <c r="D2953" s="1205"/>
      <c r="E2953" s="1205"/>
      <c r="F2953" s="1205"/>
      <c r="G2953" s="1206"/>
      <c r="H2953" s="1209"/>
      <c r="I2953" s="1209"/>
      <c r="J2953" s="1212"/>
      <c r="K2953" s="1219"/>
      <c r="L2953" s="1220"/>
      <c r="M2953" s="1221"/>
    </row>
    <row r="2954" spans="1:13" ht="20.25" customHeight="1">
      <c r="A2954" s="1187"/>
      <c r="B2954" s="40" t="s">
        <v>81</v>
      </c>
      <c r="C2954" s="1222" t="s">
        <v>22</v>
      </c>
      <c r="D2954" s="1223"/>
      <c r="E2954" s="1223"/>
      <c r="F2954" s="1224"/>
      <c r="G2954" s="17" t="s">
        <v>167</v>
      </c>
      <c r="H2954" s="1225">
        <f>VLOOKUP($A2948,'Class-6'!$B$9:$EI$108,4,0)</f>
        <v>0</v>
      </c>
      <c r="I2954" s="1225"/>
      <c r="J2954" s="1225"/>
      <c r="K2954" s="1225"/>
      <c r="L2954" s="1225"/>
      <c r="M2954" s="1226"/>
    </row>
    <row r="2955" spans="1:13" ht="20.25" customHeight="1">
      <c r="A2955" s="1187"/>
      <c r="B2955" s="40" t="s">
        <v>81</v>
      </c>
      <c r="C2955" s="1181" t="s">
        <v>24</v>
      </c>
      <c r="D2955" s="1182"/>
      <c r="E2955" s="1182"/>
      <c r="F2955" s="1183"/>
      <c r="G2955" s="33" t="s">
        <v>167</v>
      </c>
      <c r="H2955" s="1179">
        <f>VLOOKUP($A2948,'Class-6'!$B$9:$EI$108,7,0)</f>
        <v>0</v>
      </c>
      <c r="I2955" s="1179"/>
      <c r="J2955" s="1179"/>
      <c r="K2955" s="1179"/>
      <c r="L2955" s="1179"/>
      <c r="M2955" s="1180"/>
    </row>
    <row r="2956" spans="1:13" ht="20.25" customHeight="1">
      <c r="A2956" s="1187"/>
      <c r="B2956" s="40" t="s">
        <v>81</v>
      </c>
      <c r="C2956" s="1181" t="s">
        <v>25</v>
      </c>
      <c r="D2956" s="1182"/>
      <c r="E2956" s="1182"/>
      <c r="F2956" s="1183"/>
      <c r="G2956" s="33" t="s">
        <v>167</v>
      </c>
      <c r="H2956" s="1179">
        <f>VLOOKUP($A2948,'Class-6'!$B$9:$EI$108,8,0)</f>
        <v>0</v>
      </c>
      <c r="I2956" s="1179"/>
      <c r="J2956" s="1179"/>
      <c r="K2956" s="1179"/>
      <c r="L2956" s="1179"/>
      <c r="M2956" s="1180"/>
    </row>
    <row r="2957" spans="1:13" ht="20.25" customHeight="1">
      <c r="A2957" s="1187"/>
      <c r="B2957" s="40" t="s">
        <v>81</v>
      </c>
      <c r="C2957" s="1181" t="s">
        <v>56</v>
      </c>
      <c r="D2957" s="1182"/>
      <c r="E2957" s="1182"/>
      <c r="F2957" s="1183"/>
      <c r="G2957" s="33" t="s">
        <v>167</v>
      </c>
      <c r="H2957" s="1179">
        <f>VLOOKUP($A2948,'Class-6'!$B$9:$EI$108,9,0)</f>
        <v>0</v>
      </c>
      <c r="I2957" s="1179"/>
      <c r="J2957" s="1179"/>
      <c r="K2957" s="1179"/>
      <c r="L2957" s="1179"/>
      <c r="M2957" s="1180"/>
    </row>
    <row r="2958" spans="1:13" ht="20.25" customHeight="1">
      <c r="A2958" s="1187"/>
      <c r="B2958" s="40" t="s">
        <v>81</v>
      </c>
      <c r="C2958" s="1181" t="s">
        <v>57</v>
      </c>
      <c r="D2958" s="1182"/>
      <c r="E2958" s="1182"/>
      <c r="F2958" s="1183"/>
      <c r="G2958" s="33" t="s">
        <v>167</v>
      </c>
      <c r="H2958" s="1184" t="str">
        <f>CONCATENATE('Class-6'!$G$4,'Class-6'!$J$4)</f>
        <v>6(A)</v>
      </c>
      <c r="I2958" s="1179"/>
      <c r="J2958" s="1179"/>
      <c r="K2958" s="1179"/>
      <c r="L2958" s="1179"/>
      <c r="M2958" s="1180"/>
    </row>
    <row r="2959" spans="1:13" ht="20.25" customHeight="1" thickBot="1">
      <c r="A2959" s="1187"/>
      <c r="B2959" s="40" t="s">
        <v>81</v>
      </c>
      <c r="C2959" s="1154" t="s">
        <v>27</v>
      </c>
      <c r="D2959" s="1155"/>
      <c r="E2959" s="1155"/>
      <c r="F2959" s="1156"/>
      <c r="G2959" s="98" t="s">
        <v>167</v>
      </c>
      <c r="H2959" s="1157">
        <f>VLOOKUP($A2948,'Class-6'!$B$9:$EI$108,10,0)</f>
        <v>0</v>
      </c>
      <c r="I2959" s="1157"/>
      <c r="J2959" s="1157"/>
      <c r="K2959" s="1157"/>
      <c r="L2959" s="1157"/>
      <c r="M2959" s="1158"/>
    </row>
    <row r="2960" spans="1:13" ht="20.25" customHeight="1">
      <c r="A2960" s="1187"/>
      <c r="B2960" s="49" t="s">
        <v>81</v>
      </c>
      <c r="C2960" s="1159" t="s">
        <v>58</v>
      </c>
      <c r="D2960" s="1160"/>
      <c r="E2960" s="413" t="s">
        <v>85</v>
      </c>
      <c r="F2960" s="413" t="s">
        <v>86</v>
      </c>
      <c r="G2960" s="410" t="s">
        <v>33</v>
      </c>
      <c r="H2960" s="1161" t="s">
        <v>59</v>
      </c>
      <c r="I2960" s="1161"/>
      <c r="J2960" s="1162" t="s">
        <v>97</v>
      </c>
      <c r="K2960" s="1163"/>
      <c r="L2960" s="414" t="s">
        <v>89</v>
      </c>
      <c r="M2960" s="1164" t="s">
        <v>104</v>
      </c>
    </row>
    <row r="2961" spans="1:13" ht="25.5" customHeight="1" thickBot="1">
      <c r="A2961" s="1187"/>
      <c r="B2961" s="49" t="s">
        <v>81</v>
      </c>
      <c r="C2961" s="1166" t="s">
        <v>60</v>
      </c>
      <c r="D2961" s="1167"/>
      <c r="E2961" s="267">
        <f>'Class-6'!$L$7</f>
        <v>20</v>
      </c>
      <c r="F2961" s="267">
        <f>'Class-6'!$M$7</f>
        <v>20</v>
      </c>
      <c r="G2961" s="268">
        <f>SUM(E2961:F2961)</f>
        <v>40</v>
      </c>
      <c r="H2961" s="1168">
        <f>'Class-6'!$R$7</f>
        <v>60</v>
      </c>
      <c r="I2961" s="1169"/>
      <c r="J2961" s="1170">
        <f>'Class-6'!$V$7</f>
        <v>100</v>
      </c>
      <c r="K2961" s="1171"/>
      <c r="L2961" s="150">
        <f>G2961+H2961+J2961</f>
        <v>200</v>
      </c>
      <c r="M2961" s="1165"/>
    </row>
    <row r="2962" spans="1:13" ht="22.5" customHeight="1">
      <c r="A2962" s="1187"/>
      <c r="B2962" s="49" t="s">
        <v>81</v>
      </c>
      <c r="C2962" s="1148" t="str">
        <f>'Class-6'!$L$3</f>
        <v>HINDI</v>
      </c>
      <c r="D2962" s="1149"/>
      <c r="E2962" s="99">
        <f>IF($J2951="TC",0,IF($J2951="Nso",0,VLOOKUP($A2948,'Class-6'!$B$9:$EI$108,11,0)))</f>
        <v>0</v>
      </c>
      <c r="F2962" s="99">
        <f>IF($J2951="TC",0,IF($J2951="Nso",0,VLOOKUP($A2948,'Class-6'!$B$9:$EI$108,12,0)))</f>
        <v>0</v>
      </c>
      <c r="G2962" s="269">
        <f>SUM(E2962,F2962)</f>
        <v>0</v>
      </c>
      <c r="H2962" s="1150">
        <f>IF($J2951="TC",0,IF($J2951="Nso",0,VLOOKUP($A2948,'Class-6'!$B$9:$EI$108,17,0)))</f>
        <v>0</v>
      </c>
      <c r="I2962" s="1151"/>
      <c r="J2962" s="1152">
        <f>IF($J2951="TC",0,IF($J2951="Nso",0,VLOOKUP($A2948,'Class-6'!$B$9:$EI$108,21,0)))</f>
        <v>0</v>
      </c>
      <c r="K2962" s="1153"/>
      <c r="L2962" s="99">
        <f>SUM(G2962,H2962,J2962)</f>
        <v>0</v>
      </c>
      <c r="M2962" s="100">
        <f>IF($J2951="TC",0,IF($J2951="Nso",0,VLOOKUP($A2948,'Class-6'!$B$9:$EI$108,25,0)))</f>
        <v>0</v>
      </c>
    </row>
    <row r="2963" spans="1:13" ht="22.5" customHeight="1">
      <c r="A2963" s="1187"/>
      <c r="B2963" s="49" t="s">
        <v>81</v>
      </c>
      <c r="C2963" s="1136" t="str">
        <f>'Class-6'!$AA$3</f>
        <v>ENGLISH</v>
      </c>
      <c r="D2963" s="1137"/>
      <c r="E2963" s="99">
        <f>IF($J2951="TC",0,IF($J2951="Nso",0,VLOOKUP($A2948,'Class-6'!$B$9:$EI$108,26,0)))</f>
        <v>0</v>
      </c>
      <c r="F2963" s="99">
        <f>IF($J2951="TC",0,IF($J2951="Nso",0,VLOOKUP($A2948,'Class-6'!$B$9:$EI$108,27,0)))</f>
        <v>0</v>
      </c>
      <c r="G2963" s="270">
        <f t="shared" ref="G2963:G2967" si="166">SUM(E2963,F2963)</f>
        <v>0</v>
      </c>
      <c r="H2963" s="1138">
        <f>IF($J2951="TC",0,IF($J2951="Nso",0,VLOOKUP($A2948,'Class-6'!$B$9:$EI$108,32,0)))</f>
        <v>0</v>
      </c>
      <c r="I2963" s="1139"/>
      <c r="J2963" s="1140">
        <f>IF($J2951="TC",0,IF($J2951="Nso",0,VLOOKUP($A2948,'Class-6'!$B$9:$EI$108,36,0)))</f>
        <v>0</v>
      </c>
      <c r="K2963" s="1141"/>
      <c r="L2963" s="99">
        <f t="shared" ref="L2963:L2967" si="167">SUM(G2963,H2963,J2963)</f>
        <v>0</v>
      </c>
      <c r="M2963" s="100">
        <f>IF($J2951="TC",0,IF($J2951="Nso",0,VLOOKUP($A2948,'Class-6'!$B$9:$EI$108,40,0)))</f>
        <v>0</v>
      </c>
    </row>
    <row r="2964" spans="1:13" ht="22.5" customHeight="1">
      <c r="A2964" s="1187"/>
      <c r="B2964" s="49" t="s">
        <v>81</v>
      </c>
      <c r="C2964" s="1136" t="str">
        <f>'Class-6'!$AP$3</f>
        <v>SANSKRIT</v>
      </c>
      <c r="D2964" s="1137"/>
      <c r="E2964" s="99">
        <f>IF($J2951="TC",0,IF($J2951="Nso",0,VLOOKUP($A2948,'Class-6'!$B$9:$EI$108,41,0)))</f>
        <v>0</v>
      </c>
      <c r="F2964" s="99">
        <f>IF($J2951="TC",0,IF($J2951="TC",0,IF($J2951="Nso",0,VLOOKUP($A2948,'Class-6'!$B$9:$EI$108,42,0))))</f>
        <v>0</v>
      </c>
      <c r="G2964" s="270">
        <f t="shared" si="166"/>
        <v>0</v>
      </c>
      <c r="H2964" s="1138">
        <f>IF($J2951="TC",0,IF($J2951="Nso",0,VLOOKUP($A2948,'Class-6'!$B$9:$EI$108,47,0)))</f>
        <v>0</v>
      </c>
      <c r="I2964" s="1139"/>
      <c r="J2964" s="1140">
        <f>IF($J2951="TC",0,IF($J2951="Nso",0,VLOOKUP($A2948,'Class-6'!$B$9:$EI$108,51,0)))</f>
        <v>0</v>
      </c>
      <c r="K2964" s="1141"/>
      <c r="L2964" s="99">
        <f t="shared" si="167"/>
        <v>0</v>
      </c>
      <c r="M2964" s="100">
        <f>IF($J2951="TC",0,IF($J2951="Nso",0,VLOOKUP($A2948,'Class-6'!$B$9:$EI$108,55,0)))</f>
        <v>0</v>
      </c>
    </row>
    <row r="2965" spans="1:13" ht="22.5" customHeight="1">
      <c r="A2965" s="1187"/>
      <c r="B2965" s="49" t="s">
        <v>81</v>
      </c>
      <c r="C2965" s="1136" t="str">
        <f>'Class-6'!$BE$3</f>
        <v>SCIENCE</v>
      </c>
      <c r="D2965" s="1137"/>
      <c r="E2965" s="99">
        <f>IF($J2951="TC",0,IF($J2951="Nso",0,VLOOKUP($A2948,'Class-6'!$B$9:$EI$108,56,0)))</f>
        <v>0</v>
      </c>
      <c r="F2965" s="99">
        <f>IF($J2951="TC",0,IF($J2951="Nso",0,VLOOKUP($A2948,'Class-6'!$B$9:$EI$108,57,0)))</f>
        <v>0</v>
      </c>
      <c r="G2965" s="270">
        <f t="shared" si="166"/>
        <v>0</v>
      </c>
      <c r="H2965" s="1138">
        <f>IF($J2951="TC",0,IF($J2951="Nso",0,VLOOKUP($A2948,'Class-6'!$B$9:$EI$108,62,0)))</f>
        <v>0</v>
      </c>
      <c r="I2965" s="1139"/>
      <c r="J2965" s="1140">
        <f>IF($J2951="TC",0,IF($J2951="Nso",0,VLOOKUP($A2948,'Class-6'!$B$9:$EI$108,66,0)))</f>
        <v>0</v>
      </c>
      <c r="K2965" s="1141"/>
      <c r="L2965" s="99">
        <f t="shared" si="167"/>
        <v>0</v>
      </c>
      <c r="M2965" s="100">
        <f>IF($J2951="TC",0,IF($J2951="Nso",0,VLOOKUP($A2948,'Class-6'!$B$9:$EI$108,70,0)))</f>
        <v>0</v>
      </c>
    </row>
    <row r="2966" spans="1:13" ht="22.5" customHeight="1">
      <c r="A2966" s="1187"/>
      <c r="B2966" s="49" t="s">
        <v>81</v>
      </c>
      <c r="C2966" s="1136" t="str">
        <f>'Class-6'!$BT$3</f>
        <v>MATHEMATICS</v>
      </c>
      <c r="D2966" s="1137"/>
      <c r="E2966" s="99">
        <f>IF($J2951="TC",0,IF($J2951="Nso",0,VLOOKUP($A2948,'Class-6'!$B$9:$EI$108,71,0)))</f>
        <v>0</v>
      </c>
      <c r="F2966" s="99">
        <f>IF($J2951="TC",0,IF($J2951="Nso",0,VLOOKUP($A2948,'Class-6'!$B$9:$EI$108,72,0)))</f>
        <v>0</v>
      </c>
      <c r="G2966" s="270">
        <f t="shared" si="166"/>
        <v>0</v>
      </c>
      <c r="H2966" s="1138">
        <f>IF($J2951="TC",0,IF($J2951="Nso",0,VLOOKUP($A2948,'Class-6'!$B$9:$EI$108,77,0)))</f>
        <v>0</v>
      </c>
      <c r="I2966" s="1139"/>
      <c r="J2966" s="1140">
        <f>IF($J2951="TC",0,IF($J2951="Nso",0,VLOOKUP($A2948,'Class-6'!$B$9:$EI$108,81,0)))</f>
        <v>0</v>
      </c>
      <c r="K2966" s="1141"/>
      <c r="L2966" s="99">
        <f t="shared" si="167"/>
        <v>0</v>
      </c>
      <c r="M2966" s="100">
        <f>IF($J2951="TC",0,IF($J2951="Nso",0,VLOOKUP($A2948,'Class-6'!$B$9:$EI$108,85,0)))</f>
        <v>0</v>
      </c>
    </row>
    <row r="2967" spans="1:13" ht="22.5" customHeight="1" thickBot="1">
      <c r="A2967" s="1187"/>
      <c r="B2967" s="49" t="s">
        <v>81</v>
      </c>
      <c r="C2967" s="1142" t="str">
        <f>'Class-6'!$CI$3</f>
        <v>SOCIAL SCIENCE</v>
      </c>
      <c r="D2967" s="1143"/>
      <c r="E2967" s="99">
        <f>IF($J2951="TC",0,IF($J2951="Nso",0,VLOOKUP($A2948,'Class-6'!$B$9:$EI$108,86,0)))</f>
        <v>0</v>
      </c>
      <c r="F2967" s="99">
        <f>IF($J2951="TC",0,IF($J2951="Nso",0,VLOOKUP($A2948,'Class-6'!$B$9:$EI$108,87,0)))</f>
        <v>0</v>
      </c>
      <c r="G2967" s="271">
        <f t="shared" si="166"/>
        <v>0</v>
      </c>
      <c r="H2967" s="1144">
        <f>IF($J2951="TC",0,IF($J2951="Nso",0,VLOOKUP($A2948,'Class-6'!$B$9:$EI$108,92,0)))</f>
        <v>0</v>
      </c>
      <c r="I2967" s="1145"/>
      <c r="J2967" s="1146">
        <f>IF($J2951="TC",0,IF($J2951="Nso",0,VLOOKUP($A2948,'Class-6'!$B$9:$EI$108,96,0)))</f>
        <v>0</v>
      </c>
      <c r="K2967" s="1147"/>
      <c r="L2967" s="99">
        <f t="shared" si="167"/>
        <v>0</v>
      </c>
      <c r="M2967" s="100">
        <f>IF($J2951="TC",0,IF($J2951="Nso",0,VLOOKUP($A2948,'Class-6'!$B$9:$EI$108,100,0)))</f>
        <v>0</v>
      </c>
    </row>
    <row r="2968" spans="1:13" ht="20.25" customHeight="1">
      <c r="A2968" s="1187"/>
      <c r="B2968" s="49" t="s">
        <v>81</v>
      </c>
      <c r="C2968" s="1124" t="s">
        <v>90</v>
      </c>
      <c r="D2968" s="1125"/>
      <c r="E2968" s="1126"/>
      <c r="F2968" s="1130" t="s">
        <v>91</v>
      </c>
      <c r="G2968" s="1131"/>
      <c r="H2968" s="1132" t="s">
        <v>92</v>
      </c>
      <c r="I2968" s="1133"/>
      <c r="J2968" s="481" t="s">
        <v>45</v>
      </c>
      <c r="K2968" s="481" t="s">
        <v>98</v>
      </c>
      <c r="L2968" s="411" t="s">
        <v>43</v>
      </c>
      <c r="M2968" s="513" t="s">
        <v>47</v>
      </c>
    </row>
    <row r="2969" spans="1:13" ht="20.25" customHeight="1" thickBot="1">
      <c r="A2969" s="1187"/>
      <c r="B2969" s="49" t="s">
        <v>81</v>
      </c>
      <c r="C2969" s="1127"/>
      <c r="D2969" s="1128"/>
      <c r="E2969" s="1129"/>
      <c r="F2969" s="1134">
        <f>IF($J2951="TC",0,IF($J2951="Nso",0,VLOOKUP($A2948,'Class-6'!$B$9:$EI$108,131,0)))</f>
        <v>0</v>
      </c>
      <c r="G2969" s="1135"/>
      <c r="H2969" s="1134">
        <f>IF($J2951="TC",0,IF($J2951="Nso",0,VLOOKUP($A2948,'Class-6'!$B$9:$EI$108,132,0)))</f>
        <v>0</v>
      </c>
      <c r="I2969" s="1135"/>
      <c r="J2969" s="483">
        <f>IF($J2951="TC",0,IF($J2951="Nso",0,VLOOKUP($A2948,'Class-6'!$B$9:$EI$108,133,0)))</f>
        <v>0</v>
      </c>
      <c r="K2969" s="482" t="str">
        <f>IF($J2951="TC",0,IF($J2951="Nso",0,VLOOKUP($A2948,'Class-6'!$B$9:$EI$108,134,0)))</f>
        <v/>
      </c>
      <c r="L2969" s="412" t="str">
        <f>IF($J2951="TC","TC",IF($J2951="Nso","NSO",VLOOKUP($A2948,'Class-6'!$B$9:$EI$108,135,0)))</f>
        <v/>
      </c>
      <c r="M2969" s="97" t="str">
        <f>IF($J2951="Nso",0,VLOOKUP($A2948,'Class-6'!$B$9:$EI$108,137,0))</f>
        <v/>
      </c>
    </row>
    <row r="2970" spans="1:13" ht="20.25" customHeight="1">
      <c r="A2970" s="1187"/>
      <c r="B2970" s="49" t="s">
        <v>81</v>
      </c>
      <c r="C2970" s="1172" t="s">
        <v>63</v>
      </c>
      <c r="D2970" s="1173"/>
      <c r="E2970" s="1173"/>
      <c r="F2970" s="1173"/>
      <c r="G2970" s="1173"/>
      <c r="H2970" s="1174"/>
      <c r="I2970" s="1175" t="s">
        <v>64</v>
      </c>
      <c r="J2970" s="1176"/>
      <c r="K2970" s="484">
        <f>IF($J2951="TC",0,IF($J2951="Nso",0,VLOOKUP($A2948,'Class-6'!$B$9:$EI$108,128,0)))</f>
        <v>0</v>
      </c>
      <c r="L2970" s="1177" t="s">
        <v>107</v>
      </c>
      <c r="M2970" s="1178"/>
    </row>
    <row r="2971" spans="1:13" ht="20.25" customHeight="1" thickBot="1">
      <c r="A2971" s="1187"/>
      <c r="B2971" s="49" t="s">
        <v>81</v>
      </c>
      <c r="C2971" s="1113" t="s">
        <v>58</v>
      </c>
      <c r="D2971" s="1114"/>
      <c r="E2971" s="1114"/>
      <c r="F2971" s="1115" t="s">
        <v>176</v>
      </c>
      <c r="G2971" s="1115"/>
      <c r="H2971" s="272" t="s">
        <v>51</v>
      </c>
      <c r="I2971" s="1116" t="s">
        <v>65</v>
      </c>
      <c r="J2971" s="1117"/>
      <c r="K2971" s="485">
        <f>IF($J2951="TC",0,IF($J2951="Nso",0,VLOOKUP($A2948,'Class-6'!$B$9:$EI$108,129,0)))</f>
        <v>0</v>
      </c>
      <c r="L2971" s="1118" t="str">
        <f>IF($J2951="TC",0,IF($J2951="Nso",0,VLOOKUP($A2948,'Class-6'!$B$9:$EI$108,130,0)))</f>
        <v/>
      </c>
      <c r="M2971" s="1119"/>
    </row>
    <row r="2972" spans="1:13" ht="20.25" customHeight="1">
      <c r="A2972" s="1187"/>
      <c r="B2972" s="49" t="s">
        <v>81</v>
      </c>
      <c r="C2972" s="1113"/>
      <c r="D2972" s="1114"/>
      <c r="E2972" s="1114"/>
      <c r="F2972" s="1115"/>
      <c r="G2972" s="1115"/>
      <c r="H2972" s="273" t="s">
        <v>105</v>
      </c>
      <c r="I2972" s="1120" t="s">
        <v>66</v>
      </c>
      <c r="J2972" s="1121"/>
      <c r="K2972" s="1122">
        <f>IF($J2951="TC",0,IF($J2951="Nso",0,VLOOKUP($A2948,'Class-6'!$B$9:$EI$108,138,0)))</f>
        <v>0</v>
      </c>
      <c r="L2972" s="1122"/>
      <c r="M2972" s="1123"/>
    </row>
    <row r="2973" spans="1:13" ht="20.25" customHeight="1">
      <c r="A2973" s="1187"/>
      <c r="B2973" s="49" t="s">
        <v>81</v>
      </c>
      <c r="C2973" s="1101" t="str">
        <f>'Class-6'!$CX$3</f>
        <v>WORK EXP.</v>
      </c>
      <c r="D2973" s="1102"/>
      <c r="E2973" s="1103"/>
      <c r="F2973" s="1104" t="str">
        <f>IF($J2951="TC",0,IF($J2951="Nso",0,VLOOKUP($A2948,'Class-6'!$B$9:$FH$108,155,0)))</f>
        <v>0/100</v>
      </c>
      <c r="G2973" s="1104"/>
      <c r="H2973" s="95">
        <f>IF($J2951="TC",0,IF($J2951="Nso",0,VLOOKUP($A2948,'Class-6'!$B$9:$FH$108,109,0)))</f>
        <v>0</v>
      </c>
      <c r="I2973" s="1105" t="s">
        <v>83</v>
      </c>
      <c r="J2973" s="1106"/>
      <c r="K2973" s="1107">
        <f>'Class-6'!$V$2</f>
        <v>44676</v>
      </c>
      <c r="L2973" s="1107"/>
      <c r="M2973" s="1108"/>
    </row>
    <row r="2974" spans="1:13" ht="20.25" customHeight="1">
      <c r="A2974" s="1187"/>
      <c r="B2974" s="49" t="s">
        <v>81</v>
      </c>
      <c r="C2974" s="1109" t="str">
        <f>'Class-6'!$DG$3</f>
        <v>ART EDU.</v>
      </c>
      <c r="D2974" s="1104"/>
      <c r="E2974" s="1104"/>
      <c r="F2974" s="1086" t="str">
        <f>IF($J2951="TC",0,IF($J2951="Nso",0,VLOOKUP($A2948,'Class-6'!$B$9:$FH$108,159,0)))</f>
        <v>0/100</v>
      </c>
      <c r="G2974" s="1087"/>
      <c r="H2974" s="95">
        <f>IF($J2951="TC",0,IF($J2951="Nso",0,VLOOKUP($A2948,'Class-6'!$B$9:$FH$108,118,0)))</f>
        <v>0</v>
      </c>
      <c r="I2974" s="1110"/>
      <c r="J2974" s="1111"/>
      <c r="K2974" s="1111"/>
      <c r="L2974" s="1111"/>
      <c r="M2974" s="1112"/>
    </row>
    <row r="2975" spans="1:13" ht="20.25" customHeight="1">
      <c r="A2975" s="1187"/>
      <c r="B2975" s="49" t="s">
        <v>81</v>
      </c>
      <c r="C2975" s="1084" t="str">
        <f>'Class-6'!$DP$3</f>
        <v>HEALTH &amp; PHY. EDU.</v>
      </c>
      <c r="D2975" s="1085"/>
      <c r="E2975" s="1085"/>
      <c r="F2975" s="1086" t="str">
        <f>IF($J2951="TC",0,IF($J2951="Nso",0,VLOOKUP($A2948,'Class-6'!$B$9:$FH$108,163,0)))</f>
        <v>0/100</v>
      </c>
      <c r="G2975" s="1087"/>
      <c r="H2975" s="95">
        <f>IF($J2951="TC",0,IF($J2951="Nso",0,VLOOKUP($A2948,'Class-6'!$B$9:$FH$108,127,0)))</f>
        <v>0</v>
      </c>
      <c r="I2975" s="1088" t="s">
        <v>78</v>
      </c>
      <c r="J2975" s="1089"/>
      <c r="K2975" s="1092"/>
      <c r="L2975" s="1093"/>
      <c r="M2975" s="1094"/>
    </row>
    <row r="2976" spans="1:13" ht="20.25" customHeight="1">
      <c r="A2976" s="1187"/>
      <c r="B2976" s="40" t="s">
        <v>81</v>
      </c>
      <c r="C2976" s="1098" t="s">
        <v>67</v>
      </c>
      <c r="D2976" s="1099"/>
      <c r="E2976" s="1099"/>
      <c r="F2976" s="1099"/>
      <c r="G2976" s="1099"/>
      <c r="H2976" s="1100"/>
      <c r="I2976" s="1090"/>
      <c r="J2976" s="1091"/>
      <c r="K2976" s="1095"/>
      <c r="L2976" s="1096"/>
      <c r="M2976" s="1097"/>
    </row>
    <row r="2977" spans="1:13" ht="20.25" customHeight="1" thickBot="1">
      <c r="A2977" s="1187"/>
      <c r="B2977" s="40" t="s">
        <v>81</v>
      </c>
      <c r="C2977" s="96" t="s">
        <v>68</v>
      </c>
      <c r="D2977" s="1060" t="s">
        <v>73</v>
      </c>
      <c r="E2977" s="1227"/>
      <c r="F2977" s="1060" t="s">
        <v>74</v>
      </c>
      <c r="G2977" s="1061"/>
      <c r="H2977" s="1062"/>
      <c r="I2977" s="1063" t="s">
        <v>79</v>
      </c>
      <c r="J2977" s="1064"/>
      <c r="K2977" s="1064"/>
      <c r="L2977" s="1064"/>
      <c r="M2977" s="1065"/>
    </row>
    <row r="2978" spans="1:13" ht="20.25" customHeight="1">
      <c r="A2978" s="1187"/>
      <c r="B2978" s="40" t="s">
        <v>81</v>
      </c>
      <c r="C2978" s="511" t="s">
        <v>207</v>
      </c>
      <c r="D2978" s="1228" t="s">
        <v>208</v>
      </c>
      <c r="E2978" s="1229"/>
      <c r="F2978" s="1069" t="s">
        <v>75</v>
      </c>
      <c r="G2978" s="1070"/>
      <c r="H2978" s="1071"/>
      <c r="I2978" s="1066"/>
      <c r="J2978" s="1067"/>
      <c r="K2978" s="1067"/>
      <c r="L2978" s="1067"/>
      <c r="M2978" s="1068"/>
    </row>
    <row r="2979" spans="1:13" ht="20.25" customHeight="1">
      <c r="A2979" s="1187"/>
      <c r="B2979" s="40" t="s">
        <v>81</v>
      </c>
      <c r="C2979" s="512" t="s">
        <v>69</v>
      </c>
      <c r="D2979" s="1230" t="s">
        <v>212</v>
      </c>
      <c r="E2979" s="1231"/>
      <c r="F2979" s="1072" t="s">
        <v>76</v>
      </c>
      <c r="G2979" s="1073"/>
      <c r="H2979" s="1074"/>
      <c r="I2979" s="1066"/>
      <c r="J2979" s="1067"/>
      <c r="K2979" s="1067"/>
      <c r="L2979" s="1067"/>
      <c r="M2979" s="1068"/>
    </row>
    <row r="2980" spans="1:13" ht="20.25" customHeight="1">
      <c r="A2980" s="1187"/>
      <c r="B2980" s="40" t="s">
        <v>81</v>
      </c>
      <c r="C2980" s="512" t="s">
        <v>70</v>
      </c>
      <c r="D2980" s="1230" t="s">
        <v>215</v>
      </c>
      <c r="E2980" s="1231"/>
      <c r="F2980" s="1072" t="s">
        <v>77</v>
      </c>
      <c r="G2980" s="1073"/>
      <c r="H2980" s="1074"/>
      <c r="I2980" s="1075" t="s">
        <v>93</v>
      </c>
      <c r="J2980" s="1076"/>
      <c r="K2980" s="1076"/>
      <c r="L2980" s="1076"/>
      <c r="M2980" s="1077"/>
    </row>
    <row r="2981" spans="1:13" ht="20.25" customHeight="1">
      <c r="A2981" s="1187"/>
      <c r="B2981" s="40"/>
      <c r="C2981" s="512" t="s">
        <v>72</v>
      </c>
      <c r="D2981" s="1230" t="s">
        <v>209</v>
      </c>
      <c r="E2981" s="1231"/>
      <c r="F2981" s="1072" t="s">
        <v>77</v>
      </c>
      <c r="G2981" s="1073"/>
      <c r="H2981" s="1074"/>
      <c r="I2981" s="1075"/>
      <c r="J2981" s="1076"/>
      <c r="K2981" s="1076"/>
      <c r="L2981" s="1076"/>
      <c r="M2981" s="1077"/>
    </row>
    <row r="2982" spans="1:13" ht="20.25" customHeight="1" thickBot="1">
      <c r="A2982" s="1187"/>
      <c r="B2982" s="51" t="s">
        <v>81</v>
      </c>
      <c r="C2982" s="131" t="s">
        <v>71</v>
      </c>
      <c r="D2982" s="1232" t="s">
        <v>210</v>
      </c>
      <c r="E2982" s="1233"/>
      <c r="F2982" s="1081" t="s">
        <v>106</v>
      </c>
      <c r="G2982" s="1082"/>
      <c r="H2982" s="1083"/>
      <c r="I2982" s="1078"/>
      <c r="J2982" s="1079"/>
      <c r="K2982" s="1079"/>
      <c r="L2982" s="1079"/>
      <c r="M2982" s="1080"/>
    </row>
    <row r="2983" spans="1:13" ht="24.75" customHeight="1" thickTop="1" thickBot="1">
      <c r="A2983" s="488">
        <f>A2948+1</f>
        <v>85</v>
      </c>
      <c r="B2983" s="1186" t="s">
        <v>54</v>
      </c>
      <c r="C2983" s="1186"/>
      <c r="D2983" s="1186"/>
      <c r="E2983" s="1186"/>
      <c r="F2983" s="1186"/>
      <c r="G2983" s="1186"/>
      <c r="H2983" s="1186"/>
      <c r="I2983" s="1186"/>
      <c r="J2983" s="1186"/>
      <c r="K2983" s="1186"/>
      <c r="L2983" s="1186"/>
      <c r="M2983" s="1186"/>
    </row>
    <row r="2984" spans="1:13" ht="37.5" customHeight="1" thickTop="1">
      <c r="A2984" s="1187"/>
      <c r="B2984" s="1188"/>
      <c r="C2984" s="1189"/>
      <c r="D2984" s="1192" t="str">
        <f>Master!$E$8</f>
        <v>Govt. Sr. Secondary School Raimalwada</v>
      </c>
      <c r="E2984" s="1193"/>
      <c r="F2984" s="1193"/>
      <c r="G2984" s="1193"/>
      <c r="H2984" s="1193"/>
      <c r="I2984" s="1193"/>
      <c r="J2984" s="1193"/>
      <c r="K2984" s="1193"/>
      <c r="L2984" s="1193"/>
      <c r="M2984" s="1194"/>
    </row>
    <row r="2985" spans="1:13" ht="26.25" customHeight="1" thickBot="1">
      <c r="A2985" s="1187"/>
      <c r="B2985" s="1190"/>
      <c r="C2985" s="1191"/>
      <c r="D2985" s="1195" t="str">
        <f>Master!$E$11</f>
        <v>P.S.-Bapini (Jodhpur)</v>
      </c>
      <c r="E2985" s="1196"/>
      <c r="F2985" s="1196"/>
      <c r="G2985" s="1196"/>
      <c r="H2985" s="1196"/>
      <c r="I2985" s="1196"/>
      <c r="J2985" s="1196"/>
      <c r="K2985" s="1196"/>
      <c r="L2985" s="1196"/>
      <c r="M2985" s="1197"/>
    </row>
    <row r="2986" spans="1:13" ht="15" customHeight="1">
      <c r="A2986" s="1187"/>
      <c r="B2986" s="274"/>
      <c r="C2986" s="1198" t="s">
        <v>169</v>
      </c>
      <c r="D2986" s="1199"/>
      <c r="E2986" s="1199"/>
      <c r="F2986" s="1199"/>
      <c r="G2986" s="1200"/>
      <c r="H2986" s="1207" t="s">
        <v>129</v>
      </c>
      <c r="I2986" s="1207"/>
      <c r="J2986" s="1210">
        <f>VLOOKUP(A2983,'Class-6'!$B$9:$G$108,6)</f>
        <v>0</v>
      </c>
      <c r="K2986" s="1213" t="str">
        <f>CONCATENATE('Class-6'!$C$3,'Class-6'!$G$3)</f>
        <v>School U-Dise Code :-08151106901</v>
      </c>
      <c r="L2986" s="1214"/>
      <c r="M2986" s="1215"/>
    </row>
    <row r="2987" spans="1:13" ht="15" customHeight="1">
      <c r="A2987" s="1187"/>
      <c r="B2987" s="38"/>
      <c r="C2987" s="1201"/>
      <c r="D2987" s="1202"/>
      <c r="E2987" s="1202"/>
      <c r="F2987" s="1202"/>
      <c r="G2987" s="1203"/>
      <c r="H2987" s="1208"/>
      <c r="I2987" s="1208"/>
      <c r="J2987" s="1211"/>
      <c r="K2987" s="1216" t="str">
        <f>CONCATENATE('Class-6'!$I$3,'Class-6'!$J$3)</f>
        <v>Session :-2021-22</v>
      </c>
      <c r="L2987" s="1217"/>
      <c r="M2987" s="1218"/>
    </row>
    <row r="2988" spans="1:13" ht="15" customHeight="1" thickBot="1">
      <c r="A2988" s="1187"/>
      <c r="B2988" s="38"/>
      <c r="C2988" s="1204"/>
      <c r="D2988" s="1205"/>
      <c r="E2988" s="1205"/>
      <c r="F2988" s="1205"/>
      <c r="G2988" s="1206"/>
      <c r="H2988" s="1209"/>
      <c r="I2988" s="1209"/>
      <c r="J2988" s="1212"/>
      <c r="K2988" s="1219"/>
      <c r="L2988" s="1220"/>
      <c r="M2988" s="1221"/>
    </row>
    <row r="2989" spans="1:13" ht="20.25" customHeight="1">
      <c r="A2989" s="1187"/>
      <c r="B2989" s="40" t="s">
        <v>81</v>
      </c>
      <c r="C2989" s="1222" t="s">
        <v>22</v>
      </c>
      <c r="D2989" s="1223"/>
      <c r="E2989" s="1223"/>
      <c r="F2989" s="1224"/>
      <c r="G2989" s="17" t="s">
        <v>167</v>
      </c>
      <c r="H2989" s="1225">
        <f>VLOOKUP($A2983,'Class-6'!$B$9:$EI$108,4,0)</f>
        <v>0</v>
      </c>
      <c r="I2989" s="1225"/>
      <c r="J2989" s="1225"/>
      <c r="K2989" s="1225"/>
      <c r="L2989" s="1225"/>
      <c r="M2989" s="1226"/>
    </row>
    <row r="2990" spans="1:13" ht="20.25" customHeight="1">
      <c r="A2990" s="1187"/>
      <c r="B2990" s="40" t="s">
        <v>81</v>
      </c>
      <c r="C2990" s="1181" t="s">
        <v>24</v>
      </c>
      <c r="D2990" s="1182"/>
      <c r="E2990" s="1182"/>
      <c r="F2990" s="1183"/>
      <c r="G2990" s="33" t="s">
        <v>167</v>
      </c>
      <c r="H2990" s="1179">
        <f>VLOOKUP($A2983,'Class-6'!$B$9:$EI$108,7,0)</f>
        <v>0</v>
      </c>
      <c r="I2990" s="1179"/>
      <c r="J2990" s="1179"/>
      <c r="K2990" s="1179"/>
      <c r="L2990" s="1179"/>
      <c r="M2990" s="1180"/>
    </row>
    <row r="2991" spans="1:13" ht="20.25" customHeight="1">
      <c r="A2991" s="1187"/>
      <c r="B2991" s="40" t="s">
        <v>81</v>
      </c>
      <c r="C2991" s="1181" t="s">
        <v>25</v>
      </c>
      <c r="D2991" s="1182"/>
      <c r="E2991" s="1182"/>
      <c r="F2991" s="1183"/>
      <c r="G2991" s="33" t="s">
        <v>167</v>
      </c>
      <c r="H2991" s="1179">
        <f>VLOOKUP($A2983,'Class-6'!$B$9:$EI$108,8,0)</f>
        <v>0</v>
      </c>
      <c r="I2991" s="1179"/>
      <c r="J2991" s="1179"/>
      <c r="K2991" s="1179"/>
      <c r="L2991" s="1179"/>
      <c r="M2991" s="1180"/>
    </row>
    <row r="2992" spans="1:13" ht="20.25" customHeight="1">
      <c r="A2992" s="1187"/>
      <c r="B2992" s="40" t="s">
        <v>81</v>
      </c>
      <c r="C2992" s="1181" t="s">
        <v>56</v>
      </c>
      <c r="D2992" s="1182"/>
      <c r="E2992" s="1182"/>
      <c r="F2992" s="1183"/>
      <c r="G2992" s="33" t="s">
        <v>167</v>
      </c>
      <c r="H2992" s="1179">
        <f>VLOOKUP($A2983,'Class-6'!$B$9:$EI$108,9,0)</f>
        <v>0</v>
      </c>
      <c r="I2992" s="1179"/>
      <c r="J2992" s="1179"/>
      <c r="K2992" s="1179"/>
      <c r="L2992" s="1179"/>
      <c r="M2992" s="1180"/>
    </row>
    <row r="2993" spans="1:13" ht="20.25" customHeight="1">
      <c r="A2993" s="1187"/>
      <c r="B2993" s="40" t="s">
        <v>81</v>
      </c>
      <c r="C2993" s="1181" t="s">
        <v>57</v>
      </c>
      <c r="D2993" s="1182"/>
      <c r="E2993" s="1182"/>
      <c r="F2993" s="1183"/>
      <c r="G2993" s="33" t="s">
        <v>167</v>
      </c>
      <c r="H2993" s="1184" t="str">
        <f>CONCATENATE('Class-6'!$G$4,'Class-6'!$J$4)</f>
        <v>6(A)</v>
      </c>
      <c r="I2993" s="1179"/>
      <c r="J2993" s="1179"/>
      <c r="K2993" s="1179"/>
      <c r="L2993" s="1179"/>
      <c r="M2993" s="1180"/>
    </row>
    <row r="2994" spans="1:13" ht="20.25" customHeight="1" thickBot="1">
      <c r="A2994" s="1187"/>
      <c r="B2994" s="40" t="s">
        <v>81</v>
      </c>
      <c r="C2994" s="1154" t="s">
        <v>27</v>
      </c>
      <c r="D2994" s="1155"/>
      <c r="E2994" s="1155"/>
      <c r="F2994" s="1156"/>
      <c r="G2994" s="98" t="s">
        <v>167</v>
      </c>
      <c r="H2994" s="1157">
        <f>VLOOKUP($A2983,'Class-6'!$B$9:$EI$108,10,0)</f>
        <v>0</v>
      </c>
      <c r="I2994" s="1157"/>
      <c r="J2994" s="1157"/>
      <c r="K2994" s="1157"/>
      <c r="L2994" s="1157"/>
      <c r="M2994" s="1158"/>
    </row>
    <row r="2995" spans="1:13" ht="20.25" customHeight="1">
      <c r="A2995" s="1187"/>
      <c r="B2995" s="49" t="s">
        <v>81</v>
      </c>
      <c r="C2995" s="1159" t="s">
        <v>58</v>
      </c>
      <c r="D2995" s="1160"/>
      <c r="E2995" s="413" t="s">
        <v>85</v>
      </c>
      <c r="F2995" s="413" t="s">
        <v>86</v>
      </c>
      <c r="G2995" s="410" t="s">
        <v>33</v>
      </c>
      <c r="H2995" s="1161" t="s">
        <v>59</v>
      </c>
      <c r="I2995" s="1161"/>
      <c r="J2995" s="1162" t="s">
        <v>97</v>
      </c>
      <c r="K2995" s="1163"/>
      <c r="L2995" s="414" t="s">
        <v>89</v>
      </c>
      <c r="M2995" s="1164" t="s">
        <v>104</v>
      </c>
    </row>
    <row r="2996" spans="1:13" ht="25.5" customHeight="1" thickBot="1">
      <c r="A2996" s="1187"/>
      <c r="B2996" s="49" t="s">
        <v>81</v>
      </c>
      <c r="C2996" s="1166" t="s">
        <v>60</v>
      </c>
      <c r="D2996" s="1167"/>
      <c r="E2996" s="267">
        <f>'Class-6'!$L$7</f>
        <v>20</v>
      </c>
      <c r="F2996" s="267">
        <f>'Class-6'!$M$7</f>
        <v>20</v>
      </c>
      <c r="G2996" s="268">
        <f>SUM(E2996:F2996)</f>
        <v>40</v>
      </c>
      <c r="H2996" s="1168">
        <f>'Class-6'!$R$7</f>
        <v>60</v>
      </c>
      <c r="I2996" s="1169"/>
      <c r="J2996" s="1170">
        <f>'Class-6'!$V$7</f>
        <v>100</v>
      </c>
      <c r="K2996" s="1171"/>
      <c r="L2996" s="150">
        <f>G2996+H2996+J2996</f>
        <v>200</v>
      </c>
      <c r="M2996" s="1165"/>
    </row>
    <row r="2997" spans="1:13" ht="22.5" customHeight="1">
      <c r="A2997" s="1187"/>
      <c r="B2997" s="49" t="s">
        <v>81</v>
      </c>
      <c r="C2997" s="1148" t="str">
        <f>'Class-6'!$L$3</f>
        <v>HINDI</v>
      </c>
      <c r="D2997" s="1149"/>
      <c r="E2997" s="99">
        <f>IF($J2986="TC",0,IF($J2986="Nso",0,VLOOKUP($A2983,'Class-6'!$B$9:$EI$108,11,0)))</f>
        <v>0</v>
      </c>
      <c r="F2997" s="99">
        <f>IF($J2986="TC",0,IF($J2986="Nso",0,VLOOKUP($A2983,'Class-6'!$B$9:$EI$108,12,0)))</f>
        <v>0</v>
      </c>
      <c r="G2997" s="269">
        <f>SUM(E2997,F2997)</f>
        <v>0</v>
      </c>
      <c r="H2997" s="1150">
        <f>IF($J2986="TC",0,IF($J2986="Nso",0,VLOOKUP($A2983,'Class-6'!$B$9:$EI$108,17,0)))</f>
        <v>0</v>
      </c>
      <c r="I2997" s="1151"/>
      <c r="J2997" s="1152">
        <f>IF($J2986="TC",0,IF($J2986="Nso",0,VLOOKUP($A2983,'Class-6'!$B$9:$EI$108,21,0)))</f>
        <v>0</v>
      </c>
      <c r="K2997" s="1153"/>
      <c r="L2997" s="99">
        <f>SUM(G2997,H2997,J2997)</f>
        <v>0</v>
      </c>
      <c r="M2997" s="100">
        <f>IF($J2986="TC",0,IF($J2986="Nso",0,VLOOKUP($A2983,'Class-6'!$B$9:$EI$108,25,0)))</f>
        <v>0</v>
      </c>
    </row>
    <row r="2998" spans="1:13" ht="22.5" customHeight="1">
      <c r="A2998" s="1187"/>
      <c r="B2998" s="49" t="s">
        <v>81</v>
      </c>
      <c r="C2998" s="1136" t="str">
        <f>'Class-6'!$AA$3</f>
        <v>ENGLISH</v>
      </c>
      <c r="D2998" s="1137"/>
      <c r="E2998" s="99">
        <f>IF($J2986="TC",0,IF($J2986="Nso",0,VLOOKUP($A2983,'Class-6'!$B$9:$EI$108,26,0)))</f>
        <v>0</v>
      </c>
      <c r="F2998" s="99">
        <f>IF($J2986="TC",0,IF($J2986="Nso",0,VLOOKUP($A2983,'Class-6'!$B$9:$EI$108,27,0)))</f>
        <v>0</v>
      </c>
      <c r="G2998" s="270">
        <f t="shared" ref="G2998:G3002" si="168">SUM(E2998,F2998)</f>
        <v>0</v>
      </c>
      <c r="H2998" s="1138">
        <f>IF($J2986="TC",0,IF($J2986="Nso",0,VLOOKUP($A2983,'Class-6'!$B$9:$EI$108,32,0)))</f>
        <v>0</v>
      </c>
      <c r="I2998" s="1139"/>
      <c r="J2998" s="1140">
        <f>IF($J2986="TC",0,IF($J2986="Nso",0,VLOOKUP($A2983,'Class-6'!$B$9:$EI$108,36,0)))</f>
        <v>0</v>
      </c>
      <c r="K2998" s="1141"/>
      <c r="L2998" s="99">
        <f t="shared" ref="L2998:L3002" si="169">SUM(G2998,H2998,J2998)</f>
        <v>0</v>
      </c>
      <c r="M2998" s="100">
        <f>IF($J2986="TC",0,IF($J2986="Nso",0,VLOOKUP($A2983,'Class-6'!$B$9:$EI$108,40,0)))</f>
        <v>0</v>
      </c>
    </row>
    <row r="2999" spans="1:13" ht="22.5" customHeight="1">
      <c r="A2999" s="1187"/>
      <c r="B2999" s="49" t="s">
        <v>81</v>
      </c>
      <c r="C2999" s="1136" t="str">
        <f>'Class-6'!$AP$3</f>
        <v>SANSKRIT</v>
      </c>
      <c r="D2999" s="1137"/>
      <c r="E2999" s="99">
        <f>IF($J2986="TC",0,IF($J2986="Nso",0,VLOOKUP($A2983,'Class-6'!$B$9:$EI$108,41,0)))</f>
        <v>0</v>
      </c>
      <c r="F2999" s="99">
        <f>IF($J2986="TC",0,IF($J2986="TC",0,IF($J2986="Nso",0,VLOOKUP($A2983,'Class-6'!$B$9:$EI$108,42,0))))</f>
        <v>0</v>
      </c>
      <c r="G2999" s="270">
        <f t="shared" si="168"/>
        <v>0</v>
      </c>
      <c r="H2999" s="1138">
        <f>IF($J2986="TC",0,IF($J2986="Nso",0,VLOOKUP($A2983,'Class-6'!$B$9:$EI$108,47,0)))</f>
        <v>0</v>
      </c>
      <c r="I2999" s="1139"/>
      <c r="J2999" s="1140">
        <f>IF($J2986="TC",0,IF($J2986="Nso",0,VLOOKUP($A2983,'Class-6'!$B$9:$EI$108,51,0)))</f>
        <v>0</v>
      </c>
      <c r="K2999" s="1141"/>
      <c r="L2999" s="99">
        <f t="shared" si="169"/>
        <v>0</v>
      </c>
      <c r="M2999" s="100">
        <f>IF($J2986="TC",0,IF($J2986="Nso",0,VLOOKUP($A2983,'Class-6'!$B$9:$EI$108,55,0)))</f>
        <v>0</v>
      </c>
    </row>
    <row r="3000" spans="1:13" ht="22.5" customHeight="1">
      <c r="A3000" s="1187"/>
      <c r="B3000" s="49" t="s">
        <v>81</v>
      </c>
      <c r="C3000" s="1136" t="str">
        <f>'Class-6'!$BE$3</f>
        <v>SCIENCE</v>
      </c>
      <c r="D3000" s="1137"/>
      <c r="E3000" s="99">
        <f>IF($J2986="TC",0,IF($J2986="Nso",0,VLOOKUP($A2983,'Class-6'!$B$9:$EI$108,56,0)))</f>
        <v>0</v>
      </c>
      <c r="F3000" s="99">
        <f>IF($J2986="TC",0,IF($J2986="Nso",0,VLOOKUP($A2983,'Class-6'!$B$9:$EI$108,57,0)))</f>
        <v>0</v>
      </c>
      <c r="G3000" s="270">
        <f t="shared" si="168"/>
        <v>0</v>
      </c>
      <c r="H3000" s="1138">
        <f>IF($J2986="TC",0,IF($J2986="Nso",0,VLOOKUP($A2983,'Class-6'!$B$9:$EI$108,62,0)))</f>
        <v>0</v>
      </c>
      <c r="I3000" s="1139"/>
      <c r="J3000" s="1140">
        <f>IF($J2986="TC",0,IF($J2986="Nso",0,VLOOKUP($A2983,'Class-6'!$B$9:$EI$108,66,0)))</f>
        <v>0</v>
      </c>
      <c r="K3000" s="1141"/>
      <c r="L3000" s="99">
        <f t="shared" si="169"/>
        <v>0</v>
      </c>
      <c r="M3000" s="100">
        <f>IF($J2986="TC",0,IF($J2986="Nso",0,VLOOKUP($A2983,'Class-6'!$B$9:$EI$108,70,0)))</f>
        <v>0</v>
      </c>
    </row>
    <row r="3001" spans="1:13" ht="22.5" customHeight="1">
      <c r="A3001" s="1187"/>
      <c r="B3001" s="49" t="s">
        <v>81</v>
      </c>
      <c r="C3001" s="1136" t="str">
        <f>'Class-6'!$BT$3</f>
        <v>MATHEMATICS</v>
      </c>
      <c r="D3001" s="1137"/>
      <c r="E3001" s="99">
        <f>IF($J2986="TC",0,IF($J2986="Nso",0,VLOOKUP($A2983,'Class-6'!$B$9:$EI$108,71,0)))</f>
        <v>0</v>
      </c>
      <c r="F3001" s="99">
        <f>IF($J2986="TC",0,IF($J2986="Nso",0,VLOOKUP($A2983,'Class-6'!$B$9:$EI$108,72,0)))</f>
        <v>0</v>
      </c>
      <c r="G3001" s="270">
        <f t="shared" si="168"/>
        <v>0</v>
      </c>
      <c r="H3001" s="1138">
        <f>IF($J2986="TC",0,IF($J2986="Nso",0,VLOOKUP($A2983,'Class-6'!$B$9:$EI$108,77,0)))</f>
        <v>0</v>
      </c>
      <c r="I3001" s="1139"/>
      <c r="J3001" s="1140">
        <f>IF($J2986="TC",0,IF($J2986="Nso",0,VLOOKUP($A2983,'Class-6'!$B$9:$EI$108,81,0)))</f>
        <v>0</v>
      </c>
      <c r="K3001" s="1141"/>
      <c r="L3001" s="99">
        <f t="shared" si="169"/>
        <v>0</v>
      </c>
      <c r="M3001" s="100">
        <f>IF($J2986="TC",0,IF($J2986="Nso",0,VLOOKUP($A2983,'Class-6'!$B$9:$EI$108,85,0)))</f>
        <v>0</v>
      </c>
    </row>
    <row r="3002" spans="1:13" ht="22.5" customHeight="1" thickBot="1">
      <c r="A3002" s="1187"/>
      <c r="B3002" s="49" t="s">
        <v>81</v>
      </c>
      <c r="C3002" s="1142" t="str">
        <f>'Class-6'!$CI$3</f>
        <v>SOCIAL SCIENCE</v>
      </c>
      <c r="D3002" s="1143"/>
      <c r="E3002" s="99">
        <f>IF($J2986="TC",0,IF($J2986="Nso",0,VLOOKUP($A2983,'Class-6'!$B$9:$EI$108,86,0)))</f>
        <v>0</v>
      </c>
      <c r="F3002" s="99">
        <f>IF($J2986="TC",0,IF($J2986="Nso",0,VLOOKUP($A2983,'Class-6'!$B$9:$EI$108,87,0)))</f>
        <v>0</v>
      </c>
      <c r="G3002" s="271">
        <f t="shared" si="168"/>
        <v>0</v>
      </c>
      <c r="H3002" s="1144">
        <f>IF($J2986="TC",0,IF($J2986="Nso",0,VLOOKUP($A2983,'Class-6'!$B$9:$EI$108,92,0)))</f>
        <v>0</v>
      </c>
      <c r="I3002" s="1145"/>
      <c r="J3002" s="1146">
        <f>IF($J2986="TC",0,IF($J2986="Nso",0,VLOOKUP($A2983,'Class-6'!$B$9:$EI$108,96,0)))</f>
        <v>0</v>
      </c>
      <c r="K3002" s="1147"/>
      <c r="L3002" s="99">
        <f t="shared" si="169"/>
        <v>0</v>
      </c>
      <c r="M3002" s="100">
        <f>IF($J2986="TC",0,IF($J2986="Nso",0,VLOOKUP($A2983,'Class-6'!$B$9:$EI$108,100,0)))</f>
        <v>0</v>
      </c>
    </row>
    <row r="3003" spans="1:13" ht="20.25" customHeight="1">
      <c r="A3003" s="1187"/>
      <c r="B3003" s="49" t="s">
        <v>81</v>
      </c>
      <c r="C3003" s="1124" t="s">
        <v>90</v>
      </c>
      <c r="D3003" s="1125"/>
      <c r="E3003" s="1126"/>
      <c r="F3003" s="1130" t="s">
        <v>91</v>
      </c>
      <c r="G3003" s="1131"/>
      <c r="H3003" s="1132" t="s">
        <v>92</v>
      </c>
      <c r="I3003" s="1133"/>
      <c r="J3003" s="481" t="s">
        <v>45</v>
      </c>
      <c r="K3003" s="481" t="s">
        <v>98</v>
      </c>
      <c r="L3003" s="411" t="s">
        <v>43</v>
      </c>
      <c r="M3003" s="50" t="s">
        <v>47</v>
      </c>
    </row>
    <row r="3004" spans="1:13" ht="20.25" customHeight="1" thickBot="1">
      <c r="A3004" s="1187"/>
      <c r="B3004" s="49" t="s">
        <v>81</v>
      </c>
      <c r="C3004" s="1127"/>
      <c r="D3004" s="1128"/>
      <c r="E3004" s="1129"/>
      <c r="F3004" s="1134">
        <f>IF($J2986="TC",0,IF($J2986="Nso",0,VLOOKUP($A2983,'Class-6'!$B$9:$EI$108,131,0)))</f>
        <v>0</v>
      </c>
      <c r="G3004" s="1135"/>
      <c r="H3004" s="1134">
        <f>IF($J2986="TC",0,IF($J2986="Nso",0,VLOOKUP($A2983,'Class-6'!$B$9:$EI$108,132,0)))</f>
        <v>0</v>
      </c>
      <c r="I3004" s="1135"/>
      <c r="J3004" s="483">
        <f>IF($J2986="TC",0,IF($J2986="Nso",0,VLOOKUP($A2983,'Class-6'!$B$9:$EI$108,133,0)))</f>
        <v>0</v>
      </c>
      <c r="K3004" s="482" t="str">
        <f>IF($J2986="TC",0,IF($J2986="Nso",0,VLOOKUP($A2983,'Class-6'!$B$9:$EI$108,134,0)))</f>
        <v/>
      </c>
      <c r="L3004" s="412" t="str">
        <f>IF($J2986="TC","TC",IF($J2986="Nso","NSO",VLOOKUP($A2983,'Class-6'!$B$9:$EI$108,135,0)))</f>
        <v/>
      </c>
      <c r="M3004" s="97" t="str">
        <f>IF($J2986="Nso",0,VLOOKUP($A2983,'Class-6'!$B$9:$EI$108,137,0))</f>
        <v/>
      </c>
    </row>
    <row r="3005" spans="1:13" ht="20.25" customHeight="1">
      <c r="A3005" s="1187"/>
      <c r="B3005" s="49" t="s">
        <v>81</v>
      </c>
      <c r="C3005" s="1172" t="s">
        <v>63</v>
      </c>
      <c r="D3005" s="1173"/>
      <c r="E3005" s="1173"/>
      <c r="F3005" s="1173"/>
      <c r="G3005" s="1173"/>
      <c r="H3005" s="1174"/>
      <c r="I3005" s="1175" t="s">
        <v>64</v>
      </c>
      <c r="J3005" s="1176"/>
      <c r="K3005" s="484">
        <f>IF($J2986="TC",0,IF($J2986="Nso",0,VLOOKUP($A2983,'Class-6'!$B$9:$EI$108,128,0)))</f>
        <v>0</v>
      </c>
      <c r="L3005" s="1177" t="s">
        <v>107</v>
      </c>
      <c r="M3005" s="1178"/>
    </row>
    <row r="3006" spans="1:13" ht="20.25" customHeight="1" thickBot="1">
      <c r="A3006" s="1187"/>
      <c r="B3006" s="49" t="s">
        <v>81</v>
      </c>
      <c r="C3006" s="1113" t="s">
        <v>58</v>
      </c>
      <c r="D3006" s="1114"/>
      <c r="E3006" s="1114"/>
      <c r="F3006" s="1115" t="s">
        <v>176</v>
      </c>
      <c r="G3006" s="1115"/>
      <c r="H3006" s="272" t="s">
        <v>51</v>
      </c>
      <c r="I3006" s="1116" t="s">
        <v>65</v>
      </c>
      <c r="J3006" s="1117"/>
      <c r="K3006" s="485">
        <f>IF($J2986="TC",0,IF($J2986="Nso",0,VLOOKUP($A2983,'Class-6'!$B$9:$EI$108,129,0)))</f>
        <v>0</v>
      </c>
      <c r="L3006" s="1118" t="str">
        <f>IF($J2986="TC",0,IF($J2986="Nso",0,VLOOKUP($A2983,'Class-6'!$B$9:$EI$108,130,0)))</f>
        <v/>
      </c>
      <c r="M3006" s="1119"/>
    </row>
    <row r="3007" spans="1:13" ht="20.25" customHeight="1">
      <c r="A3007" s="1187"/>
      <c r="B3007" s="49" t="s">
        <v>81</v>
      </c>
      <c r="C3007" s="1113"/>
      <c r="D3007" s="1114"/>
      <c r="E3007" s="1114"/>
      <c r="F3007" s="1115"/>
      <c r="G3007" s="1115"/>
      <c r="H3007" s="273" t="s">
        <v>105</v>
      </c>
      <c r="I3007" s="1120" t="s">
        <v>66</v>
      </c>
      <c r="J3007" s="1121"/>
      <c r="K3007" s="1122">
        <f>IF($J2986="TC",0,IF($J2986="Nso",0,VLOOKUP($A2983,'Class-6'!$B$9:$EI$108,138,0)))</f>
        <v>0</v>
      </c>
      <c r="L3007" s="1122"/>
      <c r="M3007" s="1123"/>
    </row>
    <row r="3008" spans="1:13" ht="20.25" customHeight="1">
      <c r="A3008" s="1187"/>
      <c r="B3008" s="49" t="s">
        <v>81</v>
      </c>
      <c r="C3008" s="1101" t="str">
        <f>'Class-6'!$CX$3</f>
        <v>WORK EXP.</v>
      </c>
      <c r="D3008" s="1102"/>
      <c r="E3008" s="1103"/>
      <c r="F3008" s="1104" t="str">
        <f>IF($J2986="TC",0,IF($J2986="Nso",0,VLOOKUP($A2983,'Class-6'!$B$9:$FH$108,155,0)))</f>
        <v>0/100</v>
      </c>
      <c r="G3008" s="1104"/>
      <c r="H3008" s="95">
        <f>IF($J2986="TC",0,IF($J2986="Nso",0,VLOOKUP($A2983,'Class-6'!$B$9:$FH$108,109,0)))</f>
        <v>0</v>
      </c>
      <c r="I3008" s="1105" t="s">
        <v>83</v>
      </c>
      <c r="J3008" s="1106"/>
      <c r="K3008" s="1107">
        <f>'Class-6'!$V$2</f>
        <v>44676</v>
      </c>
      <c r="L3008" s="1107"/>
      <c r="M3008" s="1108"/>
    </row>
    <row r="3009" spans="1:13" ht="20.25" customHeight="1">
      <c r="A3009" s="1187"/>
      <c r="B3009" s="49" t="s">
        <v>81</v>
      </c>
      <c r="C3009" s="1109" t="str">
        <f>'Class-6'!$DG$3</f>
        <v>ART EDU.</v>
      </c>
      <c r="D3009" s="1104"/>
      <c r="E3009" s="1104"/>
      <c r="F3009" s="1086" t="str">
        <f>IF($J2986="TC",0,IF($J2986="Nso",0,VLOOKUP($A2983,'Class-6'!$B$9:$FH$108,159,0)))</f>
        <v>0/100</v>
      </c>
      <c r="G3009" s="1087"/>
      <c r="H3009" s="95">
        <f>IF($J2986="TC",0,IF($J2986="Nso",0,VLOOKUP($A2983,'Class-6'!$B$9:$FH$108,118,0)))</f>
        <v>0</v>
      </c>
      <c r="I3009" s="1110"/>
      <c r="J3009" s="1111"/>
      <c r="K3009" s="1111"/>
      <c r="L3009" s="1111"/>
      <c r="M3009" s="1112"/>
    </row>
    <row r="3010" spans="1:13" ht="20.25" customHeight="1">
      <c r="A3010" s="1187"/>
      <c r="B3010" s="49" t="s">
        <v>81</v>
      </c>
      <c r="C3010" s="1084" t="str">
        <f>'Class-6'!$DP$3</f>
        <v>HEALTH &amp; PHY. EDU.</v>
      </c>
      <c r="D3010" s="1085"/>
      <c r="E3010" s="1085"/>
      <c r="F3010" s="1086" t="str">
        <f>IF($J2986="TC",0,IF($J2986="Nso",0,VLOOKUP($A2983,'Class-6'!$B$9:$FH$108,163,0)))</f>
        <v>0/100</v>
      </c>
      <c r="G3010" s="1087"/>
      <c r="H3010" s="95">
        <f>IF($J2986="TC",0,IF($J2986="Nso",0,VLOOKUP($A2983,'Class-6'!$B$9:$FH$108,127,0)))</f>
        <v>0</v>
      </c>
      <c r="I3010" s="1088" t="s">
        <v>78</v>
      </c>
      <c r="J3010" s="1089"/>
      <c r="K3010" s="1092"/>
      <c r="L3010" s="1093"/>
      <c r="M3010" s="1094"/>
    </row>
    <row r="3011" spans="1:13" ht="20.25" customHeight="1">
      <c r="A3011" s="1187"/>
      <c r="B3011" s="40" t="s">
        <v>81</v>
      </c>
      <c r="C3011" s="1098" t="s">
        <v>67</v>
      </c>
      <c r="D3011" s="1099"/>
      <c r="E3011" s="1099"/>
      <c r="F3011" s="1099"/>
      <c r="G3011" s="1099"/>
      <c r="H3011" s="1100"/>
      <c r="I3011" s="1090"/>
      <c r="J3011" s="1091"/>
      <c r="K3011" s="1095"/>
      <c r="L3011" s="1096"/>
      <c r="M3011" s="1097"/>
    </row>
    <row r="3012" spans="1:13" ht="20.25" customHeight="1" thickBot="1">
      <c r="A3012" s="1187"/>
      <c r="B3012" s="40" t="s">
        <v>81</v>
      </c>
      <c r="C3012" s="96" t="s">
        <v>68</v>
      </c>
      <c r="D3012" s="1060" t="s">
        <v>73</v>
      </c>
      <c r="E3012" s="1227"/>
      <c r="F3012" s="1060" t="s">
        <v>74</v>
      </c>
      <c r="G3012" s="1061"/>
      <c r="H3012" s="1062"/>
      <c r="I3012" s="1063" t="s">
        <v>79</v>
      </c>
      <c r="J3012" s="1064"/>
      <c r="K3012" s="1064"/>
      <c r="L3012" s="1064"/>
      <c r="M3012" s="1065"/>
    </row>
    <row r="3013" spans="1:13" ht="20.25" customHeight="1">
      <c r="A3013" s="1187"/>
      <c r="B3013" s="40" t="s">
        <v>81</v>
      </c>
      <c r="C3013" s="511" t="s">
        <v>207</v>
      </c>
      <c r="D3013" s="1228" t="s">
        <v>208</v>
      </c>
      <c r="E3013" s="1229"/>
      <c r="F3013" s="1069" t="s">
        <v>75</v>
      </c>
      <c r="G3013" s="1070"/>
      <c r="H3013" s="1071"/>
      <c r="I3013" s="1066"/>
      <c r="J3013" s="1067"/>
      <c r="K3013" s="1067"/>
      <c r="L3013" s="1067"/>
      <c r="M3013" s="1068"/>
    </row>
    <row r="3014" spans="1:13" ht="20.25" customHeight="1">
      <c r="A3014" s="1187"/>
      <c r="B3014" s="40" t="s">
        <v>81</v>
      </c>
      <c r="C3014" s="512" t="s">
        <v>69</v>
      </c>
      <c r="D3014" s="1230" t="s">
        <v>212</v>
      </c>
      <c r="E3014" s="1231"/>
      <c r="F3014" s="1072" t="s">
        <v>76</v>
      </c>
      <c r="G3014" s="1073"/>
      <c r="H3014" s="1074"/>
      <c r="I3014" s="1066"/>
      <c r="J3014" s="1067"/>
      <c r="K3014" s="1067"/>
      <c r="L3014" s="1067"/>
      <c r="M3014" s="1068"/>
    </row>
    <row r="3015" spans="1:13" ht="20.25" customHeight="1">
      <c r="A3015" s="1187"/>
      <c r="B3015" s="40" t="s">
        <v>81</v>
      </c>
      <c r="C3015" s="512" t="s">
        <v>70</v>
      </c>
      <c r="D3015" s="1230" t="s">
        <v>215</v>
      </c>
      <c r="E3015" s="1231"/>
      <c r="F3015" s="1072" t="s">
        <v>77</v>
      </c>
      <c r="G3015" s="1073"/>
      <c r="H3015" s="1074"/>
      <c r="I3015" s="1075" t="s">
        <v>93</v>
      </c>
      <c r="J3015" s="1076"/>
      <c r="K3015" s="1076"/>
      <c r="L3015" s="1076"/>
      <c r="M3015" s="1077"/>
    </row>
    <row r="3016" spans="1:13" ht="20.25" customHeight="1">
      <c r="A3016" s="1187"/>
      <c r="B3016" s="40"/>
      <c r="C3016" s="512" t="s">
        <v>72</v>
      </c>
      <c r="D3016" s="1230" t="s">
        <v>209</v>
      </c>
      <c r="E3016" s="1231"/>
      <c r="F3016" s="1072" t="s">
        <v>77</v>
      </c>
      <c r="G3016" s="1073"/>
      <c r="H3016" s="1074"/>
      <c r="I3016" s="1075"/>
      <c r="J3016" s="1076"/>
      <c r="K3016" s="1076"/>
      <c r="L3016" s="1076"/>
      <c r="M3016" s="1077"/>
    </row>
    <row r="3017" spans="1:13" ht="20.25" customHeight="1" thickBot="1">
      <c r="A3017" s="1187"/>
      <c r="B3017" s="51" t="s">
        <v>81</v>
      </c>
      <c r="C3017" s="131" t="s">
        <v>71</v>
      </c>
      <c r="D3017" s="1232" t="s">
        <v>210</v>
      </c>
      <c r="E3017" s="1233"/>
      <c r="F3017" s="1081" t="s">
        <v>106</v>
      </c>
      <c r="G3017" s="1082"/>
      <c r="H3017" s="1083"/>
      <c r="I3017" s="1078"/>
      <c r="J3017" s="1079"/>
      <c r="K3017" s="1079"/>
      <c r="L3017" s="1079"/>
      <c r="M3017" s="1080"/>
    </row>
    <row r="3018" spans="1:13" ht="12.75" customHeight="1" thickTop="1">
      <c r="A3018" s="1185"/>
      <c r="B3018" s="1185"/>
      <c r="C3018" s="1185"/>
      <c r="D3018" s="1185"/>
      <c r="E3018" s="1185"/>
      <c r="F3018" s="1185"/>
      <c r="G3018" s="1185"/>
      <c r="H3018" s="1185"/>
      <c r="I3018" s="1185"/>
      <c r="J3018" s="1185"/>
      <c r="K3018" s="1185"/>
      <c r="L3018" s="1185"/>
      <c r="M3018" s="1185"/>
    </row>
    <row r="3019" spans="1:13" ht="24.75" customHeight="1" thickBot="1">
      <c r="A3019" s="488">
        <f>A2983+1</f>
        <v>86</v>
      </c>
      <c r="B3019" s="1186" t="s">
        <v>54</v>
      </c>
      <c r="C3019" s="1186"/>
      <c r="D3019" s="1186"/>
      <c r="E3019" s="1186"/>
      <c r="F3019" s="1186"/>
      <c r="G3019" s="1186"/>
      <c r="H3019" s="1186"/>
      <c r="I3019" s="1186"/>
      <c r="J3019" s="1186"/>
      <c r="K3019" s="1186"/>
      <c r="L3019" s="1186"/>
      <c r="M3019" s="1186"/>
    </row>
    <row r="3020" spans="1:13" ht="42.75" customHeight="1" thickTop="1">
      <c r="A3020" s="1187"/>
      <c r="B3020" s="1188"/>
      <c r="C3020" s="1189"/>
      <c r="D3020" s="1192" t="str">
        <f>Master!$E$8</f>
        <v>Govt. Sr. Secondary School Raimalwada</v>
      </c>
      <c r="E3020" s="1193"/>
      <c r="F3020" s="1193"/>
      <c r="G3020" s="1193"/>
      <c r="H3020" s="1193"/>
      <c r="I3020" s="1193"/>
      <c r="J3020" s="1193"/>
      <c r="K3020" s="1193"/>
      <c r="L3020" s="1193"/>
      <c r="M3020" s="1194"/>
    </row>
    <row r="3021" spans="1:13" ht="26.25" customHeight="1" thickBot="1">
      <c r="A3021" s="1187"/>
      <c r="B3021" s="1190"/>
      <c r="C3021" s="1191"/>
      <c r="D3021" s="1195" t="str">
        <f>Master!$E$11</f>
        <v>P.S.-Bapini (Jodhpur)</v>
      </c>
      <c r="E3021" s="1196"/>
      <c r="F3021" s="1196"/>
      <c r="G3021" s="1196"/>
      <c r="H3021" s="1196"/>
      <c r="I3021" s="1196"/>
      <c r="J3021" s="1196"/>
      <c r="K3021" s="1196"/>
      <c r="L3021" s="1196"/>
      <c r="M3021" s="1197"/>
    </row>
    <row r="3022" spans="1:13" ht="17.25" customHeight="1">
      <c r="A3022" s="1187"/>
      <c r="B3022" s="274"/>
      <c r="C3022" s="1198" t="s">
        <v>169</v>
      </c>
      <c r="D3022" s="1199"/>
      <c r="E3022" s="1199"/>
      <c r="F3022" s="1199"/>
      <c r="G3022" s="1200"/>
      <c r="H3022" s="1207" t="s">
        <v>129</v>
      </c>
      <c r="I3022" s="1207"/>
      <c r="J3022" s="1210">
        <f>VLOOKUP(A3019,'Class-6'!$B$9:$G$108,6)</f>
        <v>0</v>
      </c>
      <c r="K3022" s="1213" t="str">
        <f>CONCATENATE('Class-6'!$C$3,'Class-6'!$G$3)</f>
        <v>School U-Dise Code :-08151106901</v>
      </c>
      <c r="L3022" s="1214"/>
      <c r="M3022" s="1215"/>
    </row>
    <row r="3023" spans="1:13" ht="17.25" customHeight="1">
      <c r="A3023" s="1187"/>
      <c r="B3023" s="38"/>
      <c r="C3023" s="1201"/>
      <c r="D3023" s="1202"/>
      <c r="E3023" s="1202"/>
      <c r="F3023" s="1202"/>
      <c r="G3023" s="1203"/>
      <c r="H3023" s="1208"/>
      <c r="I3023" s="1208"/>
      <c r="J3023" s="1211"/>
      <c r="K3023" s="1216" t="str">
        <f>CONCATENATE('Class-6'!$I$3,'Class-6'!$J$3)</f>
        <v>Session :-2021-22</v>
      </c>
      <c r="L3023" s="1217"/>
      <c r="M3023" s="1218"/>
    </row>
    <row r="3024" spans="1:13" ht="17.25" customHeight="1" thickBot="1">
      <c r="A3024" s="1187"/>
      <c r="B3024" s="38"/>
      <c r="C3024" s="1204"/>
      <c r="D3024" s="1205"/>
      <c r="E3024" s="1205"/>
      <c r="F3024" s="1205"/>
      <c r="G3024" s="1206"/>
      <c r="H3024" s="1209"/>
      <c r="I3024" s="1209"/>
      <c r="J3024" s="1212"/>
      <c r="K3024" s="1219"/>
      <c r="L3024" s="1220"/>
      <c r="M3024" s="1221"/>
    </row>
    <row r="3025" spans="1:13" ht="20.25" customHeight="1">
      <c r="A3025" s="1187"/>
      <c r="B3025" s="40" t="s">
        <v>81</v>
      </c>
      <c r="C3025" s="1222" t="s">
        <v>22</v>
      </c>
      <c r="D3025" s="1223"/>
      <c r="E3025" s="1223"/>
      <c r="F3025" s="1224"/>
      <c r="G3025" s="17" t="s">
        <v>167</v>
      </c>
      <c r="H3025" s="1225">
        <f>VLOOKUP($A3019,'Class-6'!$B$9:$EI$108,4,0)</f>
        <v>0</v>
      </c>
      <c r="I3025" s="1225"/>
      <c r="J3025" s="1225"/>
      <c r="K3025" s="1225"/>
      <c r="L3025" s="1225"/>
      <c r="M3025" s="1226"/>
    </row>
    <row r="3026" spans="1:13" ht="20.25" customHeight="1">
      <c r="A3026" s="1187"/>
      <c r="B3026" s="40" t="s">
        <v>81</v>
      </c>
      <c r="C3026" s="1181" t="s">
        <v>24</v>
      </c>
      <c r="D3026" s="1182"/>
      <c r="E3026" s="1182"/>
      <c r="F3026" s="1183"/>
      <c r="G3026" s="33" t="s">
        <v>167</v>
      </c>
      <c r="H3026" s="1179">
        <f>VLOOKUP($A3019,'Class-6'!$B$9:$EI$108,7,0)</f>
        <v>0</v>
      </c>
      <c r="I3026" s="1179"/>
      <c r="J3026" s="1179"/>
      <c r="K3026" s="1179"/>
      <c r="L3026" s="1179"/>
      <c r="M3026" s="1180"/>
    </row>
    <row r="3027" spans="1:13" ht="20.25" customHeight="1">
      <c r="A3027" s="1187"/>
      <c r="B3027" s="40" t="s">
        <v>81</v>
      </c>
      <c r="C3027" s="1181" t="s">
        <v>25</v>
      </c>
      <c r="D3027" s="1182"/>
      <c r="E3027" s="1182"/>
      <c r="F3027" s="1183"/>
      <c r="G3027" s="33" t="s">
        <v>167</v>
      </c>
      <c r="H3027" s="1179">
        <f>VLOOKUP($A3019,'Class-6'!$B$9:$EI$108,8,0)</f>
        <v>0</v>
      </c>
      <c r="I3027" s="1179"/>
      <c r="J3027" s="1179"/>
      <c r="K3027" s="1179"/>
      <c r="L3027" s="1179"/>
      <c r="M3027" s="1180"/>
    </row>
    <row r="3028" spans="1:13" ht="20.25" customHeight="1">
      <c r="A3028" s="1187"/>
      <c r="B3028" s="40" t="s">
        <v>81</v>
      </c>
      <c r="C3028" s="1181" t="s">
        <v>56</v>
      </c>
      <c r="D3028" s="1182"/>
      <c r="E3028" s="1182"/>
      <c r="F3028" s="1183"/>
      <c r="G3028" s="33" t="s">
        <v>167</v>
      </c>
      <c r="H3028" s="1179">
        <f>VLOOKUP($A3019,'Class-6'!$B$9:$EI$108,9,0)</f>
        <v>0</v>
      </c>
      <c r="I3028" s="1179"/>
      <c r="J3028" s="1179"/>
      <c r="K3028" s="1179"/>
      <c r="L3028" s="1179"/>
      <c r="M3028" s="1180"/>
    </row>
    <row r="3029" spans="1:13" ht="20.25" customHeight="1">
      <c r="A3029" s="1187"/>
      <c r="B3029" s="40" t="s">
        <v>81</v>
      </c>
      <c r="C3029" s="1181" t="s">
        <v>57</v>
      </c>
      <c r="D3029" s="1182"/>
      <c r="E3029" s="1182"/>
      <c r="F3029" s="1183"/>
      <c r="G3029" s="33" t="s">
        <v>167</v>
      </c>
      <c r="H3029" s="1184" t="str">
        <f>CONCATENATE('Class-6'!$G$4,'Class-6'!$J$4)</f>
        <v>6(A)</v>
      </c>
      <c r="I3029" s="1179"/>
      <c r="J3029" s="1179"/>
      <c r="K3029" s="1179"/>
      <c r="L3029" s="1179"/>
      <c r="M3029" s="1180"/>
    </row>
    <row r="3030" spans="1:13" ht="20.25" customHeight="1" thickBot="1">
      <c r="A3030" s="1187"/>
      <c r="B3030" s="40" t="s">
        <v>81</v>
      </c>
      <c r="C3030" s="1154" t="s">
        <v>27</v>
      </c>
      <c r="D3030" s="1155"/>
      <c r="E3030" s="1155"/>
      <c r="F3030" s="1156"/>
      <c r="G3030" s="98" t="s">
        <v>167</v>
      </c>
      <c r="H3030" s="1157">
        <f>VLOOKUP($A3019,'Class-6'!$B$9:$EI$108,10,0)</f>
        <v>0</v>
      </c>
      <c r="I3030" s="1157"/>
      <c r="J3030" s="1157"/>
      <c r="K3030" s="1157"/>
      <c r="L3030" s="1157"/>
      <c r="M3030" s="1158"/>
    </row>
    <row r="3031" spans="1:13" ht="20.25" customHeight="1">
      <c r="A3031" s="1187"/>
      <c r="B3031" s="49" t="s">
        <v>81</v>
      </c>
      <c r="C3031" s="1159" t="s">
        <v>58</v>
      </c>
      <c r="D3031" s="1160"/>
      <c r="E3031" s="413" t="s">
        <v>85</v>
      </c>
      <c r="F3031" s="413" t="s">
        <v>86</v>
      </c>
      <c r="G3031" s="410" t="s">
        <v>33</v>
      </c>
      <c r="H3031" s="1161" t="s">
        <v>59</v>
      </c>
      <c r="I3031" s="1161"/>
      <c r="J3031" s="1162" t="s">
        <v>97</v>
      </c>
      <c r="K3031" s="1163"/>
      <c r="L3031" s="414" t="s">
        <v>89</v>
      </c>
      <c r="M3031" s="1164" t="s">
        <v>104</v>
      </c>
    </row>
    <row r="3032" spans="1:13" ht="25.5" customHeight="1" thickBot="1">
      <c r="A3032" s="1187"/>
      <c r="B3032" s="49" t="s">
        <v>81</v>
      </c>
      <c r="C3032" s="1166" t="s">
        <v>60</v>
      </c>
      <c r="D3032" s="1167"/>
      <c r="E3032" s="267">
        <f>'Class-6'!$L$7</f>
        <v>20</v>
      </c>
      <c r="F3032" s="267">
        <f>'Class-6'!$M$7</f>
        <v>20</v>
      </c>
      <c r="G3032" s="268">
        <f>SUM(E3032:F3032)</f>
        <v>40</v>
      </c>
      <c r="H3032" s="1168">
        <f>'Class-6'!$R$7</f>
        <v>60</v>
      </c>
      <c r="I3032" s="1169"/>
      <c r="J3032" s="1170">
        <f>'Class-6'!$V$7</f>
        <v>100</v>
      </c>
      <c r="K3032" s="1171"/>
      <c r="L3032" s="150">
        <f>G3032+H3032+J3032</f>
        <v>200</v>
      </c>
      <c r="M3032" s="1165"/>
    </row>
    <row r="3033" spans="1:13" ht="22.5" customHeight="1">
      <c r="A3033" s="1187"/>
      <c r="B3033" s="49" t="s">
        <v>81</v>
      </c>
      <c r="C3033" s="1148" t="str">
        <f>'Class-6'!$L$3</f>
        <v>HINDI</v>
      </c>
      <c r="D3033" s="1149"/>
      <c r="E3033" s="99">
        <f>IF($J3022="TC",0,IF($J3022="Nso",0,VLOOKUP($A3019,'Class-6'!$B$9:$EI$108,11,0)))</f>
        <v>0</v>
      </c>
      <c r="F3033" s="99">
        <f>IF($J3022="TC",0,IF($J3022="Nso",0,VLOOKUP($A3019,'Class-6'!$B$9:$EI$108,12,0)))</f>
        <v>0</v>
      </c>
      <c r="G3033" s="269">
        <f>SUM(E3033,F3033)</f>
        <v>0</v>
      </c>
      <c r="H3033" s="1150">
        <f>IF($J3022="TC",0,IF($J3022="Nso",0,VLOOKUP($A3019,'Class-6'!$B$9:$EI$108,17,0)))</f>
        <v>0</v>
      </c>
      <c r="I3033" s="1151"/>
      <c r="J3033" s="1152">
        <f>IF($J3022="TC",0,IF($J3022="Nso",0,VLOOKUP($A3019,'Class-6'!$B$9:$EI$108,21,0)))</f>
        <v>0</v>
      </c>
      <c r="K3033" s="1153"/>
      <c r="L3033" s="99">
        <f>SUM(G3033,H3033,J3033)</f>
        <v>0</v>
      </c>
      <c r="M3033" s="100">
        <f>IF($J3022="TC",0,IF($J3022="Nso",0,VLOOKUP($A3019,'Class-6'!$B$9:$EI$108,25,0)))</f>
        <v>0</v>
      </c>
    </row>
    <row r="3034" spans="1:13" ht="22.5" customHeight="1">
      <c r="A3034" s="1187"/>
      <c r="B3034" s="49" t="s">
        <v>81</v>
      </c>
      <c r="C3034" s="1136" t="str">
        <f>'Class-6'!$AA$3</f>
        <v>ENGLISH</v>
      </c>
      <c r="D3034" s="1137"/>
      <c r="E3034" s="99">
        <f>IF($J3022="TC",0,IF($J3022="Nso",0,VLOOKUP($A3019,'Class-6'!$B$9:$EI$108,26,0)))</f>
        <v>0</v>
      </c>
      <c r="F3034" s="99">
        <f>IF($J3022="TC",0,IF($J3022="Nso",0,VLOOKUP($A3019,'Class-6'!$B$9:$EI$108,27,0)))</f>
        <v>0</v>
      </c>
      <c r="G3034" s="270">
        <f t="shared" ref="G3034:G3038" si="170">SUM(E3034,F3034)</f>
        <v>0</v>
      </c>
      <c r="H3034" s="1138">
        <f>IF($J3022="TC",0,IF($J3022="Nso",0,VLOOKUP($A3019,'Class-6'!$B$9:$EI$108,32,0)))</f>
        <v>0</v>
      </c>
      <c r="I3034" s="1139"/>
      <c r="J3034" s="1140">
        <f>IF($J3022="TC",0,IF($J3022="Nso",0,VLOOKUP($A3019,'Class-6'!$B$9:$EI$108,36,0)))</f>
        <v>0</v>
      </c>
      <c r="K3034" s="1141"/>
      <c r="L3034" s="99">
        <f t="shared" ref="L3034:L3038" si="171">SUM(G3034,H3034,J3034)</f>
        <v>0</v>
      </c>
      <c r="M3034" s="100">
        <f>IF($J3022="TC",0,IF($J3022="Nso",0,VLOOKUP($A3019,'Class-6'!$B$9:$EI$108,40,0)))</f>
        <v>0</v>
      </c>
    </row>
    <row r="3035" spans="1:13" ht="22.5" customHeight="1">
      <c r="A3035" s="1187"/>
      <c r="B3035" s="49" t="s">
        <v>81</v>
      </c>
      <c r="C3035" s="1136" t="str">
        <f>'Class-6'!$AP$3</f>
        <v>SANSKRIT</v>
      </c>
      <c r="D3035" s="1137"/>
      <c r="E3035" s="99">
        <f>IF($J3022="TC",0,IF($J3022="Nso",0,VLOOKUP($A3019,'Class-6'!$B$9:$EI$108,41,0)))</f>
        <v>0</v>
      </c>
      <c r="F3035" s="99">
        <f>IF($J3022="TC",0,IF($J3022="TC",0,IF($J3022="Nso",0,VLOOKUP($A3019,'Class-6'!$B$9:$EI$108,42,0))))</f>
        <v>0</v>
      </c>
      <c r="G3035" s="270">
        <f t="shared" si="170"/>
        <v>0</v>
      </c>
      <c r="H3035" s="1138">
        <f>IF($J3022="TC",0,IF($J3022="Nso",0,VLOOKUP($A3019,'Class-6'!$B$9:$EI$108,47,0)))</f>
        <v>0</v>
      </c>
      <c r="I3035" s="1139"/>
      <c r="J3035" s="1140">
        <f>IF($J3022="TC",0,IF($J3022="Nso",0,VLOOKUP($A3019,'Class-6'!$B$9:$EI$108,51,0)))</f>
        <v>0</v>
      </c>
      <c r="K3035" s="1141"/>
      <c r="L3035" s="99">
        <f t="shared" si="171"/>
        <v>0</v>
      </c>
      <c r="M3035" s="100">
        <f>IF($J3022="TC",0,IF($J3022="Nso",0,VLOOKUP($A3019,'Class-6'!$B$9:$EI$108,55,0)))</f>
        <v>0</v>
      </c>
    </row>
    <row r="3036" spans="1:13" ht="22.5" customHeight="1">
      <c r="A3036" s="1187"/>
      <c r="B3036" s="49" t="s">
        <v>81</v>
      </c>
      <c r="C3036" s="1136" t="str">
        <f>'Class-6'!$BE$3</f>
        <v>SCIENCE</v>
      </c>
      <c r="D3036" s="1137"/>
      <c r="E3036" s="99">
        <f>IF($J3022="TC",0,IF($J3022="Nso",0,VLOOKUP($A3019,'Class-6'!$B$9:$EI$108,56,0)))</f>
        <v>0</v>
      </c>
      <c r="F3036" s="99">
        <f>IF($J3022="TC",0,IF($J3022="Nso",0,VLOOKUP($A3019,'Class-6'!$B$9:$EI$108,57,0)))</f>
        <v>0</v>
      </c>
      <c r="G3036" s="270">
        <f t="shared" si="170"/>
        <v>0</v>
      </c>
      <c r="H3036" s="1138">
        <f>IF($J3022="TC",0,IF($J3022="Nso",0,VLOOKUP($A3019,'Class-6'!$B$9:$EI$108,62,0)))</f>
        <v>0</v>
      </c>
      <c r="I3036" s="1139"/>
      <c r="J3036" s="1140">
        <f>IF($J3022="TC",0,IF($J3022="Nso",0,VLOOKUP($A3019,'Class-6'!$B$9:$EI$108,66,0)))</f>
        <v>0</v>
      </c>
      <c r="K3036" s="1141"/>
      <c r="L3036" s="99">
        <f t="shared" si="171"/>
        <v>0</v>
      </c>
      <c r="M3036" s="100">
        <f>IF($J3022="TC",0,IF($J3022="Nso",0,VLOOKUP($A3019,'Class-6'!$B$9:$EI$108,70,0)))</f>
        <v>0</v>
      </c>
    </row>
    <row r="3037" spans="1:13" ht="22.5" customHeight="1">
      <c r="A3037" s="1187"/>
      <c r="B3037" s="49" t="s">
        <v>81</v>
      </c>
      <c r="C3037" s="1136" t="str">
        <f>'Class-6'!$BT$3</f>
        <v>MATHEMATICS</v>
      </c>
      <c r="D3037" s="1137"/>
      <c r="E3037" s="99">
        <f>IF($J3022="TC",0,IF($J3022="Nso",0,VLOOKUP($A3019,'Class-6'!$B$9:$EI$108,71,0)))</f>
        <v>0</v>
      </c>
      <c r="F3037" s="99">
        <f>IF($J3022="TC",0,IF($J3022="Nso",0,VLOOKUP($A3019,'Class-6'!$B$9:$EI$108,72,0)))</f>
        <v>0</v>
      </c>
      <c r="G3037" s="270">
        <f t="shared" si="170"/>
        <v>0</v>
      </c>
      <c r="H3037" s="1138">
        <f>IF($J3022="TC",0,IF($J3022="Nso",0,VLOOKUP($A3019,'Class-6'!$B$9:$EI$108,77,0)))</f>
        <v>0</v>
      </c>
      <c r="I3037" s="1139"/>
      <c r="J3037" s="1140">
        <f>IF($J3022="TC",0,IF($J3022="Nso",0,VLOOKUP($A3019,'Class-6'!$B$9:$EI$108,81,0)))</f>
        <v>0</v>
      </c>
      <c r="K3037" s="1141"/>
      <c r="L3037" s="99">
        <f t="shared" si="171"/>
        <v>0</v>
      </c>
      <c r="M3037" s="100">
        <f>IF($J3022="TC",0,IF($J3022="Nso",0,VLOOKUP($A3019,'Class-6'!$B$9:$EI$108,85,0)))</f>
        <v>0</v>
      </c>
    </row>
    <row r="3038" spans="1:13" ht="22.5" customHeight="1" thickBot="1">
      <c r="A3038" s="1187"/>
      <c r="B3038" s="49" t="s">
        <v>81</v>
      </c>
      <c r="C3038" s="1142" t="str">
        <f>'Class-6'!$CI$3</f>
        <v>SOCIAL SCIENCE</v>
      </c>
      <c r="D3038" s="1143"/>
      <c r="E3038" s="99">
        <f>IF($J3022="TC",0,IF($J3022="Nso",0,VLOOKUP($A3019,'Class-6'!$B$9:$EI$108,86,0)))</f>
        <v>0</v>
      </c>
      <c r="F3038" s="99">
        <f>IF($J3022="TC",0,IF($J3022="Nso",0,VLOOKUP($A3019,'Class-6'!$B$9:$EI$108,87,0)))</f>
        <v>0</v>
      </c>
      <c r="G3038" s="271">
        <f t="shared" si="170"/>
        <v>0</v>
      </c>
      <c r="H3038" s="1144">
        <f>IF($J3022="TC",0,IF($J3022="Nso",0,VLOOKUP($A3019,'Class-6'!$B$9:$EI$108,92,0)))</f>
        <v>0</v>
      </c>
      <c r="I3038" s="1145"/>
      <c r="J3038" s="1146">
        <f>IF($J3022="TC",0,IF($J3022="Nso",0,VLOOKUP($A3019,'Class-6'!$B$9:$EI$108,96,0)))</f>
        <v>0</v>
      </c>
      <c r="K3038" s="1147"/>
      <c r="L3038" s="99">
        <f t="shared" si="171"/>
        <v>0</v>
      </c>
      <c r="M3038" s="100">
        <f>IF($J3022="TC",0,IF($J3022="Nso",0,VLOOKUP($A3019,'Class-6'!$B$9:$EI$108,100,0)))</f>
        <v>0</v>
      </c>
    </row>
    <row r="3039" spans="1:13" ht="20.25" customHeight="1">
      <c r="A3039" s="1187"/>
      <c r="B3039" s="49" t="s">
        <v>81</v>
      </c>
      <c r="C3039" s="1124" t="s">
        <v>90</v>
      </c>
      <c r="D3039" s="1125"/>
      <c r="E3039" s="1126"/>
      <c r="F3039" s="1130" t="s">
        <v>91</v>
      </c>
      <c r="G3039" s="1131"/>
      <c r="H3039" s="1132" t="s">
        <v>92</v>
      </c>
      <c r="I3039" s="1133"/>
      <c r="J3039" s="481" t="s">
        <v>45</v>
      </c>
      <c r="K3039" s="481" t="s">
        <v>98</v>
      </c>
      <c r="L3039" s="411" t="s">
        <v>43</v>
      </c>
      <c r="M3039" s="513" t="s">
        <v>47</v>
      </c>
    </row>
    <row r="3040" spans="1:13" ht="20.25" customHeight="1" thickBot="1">
      <c r="A3040" s="1187"/>
      <c r="B3040" s="49" t="s">
        <v>81</v>
      </c>
      <c r="C3040" s="1127"/>
      <c r="D3040" s="1128"/>
      <c r="E3040" s="1129"/>
      <c r="F3040" s="1134">
        <f>IF($J3022="TC",0,IF($J3022="Nso",0,VLOOKUP($A3019,'Class-6'!$B$9:$EI$108,131,0)))</f>
        <v>0</v>
      </c>
      <c r="G3040" s="1135"/>
      <c r="H3040" s="1134">
        <f>IF($J3022="TC",0,IF($J3022="Nso",0,VLOOKUP($A3019,'Class-6'!$B$9:$EI$108,132,0)))</f>
        <v>0</v>
      </c>
      <c r="I3040" s="1135"/>
      <c r="J3040" s="483">
        <f>IF($J3022="TC",0,IF($J3022="Nso",0,VLOOKUP($A3019,'Class-6'!$B$9:$EI$108,133,0)))</f>
        <v>0</v>
      </c>
      <c r="K3040" s="482" t="str">
        <f>IF($J3022="TC",0,IF($J3022="Nso",0,VLOOKUP($A3019,'Class-6'!$B$9:$EI$108,134,0)))</f>
        <v/>
      </c>
      <c r="L3040" s="412" t="str">
        <f>IF($J3022="TC","TC",IF($J3022="Nso","NSO",VLOOKUP($A3019,'Class-6'!$B$9:$EI$108,135,0)))</f>
        <v/>
      </c>
      <c r="M3040" s="97" t="str">
        <f>IF($J3022="Nso",0,VLOOKUP($A3019,'Class-6'!$B$9:$EI$108,137,0))</f>
        <v/>
      </c>
    </row>
    <row r="3041" spans="1:13" ht="20.25" customHeight="1">
      <c r="A3041" s="1187"/>
      <c r="B3041" s="49" t="s">
        <v>81</v>
      </c>
      <c r="C3041" s="1172" t="s">
        <v>63</v>
      </c>
      <c r="D3041" s="1173"/>
      <c r="E3041" s="1173"/>
      <c r="F3041" s="1173"/>
      <c r="G3041" s="1173"/>
      <c r="H3041" s="1174"/>
      <c r="I3041" s="1175" t="s">
        <v>64</v>
      </c>
      <c r="J3041" s="1176"/>
      <c r="K3041" s="484">
        <f>IF($J3022="TC",0,IF($J3022="Nso",0,VLOOKUP($A3019,'Class-6'!$B$9:$EI$108,128,0)))</f>
        <v>0</v>
      </c>
      <c r="L3041" s="1177" t="s">
        <v>107</v>
      </c>
      <c r="M3041" s="1178"/>
    </row>
    <row r="3042" spans="1:13" ht="20.25" customHeight="1" thickBot="1">
      <c r="A3042" s="1187"/>
      <c r="B3042" s="49" t="s">
        <v>81</v>
      </c>
      <c r="C3042" s="1113" t="s">
        <v>58</v>
      </c>
      <c r="D3042" s="1114"/>
      <c r="E3042" s="1114"/>
      <c r="F3042" s="1115" t="s">
        <v>176</v>
      </c>
      <c r="G3042" s="1115"/>
      <c r="H3042" s="272" t="s">
        <v>51</v>
      </c>
      <c r="I3042" s="1116" t="s">
        <v>65</v>
      </c>
      <c r="J3042" s="1117"/>
      <c r="K3042" s="485">
        <f>IF($J3022="TC",0,IF($J3022="Nso",0,VLOOKUP($A3019,'Class-6'!$B$9:$EI$108,129,0)))</f>
        <v>0</v>
      </c>
      <c r="L3042" s="1118" t="str">
        <f>IF($J3022="TC",0,IF($J3022="Nso",0,VLOOKUP($A3019,'Class-6'!$B$9:$EI$108,130,0)))</f>
        <v/>
      </c>
      <c r="M3042" s="1119"/>
    </row>
    <row r="3043" spans="1:13" ht="20.25" customHeight="1">
      <c r="A3043" s="1187"/>
      <c r="B3043" s="49" t="s">
        <v>81</v>
      </c>
      <c r="C3043" s="1113"/>
      <c r="D3043" s="1114"/>
      <c r="E3043" s="1114"/>
      <c r="F3043" s="1115"/>
      <c r="G3043" s="1115"/>
      <c r="H3043" s="273" t="s">
        <v>105</v>
      </c>
      <c r="I3043" s="1120" t="s">
        <v>66</v>
      </c>
      <c r="J3043" s="1121"/>
      <c r="K3043" s="1122">
        <f>IF($J3022="TC",0,IF($J3022="Nso",0,VLOOKUP($A3019,'Class-6'!$B$9:$EI$108,138,0)))</f>
        <v>0</v>
      </c>
      <c r="L3043" s="1122"/>
      <c r="M3043" s="1123"/>
    </row>
    <row r="3044" spans="1:13" ht="20.25" customHeight="1">
      <c r="A3044" s="1187"/>
      <c r="B3044" s="49" t="s">
        <v>81</v>
      </c>
      <c r="C3044" s="1101" t="str">
        <f>'Class-6'!$CX$3</f>
        <v>WORK EXP.</v>
      </c>
      <c r="D3044" s="1102"/>
      <c r="E3044" s="1103"/>
      <c r="F3044" s="1104" t="str">
        <f>IF($J3022="TC",0,IF($J3022="Nso",0,VLOOKUP($A3019,'Class-6'!$B$9:$FH$108,155,0)))</f>
        <v>0/100</v>
      </c>
      <c r="G3044" s="1104"/>
      <c r="H3044" s="95">
        <f>IF($J3022="TC",0,IF($J3022="Nso",0,VLOOKUP($A3019,'Class-6'!$B$9:$FH$108,109,0)))</f>
        <v>0</v>
      </c>
      <c r="I3044" s="1105" t="s">
        <v>83</v>
      </c>
      <c r="J3044" s="1106"/>
      <c r="K3044" s="1107">
        <f>'Class-6'!$V$2</f>
        <v>44676</v>
      </c>
      <c r="L3044" s="1107"/>
      <c r="M3044" s="1108"/>
    </row>
    <row r="3045" spans="1:13" ht="20.25" customHeight="1">
      <c r="A3045" s="1187"/>
      <c r="B3045" s="49" t="s">
        <v>81</v>
      </c>
      <c r="C3045" s="1109" t="str">
        <f>'Class-6'!$DG$3</f>
        <v>ART EDU.</v>
      </c>
      <c r="D3045" s="1104"/>
      <c r="E3045" s="1104"/>
      <c r="F3045" s="1086" t="str">
        <f>IF($J3022="TC",0,IF($J3022="Nso",0,VLOOKUP($A3019,'Class-6'!$B$9:$FH$108,159,0)))</f>
        <v>0/100</v>
      </c>
      <c r="G3045" s="1087"/>
      <c r="H3045" s="95">
        <f>IF($J3022="TC",0,IF($J3022="Nso",0,VLOOKUP($A3019,'Class-6'!$B$9:$FH$108,118,0)))</f>
        <v>0</v>
      </c>
      <c r="I3045" s="1110"/>
      <c r="J3045" s="1111"/>
      <c r="K3045" s="1111"/>
      <c r="L3045" s="1111"/>
      <c r="M3045" s="1112"/>
    </row>
    <row r="3046" spans="1:13" ht="20.25" customHeight="1">
      <c r="A3046" s="1187"/>
      <c r="B3046" s="49" t="s">
        <v>81</v>
      </c>
      <c r="C3046" s="1084" t="str">
        <f>'Class-6'!$DP$3</f>
        <v>HEALTH &amp; PHY. EDU.</v>
      </c>
      <c r="D3046" s="1085"/>
      <c r="E3046" s="1085"/>
      <c r="F3046" s="1086" t="str">
        <f>IF($J3022="TC",0,IF($J3022="Nso",0,VLOOKUP($A3019,'Class-6'!$B$9:$FH$108,163,0)))</f>
        <v>0/100</v>
      </c>
      <c r="G3046" s="1087"/>
      <c r="H3046" s="95">
        <f>IF($J3022="TC",0,IF($J3022="Nso",0,VLOOKUP($A3019,'Class-6'!$B$9:$FH$108,127,0)))</f>
        <v>0</v>
      </c>
      <c r="I3046" s="1088" t="s">
        <v>78</v>
      </c>
      <c r="J3046" s="1089"/>
      <c r="K3046" s="1092"/>
      <c r="L3046" s="1093"/>
      <c r="M3046" s="1094"/>
    </row>
    <row r="3047" spans="1:13" ht="20.25" customHeight="1">
      <c r="A3047" s="1187"/>
      <c r="B3047" s="40" t="s">
        <v>81</v>
      </c>
      <c r="C3047" s="1098" t="s">
        <v>67</v>
      </c>
      <c r="D3047" s="1099"/>
      <c r="E3047" s="1099"/>
      <c r="F3047" s="1099"/>
      <c r="G3047" s="1099"/>
      <c r="H3047" s="1100"/>
      <c r="I3047" s="1090"/>
      <c r="J3047" s="1091"/>
      <c r="K3047" s="1095"/>
      <c r="L3047" s="1096"/>
      <c r="M3047" s="1097"/>
    </row>
    <row r="3048" spans="1:13" ht="20.25" customHeight="1" thickBot="1">
      <c r="A3048" s="1187"/>
      <c r="B3048" s="40" t="s">
        <v>81</v>
      </c>
      <c r="C3048" s="96" t="s">
        <v>68</v>
      </c>
      <c r="D3048" s="1060" t="s">
        <v>73</v>
      </c>
      <c r="E3048" s="1227"/>
      <c r="F3048" s="1060" t="s">
        <v>74</v>
      </c>
      <c r="G3048" s="1061"/>
      <c r="H3048" s="1062"/>
      <c r="I3048" s="1063" t="s">
        <v>79</v>
      </c>
      <c r="J3048" s="1064"/>
      <c r="K3048" s="1064"/>
      <c r="L3048" s="1064"/>
      <c r="M3048" s="1065"/>
    </row>
    <row r="3049" spans="1:13" ht="20.25" customHeight="1">
      <c r="A3049" s="1187"/>
      <c r="B3049" s="40" t="s">
        <v>81</v>
      </c>
      <c r="C3049" s="511" t="s">
        <v>207</v>
      </c>
      <c r="D3049" s="1228" t="s">
        <v>208</v>
      </c>
      <c r="E3049" s="1229"/>
      <c r="F3049" s="1069" t="s">
        <v>75</v>
      </c>
      <c r="G3049" s="1070"/>
      <c r="H3049" s="1071"/>
      <c r="I3049" s="1066"/>
      <c r="J3049" s="1067"/>
      <c r="K3049" s="1067"/>
      <c r="L3049" s="1067"/>
      <c r="M3049" s="1068"/>
    </row>
    <row r="3050" spans="1:13" ht="20.25" customHeight="1">
      <c r="A3050" s="1187"/>
      <c r="B3050" s="40" t="s">
        <v>81</v>
      </c>
      <c r="C3050" s="512" t="s">
        <v>69</v>
      </c>
      <c r="D3050" s="1230" t="s">
        <v>212</v>
      </c>
      <c r="E3050" s="1231"/>
      <c r="F3050" s="1072" t="s">
        <v>76</v>
      </c>
      <c r="G3050" s="1073"/>
      <c r="H3050" s="1074"/>
      <c r="I3050" s="1066"/>
      <c r="J3050" s="1067"/>
      <c r="K3050" s="1067"/>
      <c r="L3050" s="1067"/>
      <c r="M3050" s="1068"/>
    </row>
    <row r="3051" spans="1:13" ht="20.25" customHeight="1">
      <c r="A3051" s="1187"/>
      <c r="B3051" s="40" t="s">
        <v>81</v>
      </c>
      <c r="C3051" s="512" t="s">
        <v>70</v>
      </c>
      <c r="D3051" s="1230" t="s">
        <v>215</v>
      </c>
      <c r="E3051" s="1231"/>
      <c r="F3051" s="1072" t="s">
        <v>77</v>
      </c>
      <c r="G3051" s="1073"/>
      <c r="H3051" s="1074"/>
      <c r="I3051" s="1075" t="s">
        <v>93</v>
      </c>
      <c r="J3051" s="1076"/>
      <c r="K3051" s="1076"/>
      <c r="L3051" s="1076"/>
      <c r="M3051" s="1077"/>
    </row>
    <row r="3052" spans="1:13" ht="20.25" customHeight="1">
      <c r="A3052" s="1187"/>
      <c r="B3052" s="40"/>
      <c r="C3052" s="512" t="s">
        <v>72</v>
      </c>
      <c r="D3052" s="1230" t="s">
        <v>209</v>
      </c>
      <c r="E3052" s="1231"/>
      <c r="F3052" s="1072" t="s">
        <v>77</v>
      </c>
      <c r="G3052" s="1073"/>
      <c r="H3052" s="1074"/>
      <c r="I3052" s="1075"/>
      <c r="J3052" s="1076"/>
      <c r="K3052" s="1076"/>
      <c r="L3052" s="1076"/>
      <c r="M3052" s="1077"/>
    </row>
    <row r="3053" spans="1:13" ht="20.25" customHeight="1" thickBot="1">
      <c r="A3053" s="1187"/>
      <c r="B3053" s="51" t="s">
        <v>81</v>
      </c>
      <c r="C3053" s="131" t="s">
        <v>71</v>
      </c>
      <c r="D3053" s="1232" t="s">
        <v>210</v>
      </c>
      <c r="E3053" s="1233"/>
      <c r="F3053" s="1081" t="s">
        <v>106</v>
      </c>
      <c r="G3053" s="1082"/>
      <c r="H3053" s="1083"/>
      <c r="I3053" s="1078"/>
      <c r="J3053" s="1079"/>
      <c r="K3053" s="1079"/>
      <c r="L3053" s="1079"/>
      <c r="M3053" s="1080"/>
    </row>
    <row r="3054" spans="1:13" ht="24.75" customHeight="1" thickTop="1" thickBot="1">
      <c r="A3054" s="488">
        <f>A3019+1</f>
        <v>87</v>
      </c>
      <c r="B3054" s="1186" t="s">
        <v>54</v>
      </c>
      <c r="C3054" s="1186"/>
      <c r="D3054" s="1186"/>
      <c r="E3054" s="1186"/>
      <c r="F3054" s="1186"/>
      <c r="G3054" s="1186"/>
      <c r="H3054" s="1186"/>
      <c r="I3054" s="1186"/>
      <c r="J3054" s="1186"/>
      <c r="K3054" s="1186"/>
      <c r="L3054" s="1186"/>
      <c r="M3054" s="1186"/>
    </row>
    <row r="3055" spans="1:13" ht="37.5" customHeight="1" thickTop="1">
      <c r="A3055" s="1187"/>
      <c r="B3055" s="1188"/>
      <c r="C3055" s="1189"/>
      <c r="D3055" s="1192" t="str">
        <f>Master!$E$8</f>
        <v>Govt. Sr. Secondary School Raimalwada</v>
      </c>
      <c r="E3055" s="1193"/>
      <c r="F3055" s="1193"/>
      <c r="G3055" s="1193"/>
      <c r="H3055" s="1193"/>
      <c r="I3055" s="1193"/>
      <c r="J3055" s="1193"/>
      <c r="K3055" s="1193"/>
      <c r="L3055" s="1193"/>
      <c r="M3055" s="1194"/>
    </row>
    <row r="3056" spans="1:13" ht="26.25" customHeight="1" thickBot="1">
      <c r="A3056" s="1187"/>
      <c r="B3056" s="1190"/>
      <c r="C3056" s="1191"/>
      <c r="D3056" s="1195" t="str">
        <f>Master!$E$11</f>
        <v>P.S.-Bapini (Jodhpur)</v>
      </c>
      <c r="E3056" s="1196"/>
      <c r="F3056" s="1196"/>
      <c r="G3056" s="1196"/>
      <c r="H3056" s="1196"/>
      <c r="I3056" s="1196"/>
      <c r="J3056" s="1196"/>
      <c r="K3056" s="1196"/>
      <c r="L3056" s="1196"/>
      <c r="M3056" s="1197"/>
    </row>
    <row r="3057" spans="1:13" ht="15" customHeight="1">
      <c r="A3057" s="1187"/>
      <c r="B3057" s="274"/>
      <c r="C3057" s="1198" t="s">
        <v>169</v>
      </c>
      <c r="D3057" s="1199"/>
      <c r="E3057" s="1199"/>
      <c r="F3057" s="1199"/>
      <c r="G3057" s="1200"/>
      <c r="H3057" s="1207" t="s">
        <v>129</v>
      </c>
      <c r="I3057" s="1207"/>
      <c r="J3057" s="1210">
        <f>VLOOKUP(A3054,'Class-6'!$B$9:$G$108,6)</f>
        <v>0</v>
      </c>
      <c r="K3057" s="1213" t="str">
        <f>CONCATENATE('Class-6'!$C$3,'Class-6'!$G$3)</f>
        <v>School U-Dise Code :-08151106901</v>
      </c>
      <c r="L3057" s="1214"/>
      <c r="M3057" s="1215"/>
    </row>
    <row r="3058" spans="1:13" ht="15" customHeight="1">
      <c r="A3058" s="1187"/>
      <c r="B3058" s="38"/>
      <c r="C3058" s="1201"/>
      <c r="D3058" s="1202"/>
      <c r="E3058" s="1202"/>
      <c r="F3058" s="1202"/>
      <c r="G3058" s="1203"/>
      <c r="H3058" s="1208"/>
      <c r="I3058" s="1208"/>
      <c r="J3058" s="1211"/>
      <c r="K3058" s="1216" t="str">
        <f>CONCATENATE('Class-6'!$I$3,'Class-6'!$J$3)</f>
        <v>Session :-2021-22</v>
      </c>
      <c r="L3058" s="1217"/>
      <c r="M3058" s="1218"/>
    </row>
    <row r="3059" spans="1:13" ht="15" customHeight="1" thickBot="1">
      <c r="A3059" s="1187"/>
      <c r="B3059" s="38"/>
      <c r="C3059" s="1204"/>
      <c r="D3059" s="1205"/>
      <c r="E3059" s="1205"/>
      <c r="F3059" s="1205"/>
      <c r="G3059" s="1206"/>
      <c r="H3059" s="1209"/>
      <c r="I3059" s="1209"/>
      <c r="J3059" s="1212"/>
      <c r="K3059" s="1219"/>
      <c r="L3059" s="1220"/>
      <c r="M3059" s="1221"/>
    </row>
    <row r="3060" spans="1:13" ht="20.25" customHeight="1">
      <c r="A3060" s="1187"/>
      <c r="B3060" s="40" t="s">
        <v>81</v>
      </c>
      <c r="C3060" s="1222" t="s">
        <v>22</v>
      </c>
      <c r="D3060" s="1223"/>
      <c r="E3060" s="1223"/>
      <c r="F3060" s="1224"/>
      <c r="G3060" s="17" t="s">
        <v>167</v>
      </c>
      <c r="H3060" s="1225">
        <f>VLOOKUP($A3054,'Class-6'!$B$9:$EI$108,4,0)</f>
        <v>0</v>
      </c>
      <c r="I3060" s="1225"/>
      <c r="J3060" s="1225"/>
      <c r="K3060" s="1225"/>
      <c r="L3060" s="1225"/>
      <c r="M3060" s="1226"/>
    </row>
    <row r="3061" spans="1:13" ht="20.25" customHeight="1">
      <c r="A3061" s="1187"/>
      <c r="B3061" s="40" t="s">
        <v>81</v>
      </c>
      <c r="C3061" s="1181" t="s">
        <v>24</v>
      </c>
      <c r="D3061" s="1182"/>
      <c r="E3061" s="1182"/>
      <c r="F3061" s="1183"/>
      <c r="G3061" s="33" t="s">
        <v>167</v>
      </c>
      <c r="H3061" s="1179">
        <f>VLOOKUP($A3054,'Class-6'!$B$9:$EI$108,7,0)</f>
        <v>0</v>
      </c>
      <c r="I3061" s="1179"/>
      <c r="J3061" s="1179"/>
      <c r="K3061" s="1179"/>
      <c r="L3061" s="1179"/>
      <c r="M3061" s="1180"/>
    </row>
    <row r="3062" spans="1:13" ht="20.25" customHeight="1">
      <c r="A3062" s="1187"/>
      <c r="B3062" s="40" t="s">
        <v>81</v>
      </c>
      <c r="C3062" s="1181" t="s">
        <v>25</v>
      </c>
      <c r="D3062" s="1182"/>
      <c r="E3062" s="1182"/>
      <c r="F3062" s="1183"/>
      <c r="G3062" s="33" t="s">
        <v>167</v>
      </c>
      <c r="H3062" s="1179">
        <f>VLOOKUP($A3054,'Class-6'!$B$9:$EI$108,8,0)</f>
        <v>0</v>
      </c>
      <c r="I3062" s="1179"/>
      <c r="J3062" s="1179"/>
      <c r="K3062" s="1179"/>
      <c r="L3062" s="1179"/>
      <c r="M3062" s="1180"/>
    </row>
    <row r="3063" spans="1:13" ht="20.25" customHeight="1">
      <c r="A3063" s="1187"/>
      <c r="B3063" s="40" t="s">
        <v>81</v>
      </c>
      <c r="C3063" s="1181" t="s">
        <v>56</v>
      </c>
      <c r="D3063" s="1182"/>
      <c r="E3063" s="1182"/>
      <c r="F3063" s="1183"/>
      <c r="G3063" s="33" t="s">
        <v>167</v>
      </c>
      <c r="H3063" s="1179">
        <f>VLOOKUP($A3054,'Class-6'!$B$9:$EI$108,9,0)</f>
        <v>0</v>
      </c>
      <c r="I3063" s="1179"/>
      <c r="J3063" s="1179"/>
      <c r="K3063" s="1179"/>
      <c r="L3063" s="1179"/>
      <c r="M3063" s="1180"/>
    </row>
    <row r="3064" spans="1:13" ht="20.25" customHeight="1">
      <c r="A3064" s="1187"/>
      <c r="B3064" s="40" t="s">
        <v>81</v>
      </c>
      <c r="C3064" s="1181" t="s">
        <v>57</v>
      </c>
      <c r="D3064" s="1182"/>
      <c r="E3064" s="1182"/>
      <c r="F3064" s="1183"/>
      <c r="G3064" s="33" t="s">
        <v>167</v>
      </c>
      <c r="H3064" s="1184" t="str">
        <f>CONCATENATE('Class-6'!$G$4,'Class-6'!$J$4)</f>
        <v>6(A)</v>
      </c>
      <c r="I3064" s="1179"/>
      <c r="J3064" s="1179"/>
      <c r="K3064" s="1179"/>
      <c r="L3064" s="1179"/>
      <c r="M3064" s="1180"/>
    </row>
    <row r="3065" spans="1:13" ht="20.25" customHeight="1" thickBot="1">
      <c r="A3065" s="1187"/>
      <c r="B3065" s="40" t="s">
        <v>81</v>
      </c>
      <c r="C3065" s="1154" t="s">
        <v>27</v>
      </c>
      <c r="D3065" s="1155"/>
      <c r="E3065" s="1155"/>
      <c r="F3065" s="1156"/>
      <c r="G3065" s="98" t="s">
        <v>167</v>
      </c>
      <c r="H3065" s="1157">
        <f>VLOOKUP($A3054,'Class-6'!$B$9:$EI$108,10,0)</f>
        <v>0</v>
      </c>
      <c r="I3065" s="1157"/>
      <c r="J3065" s="1157"/>
      <c r="K3065" s="1157"/>
      <c r="L3065" s="1157"/>
      <c r="M3065" s="1158"/>
    </row>
    <row r="3066" spans="1:13" ht="20.25" customHeight="1">
      <c r="A3066" s="1187"/>
      <c r="B3066" s="49" t="s">
        <v>81</v>
      </c>
      <c r="C3066" s="1159" t="s">
        <v>58</v>
      </c>
      <c r="D3066" s="1160"/>
      <c r="E3066" s="413" t="s">
        <v>85</v>
      </c>
      <c r="F3066" s="413" t="s">
        <v>86</v>
      </c>
      <c r="G3066" s="410" t="s">
        <v>33</v>
      </c>
      <c r="H3066" s="1161" t="s">
        <v>59</v>
      </c>
      <c r="I3066" s="1161"/>
      <c r="J3066" s="1162" t="s">
        <v>97</v>
      </c>
      <c r="K3066" s="1163"/>
      <c r="L3066" s="414" t="s">
        <v>89</v>
      </c>
      <c r="M3066" s="1164" t="s">
        <v>104</v>
      </c>
    </row>
    <row r="3067" spans="1:13" ht="25.5" customHeight="1" thickBot="1">
      <c r="A3067" s="1187"/>
      <c r="B3067" s="49" t="s">
        <v>81</v>
      </c>
      <c r="C3067" s="1166" t="s">
        <v>60</v>
      </c>
      <c r="D3067" s="1167"/>
      <c r="E3067" s="267">
        <f>'Class-6'!$L$7</f>
        <v>20</v>
      </c>
      <c r="F3067" s="267">
        <f>'Class-6'!$M$7</f>
        <v>20</v>
      </c>
      <c r="G3067" s="268">
        <f>SUM(E3067:F3067)</f>
        <v>40</v>
      </c>
      <c r="H3067" s="1168">
        <f>'Class-6'!$R$7</f>
        <v>60</v>
      </c>
      <c r="I3067" s="1169"/>
      <c r="J3067" s="1170">
        <f>'Class-6'!$V$7</f>
        <v>100</v>
      </c>
      <c r="K3067" s="1171"/>
      <c r="L3067" s="150">
        <f>G3067+H3067+J3067</f>
        <v>200</v>
      </c>
      <c r="M3067" s="1165"/>
    </row>
    <row r="3068" spans="1:13" ht="22.5" customHeight="1">
      <c r="A3068" s="1187"/>
      <c r="B3068" s="49" t="s">
        <v>81</v>
      </c>
      <c r="C3068" s="1148" t="str">
        <f>'Class-6'!$L$3</f>
        <v>HINDI</v>
      </c>
      <c r="D3068" s="1149"/>
      <c r="E3068" s="99">
        <f>IF($J3057="TC",0,IF($J3057="Nso",0,VLOOKUP($A3054,'Class-6'!$B$9:$EI$108,11,0)))</f>
        <v>0</v>
      </c>
      <c r="F3068" s="99">
        <f>IF($J3057="TC",0,IF($J3057="Nso",0,VLOOKUP($A3054,'Class-6'!$B$9:$EI$108,12,0)))</f>
        <v>0</v>
      </c>
      <c r="G3068" s="269">
        <f>SUM(E3068,F3068)</f>
        <v>0</v>
      </c>
      <c r="H3068" s="1150">
        <f>IF($J3057="TC",0,IF($J3057="Nso",0,VLOOKUP($A3054,'Class-6'!$B$9:$EI$108,17,0)))</f>
        <v>0</v>
      </c>
      <c r="I3068" s="1151"/>
      <c r="J3068" s="1152">
        <f>IF($J3057="TC",0,IF($J3057="Nso",0,VLOOKUP($A3054,'Class-6'!$B$9:$EI$108,21,0)))</f>
        <v>0</v>
      </c>
      <c r="K3068" s="1153"/>
      <c r="L3068" s="99">
        <f>SUM(G3068,H3068,J3068)</f>
        <v>0</v>
      </c>
      <c r="M3068" s="100">
        <f>IF($J3057="TC",0,IF($J3057="Nso",0,VLOOKUP($A3054,'Class-6'!$B$9:$EI$108,25,0)))</f>
        <v>0</v>
      </c>
    </row>
    <row r="3069" spans="1:13" ht="22.5" customHeight="1">
      <c r="A3069" s="1187"/>
      <c r="B3069" s="49" t="s">
        <v>81</v>
      </c>
      <c r="C3069" s="1136" t="str">
        <f>'Class-6'!$AA$3</f>
        <v>ENGLISH</v>
      </c>
      <c r="D3069" s="1137"/>
      <c r="E3069" s="99">
        <f>IF($J3057="TC",0,IF($J3057="Nso",0,VLOOKUP($A3054,'Class-6'!$B$9:$EI$108,26,0)))</f>
        <v>0</v>
      </c>
      <c r="F3069" s="99">
        <f>IF($J3057="TC",0,IF($J3057="Nso",0,VLOOKUP($A3054,'Class-6'!$B$9:$EI$108,27,0)))</f>
        <v>0</v>
      </c>
      <c r="G3069" s="270">
        <f t="shared" ref="G3069:G3073" si="172">SUM(E3069,F3069)</f>
        <v>0</v>
      </c>
      <c r="H3069" s="1138">
        <f>IF($J3057="TC",0,IF($J3057="Nso",0,VLOOKUP($A3054,'Class-6'!$B$9:$EI$108,32,0)))</f>
        <v>0</v>
      </c>
      <c r="I3069" s="1139"/>
      <c r="J3069" s="1140">
        <f>IF($J3057="TC",0,IF($J3057="Nso",0,VLOOKUP($A3054,'Class-6'!$B$9:$EI$108,36,0)))</f>
        <v>0</v>
      </c>
      <c r="K3069" s="1141"/>
      <c r="L3069" s="99">
        <f t="shared" ref="L3069:L3073" si="173">SUM(G3069,H3069,J3069)</f>
        <v>0</v>
      </c>
      <c r="M3069" s="100">
        <f>IF($J3057="TC",0,IF($J3057="Nso",0,VLOOKUP($A3054,'Class-6'!$B$9:$EI$108,40,0)))</f>
        <v>0</v>
      </c>
    </row>
    <row r="3070" spans="1:13" ht="22.5" customHeight="1">
      <c r="A3070" s="1187"/>
      <c r="B3070" s="49" t="s">
        <v>81</v>
      </c>
      <c r="C3070" s="1136" t="str">
        <f>'Class-6'!$AP$3</f>
        <v>SANSKRIT</v>
      </c>
      <c r="D3070" s="1137"/>
      <c r="E3070" s="99">
        <f>IF($J3057="TC",0,IF($J3057="Nso",0,VLOOKUP($A3054,'Class-6'!$B$9:$EI$108,41,0)))</f>
        <v>0</v>
      </c>
      <c r="F3070" s="99">
        <f>IF($J3057="TC",0,IF($J3057="TC",0,IF($J3057="Nso",0,VLOOKUP($A3054,'Class-6'!$B$9:$EI$108,42,0))))</f>
        <v>0</v>
      </c>
      <c r="G3070" s="270">
        <f t="shared" si="172"/>
        <v>0</v>
      </c>
      <c r="H3070" s="1138">
        <f>IF($J3057="TC",0,IF($J3057="Nso",0,VLOOKUP($A3054,'Class-6'!$B$9:$EI$108,47,0)))</f>
        <v>0</v>
      </c>
      <c r="I3070" s="1139"/>
      <c r="J3070" s="1140">
        <f>IF($J3057="TC",0,IF($J3057="Nso",0,VLOOKUP($A3054,'Class-6'!$B$9:$EI$108,51,0)))</f>
        <v>0</v>
      </c>
      <c r="K3070" s="1141"/>
      <c r="L3070" s="99">
        <f t="shared" si="173"/>
        <v>0</v>
      </c>
      <c r="M3070" s="100">
        <f>IF($J3057="TC",0,IF($J3057="Nso",0,VLOOKUP($A3054,'Class-6'!$B$9:$EI$108,55,0)))</f>
        <v>0</v>
      </c>
    </row>
    <row r="3071" spans="1:13" ht="22.5" customHeight="1">
      <c r="A3071" s="1187"/>
      <c r="B3071" s="49" t="s">
        <v>81</v>
      </c>
      <c r="C3071" s="1136" t="str">
        <f>'Class-6'!$BE$3</f>
        <v>SCIENCE</v>
      </c>
      <c r="D3071" s="1137"/>
      <c r="E3071" s="99">
        <f>IF($J3057="TC",0,IF($J3057="Nso",0,VLOOKUP($A3054,'Class-6'!$B$9:$EI$108,56,0)))</f>
        <v>0</v>
      </c>
      <c r="F3071" s="99">
        <f>IF($J3057="TC",0,IF($J3057="Nso",0,VLOOKUP($A3054,'Class-6'!$B$9:$EI$108,57,0)))</f>
        <v>0</v>
      </c>
      <c r="G3071" s="270">
        <f t="shared" si="172"/>
        <v>0</v>
      </c>
      <c r="H3071" s="1138">
        <f>IF($J3057="TC",0,IF($J3057="Nso",0,VLOOKUP($A3054,'Class-6'!$B$9:$EI$108,62,0)))</f>
        <v>0</v>
      </c>
      <c r="I3071" s="1139"/>
      <c r="J3071" s="1140">
        <f>IF($J3057="TC",0,IF($J3057="Nso",0,VLOOKUP($A3054,'Class-6'!$B$9:$EI$108,66,0)))</f>
        <v>0</v>
      </c>
      <c r="K3071" s="1141"/>
      <c r="L3071" s="99">
        <f t="shared" si="173"/>
        <v>0</v>
      </c>
      <c r="M3071" s="100">
        <f>IF($J3057="TC",0,IF($J3057="Nso",0,VLOOKUP($A3054,'Class-6'!$B$9:$EI$108,70,0)))</f>
        <v>0</v>
      </c>
    </row>
    <row r="3072" spans="1:13" ht="22.5" customHeight="1">
      <c r="A3072" s="1187"/>
      <c r="B3072" s="49" t="s">
        <v>81</v>
      </c>
      <c r="C3072" s="1136" t="str">
        <f>'Class-6'!$BT$3</f>
        <v>MATHEMATICS</v>
      </c>
      <c r="D3072" s="1137"/>
      <c r="E3072" s="99">
        <f>IF($J3057="TC",0,IF($J3057="Nso",0,VLOOKUP($A3054,'Class-6'!$B$9:$EI$108,71,0)))</f>
        <v>0</v>
      </c>
      <c r="F3072" s="99">
        <f>IF($J3057="TC",0,IF($J3057="Nso",0,VLOOKUP($A3054,'Class-6'!$B$9:$EI$108,72,0)))</f>
        <v>0</v>
      </c>
      <c r="G3072" s="270">
        <f t="shared" si="172"/>
        <v>0</v>
      </c>
      <c r="H3072" s="1138">
        <f>IF($J3057="TC",0,IF($J3057="Nso",0,VLOOKUP($A3054,'Class-6'!$B$9:$EI$108,77,0)))</f>
        <v>0</v>
      </c>
      <c r="I3072" s="1139"/>
      <c r="J3072" s="1140">
        <f>IF($J3057="TC",0,IF($J3057="Nso",0,VLOOKUP($A3054,'Class-6'!$B$9:$EI$108,81,0)))</f>
        <v>0</v>
      </c>
      <c r="K3072" s="1141"/>
      <c r="L3072" s="99">
        <f t="shared" si="173"/>
        <v>0</v>
      </c>
      <c r="M3072" s="100">
        <f>IF($J3057="TC",0,IF($J3057="Nso",0,VLOOKUP($A3054,'Class-6'!$B$9:$EI$108,85,0)))</f>
        <v>0</v>
      </c>
    </row>
    <row r="3073" spans="1:13" ht="22.5" customHeight="1" thickBot="1">
      <c r="A3073" s="1187"/>
      <c r="B3073" s="49" t="s">
        <v>81</v>
      </c>
      <c r="C3073" s="1142" t="str">
        <f>'Class-6'!$CI$3</f>
        <v>SOCIAL SCIENCE</v>
      </c>
      <c r="D3073" s="1143"/>
      <c r="E3073" s="99">
        <f>IF($J3057="TC",0,IF($J3057="Nso",0,VLOOKUP($A3054,'Class-6'!$B$9:$EI$108,86,0)))</f>
        <v>0</v>
      </c>
      <c r="F3073" s="99">
        <f>IF($J3057="TC",0,IF($J3057="Nso",0,VLOOKUP($A3054,'Class-6'!$B$9:$EI$108,87,0)))</f>
        <v>0</v>
      </c>
      <c r="G3073" s="271">
        <f t="shared" si="172"/>
        <v>0</v>
      </c>
      <c r="H3073" s="1144">
        <f>IF($J3057="TC",0,IF($J3057="Nso",0,VLOOKUP($A3054,'Class-6'!$B$9:$EI$108,92,0)))</f>
        <v>0</v>
      </c>
      <c r="I3073" s="1145"/>
      <c r="J3073" s="1146">
        <f>IF($J3057="TC",0,IF($J3057="Nso",0,VLOOKUP($A3054,'Class-6'!$B$9:$EI$108,96,0)))</f>
        <v>0</v>
      </c>
      <c r="K3073" s="1147"/>
      <c r="L3073" s="99">
        <f t="shared" si="173"/>
        <v>0</v>
      </c>
      <c r="M3073" s="100">
        <f>IF($J3057="TC",0,IF($J3057="Nso",0,VLOOKUP($A3054,'Class-6'!$B$9:$EI$108,100,0)))</f>
        <v>0</v>
      </c>
    </row>
    <row r="3074" spans="1:13" ht="20.25" customHeight="1">
      <c r="A3074" s="1187"/>
      <c r="B3074" s="49" t="s">
        <v>81</v>
      </c>
      <c r="C3074" s="1124" t="s">
        <v>90</v>
      </c>
      <c r="D3074" s="1125"/>
      <c r="E3074" s="1126"/>
      <c r="F3074" s="1130" t="s">
        <v>91</v>
      </c>
      <c r="G3074" s="1131"/>
      <c r="H3074" s="1132" t="s">
        <v>92</v>
      </c>
      <c r="I3074" s="1133"/>
      <c r="J3074" s="481" t="s">
        <v>45</v>
      </c>
      <c r="K3074" s="481" t="s">
        <v>98</v>
      </c>
      <c r="L3074" s="411" t="s">
        <v>43</v>
      </c>
      <c r="M3074" s="50" t="s">
        <v>47</v>
      </c>
    </row>
    <row r="3075" spans="1:13" ht="20.25" customHeight="1" thickBot="1">
      <c r="A3075" s="1187"/>
      <c r="B3075" s="49" t="s">
        <v>81</v>
      </c>
      <c r="C3075" s="1127"/>
      <c r="D3075" s="1128"/>
      <c r="E3075" s="1129"/>
      <c r="F3075" s="1134">
        <f>IF($J3057="TC",0,IF($J3057="Nso",0,VLOOKUP($A3054,'Class-6'!$B$9:$EI$108,131,0)))</f>
        <v>0</v>
      </c>
      <c r="G3075" s="1135"/>
      <c r="H3075" s="1134">
        <f>IF($J3057="TC",0,IF($J3057="Nso",0,VLOOKUP($A3054,'Class-6'!$B$9:$EI$108,132,0)))</f>
        <v>0</v>
      </c>
      <c r="I3075" s="1135"/>
      <c r="J3075" s="483">
        <f>IF($J3057="TC",0,IF($J3057="Nso",0,VLOOKUP($A3054,'Class-6'!$B$9:$EI$108,133,0)))</f>
        <v>0</v>
      </c>
      <c r="K3075" s="482" t="str">
        <f>IF($J3057="TC",0,IF($J3057="Nso",0,VLOOKUP($A3054,'Class-6'!$B$9:$EI$108,134,0)))</f>
        <v/>
      </c>
      <c r="L3075" s="412" t="str">
        <f>IF($J3057="TC","TC",IF($J3057="Nso","NSO",VLOOKUP($A3054,'Class-6'!$B$9:$EI$108,135,0)))</f>
        <v/>
      </c>
      <c r="M3075" s="97" t="str">
        <f>IF($J3057="Nso",0,VLOOKUP($A3054,'Class-6'!$B$9:$EI$108,137,0))</f>
        <v/>
      </c>
    </row>
    <row r="3076" spans="1:13" ht="20.25" customHeight="1">
      <c r="A3076" s="1187"/>
      <c r="B3076" s="49" t="s">
        <v>81</v>
      </c>
      <c r="C3076" s="1172" t="s">
        <v>63</v>
      </c>
      <c r="D3076" s="1173"/>
      <c r="E3076" s="1173"/>
      <c r="F3076" s="1173"/>
      <c r="G3076" s="1173"/>
      <c r="H3076" s="1174"/>
      <c r="I3076" s="1175" t="s">
        <v>64</v>
      </c>
      <c r="J3076" s="1176"/>
      <c r="K3076" s="484">
        <f>IF($J3057="TC",0,IF($J3057="Nso",0,VLOOKUP($A3054,'Class-6'!$B$9:$EI$108,128,0)))</f>
        <v>0</v>
      </c>
      <c r="L3076" s="1177" t="s">
        <v>107</v>
      </c>
      <c r="M3076" s="1178"/>
    </row>
    <row r="3077" spans="1:13" ht="20.25" customHeight="1" thickBot="1">
      <c r="A3077" s="1187"/>
      <c r="B3077" s="49" t="s">
        <v>81</v>
      </c>
      <c r="C3077" s="1113" t="s">
        <v>58</v>
      </c>
      <c r="D3077" s="1114"/>
      <c r="E3077" s="1114"/>
      <c r="F3077" s="1115" t="s">
        <v>176</v>
      </c>
      <c r="G3077" s="1115"/>
      <c r="H3077" s="272" t="s">
        <v>51</v>
      </c>
      <c r="I3077" s="1116" t="s">
        <v>65</v>
      </c>
      <c r="J3077" s="1117"/>
      <c r="K3077" s="485">
        <f>IF($J3057="TC",0,IF($J3057="Nso",0,VLOOKUP($A3054,'Class-6'!$B$9:$EI$108,129,0)))</f>
        <v>0</v>
      </c>
      <c r="L3077" s="1118" t="str">
        <f>IF($J3057="TC",0,IF($J3057="Nso",0,VLOOKUP($A3054,'Class-6'!$B$9:$EI$108,130,0)))</f>
        <v/>
      </c>
      <c r="M3077" s="1119"/>
    </row>
    <row r="3078" spans="1:13" ht="20.25" customHeight="1">
      <c r="A3078" s="1187"/>
      <c r="B3078" s="49" t="s">
        <v>81</v>
      </c>
      <c r="C3078" s="1113"/>
      <c r="D3078" s="1114"/>
      <c r="E3078" s="1114"/>
      <c r="F3078" s="1115"/>
      <c r="G3078" s="1115"/>
      <c r="H3078" s="273" t="s">
        <v>105</v>
      </c>
      <c r="I3078" s="1120" t="s">
        <v>66</v>
      </c>
      <c r="J3078" s="1121"/>
      <c r="K3078" s="1122">
        <f>IF($J3057="TC",0,IF($J3057="Nso",0,VLOOKUP($A3054,'Class-6'!$B$9:$EI$108,138,0)))</f>
        <v>0</v>
      </c>
      <c r="L3078" s="1122"/>
      <c r="M3078" s="1123"/>
    </row>
    <row r="3079" spans="1:13" ht="20.25" customHeight="1">
      <c r="A3079" s="1187"/>
      <c r="B3079" s="49" t="s">
        <v>81</v>
      </c>
      <c r="C3079" s="1101" t="str">
        <f>'Class-6'!$CX$3</f>
        <v>WORK EXP.</v>
      </c>
      <c r="D3079" s="1102"/>
      <c r="E3079" s="1103"/>
      <c r="F3079" s="1104" t="str">
        <f>IF($J3057="TC",0,IF($J3057="Nso",0,VLOOKUP($A3054,'Class-6'!$B$9:$FH$108,155,0)))</f>
        <v>0/100</v>
      </c>
      <c r="G3079" s="1104"/>
      <c r="H3079" s="95">
        <f>IF($J3057="TC",0,IF($J3057="Nso",0,VLOOKUP($A3054,'Class-6'!$B$9:$FH$108,109,0)))</f>
        <v>0</v>
      </c>
      <c r="I3079" s="1105" t="s">
        <v>83</v>
      </c>
      <c r="J3079" s="1106"/>
      <c r="K3079" s="1107">
        <f>'Class-6'!$V$2</f>
        <v>44676</v>
      </c>
      <c r="L3079" s="1107"/>
      <c r="M3079" s="1108"/>
    </row>
    <row r="3080" spans="1:13" ht="20.25" customHeight="1">
      <c r="A3080" s="1187"/>
      <c r="B3080" s="49" t="s">
        <v>81</v>
      </c>
      <c r="C3080" s="1109" t="str">
        <f>'Class-6'!$DG$3</f>
        <v>ART EDU.</v>
      </c>
      <c r="D3080" s="1104"/>
      <c r="E3080" s="1104"/>
      <c r="F3080" s="1086" t="str">
        <f>IF($J3057="TC",0,IF($J3057="Nso",0,VLOOKUP($A3054,'Class-6'!$B$9:$FH$108,159,0)))</f>
        <v>0/100</v>
      </c>
      <c r="G3080" s="1087"/>
      <c r="H3080" s="95">
        <f>IF($J3057="TC",0,IF($J3057="Nso",0,VLOOKUP($A3054,'Class-6'!$B$9:$FH$108,118,0)))</f>
        <v>0</v>
      </c>
      <c r="I3080" s="1110"/>
      <c r="J3080" s="1111"/>
      <c r="K3080" s="1111"/>
      <c r="L3080" s="1111"/>
      <c r="M3080" s="1112"/>
    </row>
    <row r="3081" spans="1:13" ht="20.25" customHeight="1">
      <c r="A3081" s="1187"/>
      <c r="B3081" s="49" t="s">
        <v>81</v>
      </c>
      <c r="C3081" s="1084" t="str">
        <f>'Class-6'!$DP$3</f>
        <v>HEALTH &amp; PHY. EDU.</v>
      </c>
      <c r="D3081" s="1085"/>
      <c r="E3081" s="1085"/>
      <c r="F3081" s="1086" t="str">
        <f>IF($J3057="TC",0,IF($J3057="Nso",0,VLOOKUP($A3054,'Class-6'!$B$9:$FH$108,163,0)))</f>
        <v>0/100</v>
      </c>
      <c r="G3081" s="1087"/>
      <c r="H3081" s="95">
        <f>IF($J3057="TC",0,IF($J3057="Nso",0,VLOOKUP($A3054,'Class-6'!$B$9:$FH$108,127,0)))</f>
        <v>0</v>
      </c>
      <c r="I3081" s="1088" t="s">
        <v>78</v>
      </c>
      <c r="J3081" s="1089"/>
      <c r="K3081" s="1092"/>
      <c r="L3081" s="1093"/>
      <c r="M3081" s="1094"/>
    </row>
    <row r="3082" spans="1:13" ht="20.25" customHeight="1">
      <c r="A3082" s="1187"/>
      <c r="B3082" s="40" t="s">
        <v>81</v>
      </c>
      <c r="C3082" s="1098" t="s">
        <v>67</v>
      </c>
      <c r="D3082" s="1099"/>
      <c r="E3082" s="1099"/>
      <c r="F3082" s="1099"/>
      <c r="G3082" s="1099"/>
      <c r="H3082" s="1100"/>
      <c r="I3082" s="1090"/>
      <c r="J3082" s="1091"/>
      <c r="K3082" s="1095"/>
      <c r="L3082" s="1096"/>
      <c r="M3082" s="1097"/>
    </row>
    <row r="3083" spans="1:13" ht="20.25" customHeight="1" thickBot="1">
      <c r="A3083" s="1187"/>
      <c r="B3083" s="40" t="s">
        <v>81</v>
      </c>
      <c r="C3083" s="96" t="s">
        <v>68</v>
      </c>
      <c r="D3083" s="1060" t="s">
        <v>73</v>
      </c>
      <c r="E3083" s="1227"/>
      <c r="F3083" s="1060" t="s">
        <v>74</v>
      </c>
      <c r="G3083" s="1061"/>
      <c r="H3083" s="1062"/>
      <c r="I3083" s="1063" t="s">
        <v>79</v>
      </c>
      <c r="J3083" s="1064"/>
      <c r="K3083" s="1064"/>
      <c r="L3083" s="1064"/>
      <c r="M3083" s="1065"/>
    </row>
    <row r="3084" spans="1:13" ht="20.25" customHeight="1">
      <c r="A3084" s="1187"/>
      <c r="B3084" s="40" t="s">
        <v>81</v>
      </c>
      <c r="C3084" s="511" t="s">
        <v>207</v>
      </c>
      <c r="D3084" s="1228" t="s">
        <v>208</v>
      </c>
      <c r="E3084" s="1229"/>
      <c r="F3084" s="1069" t="s">
        <v>75</v>
      </c>
      <c r="G3084" s="1070"/>
      <c r="H3084" s="1071"/>
      <c r="I3084" s="1066"/>
      <c r="J3084" s="1067"/>
      <c r="K3084" s="1067"/>
      <c r="L3084" s="1067"/>
      <c r="M3084" s="1068"/>
    </row>
    <row r="3085" spans="1:13" ht="20.25" customHeight="1">
      <c r="A3085" s="1187"/>
      <c r="B3085" s="40" t="s">
        <v>81</v>
      </c>
      <c r="C3085" s="512" t="s">
        <v>69</v>
      </c>
      <c r="D3085" s="1230" t="s">
        <v>212</v>
      </c>
      <c r="E3085" s="1231"/>
      <c r="F3085" s="1072" t="s">
        <v>76</v>
      </c>
      <c r="G3085" s="1073"/>
      <c r="H3085" s="1074"/>
      <c r="I3085" s="1066"/>
      <c r="J3085" s="1067"/>
      <c r="K3085" s="1067"/>
      <c r="L3085" s="1067"/>
      <c r="M3085" s="1068"/>
    </row>
    <row r="3086" spans="1:13" ht="20.25" customHeight="1">
      <c r="A3086" s="1187"/>
      <c r="B3086" s="40" t="s">
        <v>81</v>
      </c>
      <c r="C3086" s="512" t="s">
        <v>70</v>
      </c>
      <c r="D3086" s="1230" t="s">
        <v>215</v>
      </c>
      <c r="E3086" s="1231"/>
      <c r="F3086" s="1072" t="s">
        <v>77</v>
      </c>
      <c r="G3086" s="1073"/>
      <c r="H3086" s="1074"/>
      <c r="I3086" s="1075" t="s">
        <v>93</v>
      </c>
      <c r="J3086" s="1076"/>
      <c r="K3086" s="1076"/>
      <c r="L3086" s="1076"/>
      <c r="M3086" s="1077"/>
    </row>
    <row r="3087" spans="1:13" ht="20.25" customHeight="1">
      <c r="A3087" s="1187"/>
      <c r="B3087" s="40"/>
      <c r="C3087" s="512" t="s">
        <v>72</v>
      </c>
      <c r="D3087" s="1230" t="s">
        <v>209</v>
      </c>
      <c r="E3087" s="1231"/>
      <c r="F3087" s="1072" t="s">
        <v>77</v>
      </c>
      <c r="G3087" s="1073"/>
      <c r="H3087" s="1074"/>
      <c r="I3087" s="1075"/>
      <c r="J3087" s="1076"/>
      <c r="K3087" s="1076"/>
      <c r="L3087" s="1076"/>
      <c r="M3087" s="1077"/>
    </row>
    <row r="3088" spans="1:13" ht="20.25" customHeight="1" thickBot="1">
      <c r="A3088" s="1187"/>
      <c r="B3088" s="51" t="s">
        <v>81</v>
      </c>
      <c r="C3088" s="131" t="s">
        <v>71</v>
      </c>
      <c r="D3088" s="1232" t="s">
        <v>210</v>
      </c>
      <c r="E3088" s="1233"/>
      <c r="F3088" s="1081" t="s">
        <v>106</v>
      </c>
      <c r="G3088" s="1082"/>
      <c r="H3088" s="1083"/>
      <c r="I3088" s="1078"/>
      <c r="J3088" s="1079"/>
      <c r="K3088" s="1079"/>
      <c r="L3088" s="1079"/>
      <c r="M3088" s="1080"/>
    </row>
    <row r="3089" spans="1:13" ht="12.75" customHeight="1" thickTop="1">
      <c r="A3089" s="1185"/>
      <c r="B3089" s="1185"/>
      <c r="C3089" s="1185"/>
      <c r="D3089" s="1185"/>
      <c r="E3089" s="1185"/>
      <c r="F3089" s="1185"/>
      <c r="G3089" s="1185"/>
      <c r="H3089" s="1185"/>
      <c r="I3089" s="1185"/>
      <c r="J3089" s="1185"/>
      <c r="K3089" s="1185"/>
      <c r="L3089" s="1185"/>
      <c r="M3089" s="1185"/>
    </row>
    <row r="3090" spans="1:13" ht="24.75" customHeight="1" thickBot="1">
      <c r="A3090" s="488">
        <f>A3054+1</f>
        <v>88</v>
      </c>
      <c r="B3090" s="1186" t="s">
        <v>54</v>
      </c>
      <c r="C3090" s="1186"/>
      <c r="D3090" s="1186"/>
      <c r="E3090" s="1186"/>
      <c r="F3090" s="1186"/>
      <c r="G3090" s="1186"/>
      <c r="H3090" s="1186"/>
      <c r="I3090" s="1186"/>
      <c r="J3090" s="1186"/>
      <c r="K3090" s="1186"/>
      <c r="L3090" s="1186"/>
      <c r="M3090" s="1186"/>
    </row>
    <row r="3091" spans="1:13" ht="42.75" customHeight="1" thickTop="1">
      <c r="A3091" s="1187"/>
      <c r="B3091" s="1188"/>
      <c r="C3091" s="1189"/>
      <c r="D3091" s="1192" t="str">
        <f>Master!$E$8</f>
        <v>Govt. Sr. Secondary School Raimalwada</v>
      </c>
      <c r="E3091" s="1193"/>
      <c r="F3091" s="1193"/>
      <c r="G3091" s="1193"/>
      <c r="H3091" s="1193"/>
      <c r="I3091" s="1193"/>
      <c r="J3091" s="1193"/>
      <c r="K3091" s="1193"/>
      <c r="L3091" s="1193"/>
      <c r="M3091" s="1194"/>
    </row>
    <row r="3092" spans="1:13" ht="26.25" customHeight="1" thickBot="1">
      <c r="A3092" s="1187"/>
      <c r="B3092" s="1190"/>
      <c r="C3092" s="1191"/>
      <c r="D3092" s="1195" t="str">
        <f>Master!$E$11</f>
        <v>P.S.-Bapini (Jodhpur)</v>
      </c>
      <c r="E3092" s="1196"/>
      <c r="F3092" s="1196"/>
      <c r="G3092" s="1196"/>
      <c r="H3092" s="1196"/>
      <c r="I3092" s="1196"/>
      <c r="J3092" s="1196"/>
      <c r="K3092" s="1196"/>
      <c r="L3092" s="1196"/>
      <c r="M3092" s="1197"/>
    </row>
    <row r="3093" spans="1:13" ht="17.25" customHeight="1">
      <c r="A3093" s="1187"/>
      <c r="B3093" s="274"/>
      <c r="C3093" s="1198" t="s">
        <v>169</v>
      </c>
      <c r="D3093" s="1199"/>
      <c r="E3093" s="1199"/>
      <c r="F3093" s="1199"/>
      <c r="G3093" s="1200"/>
      <c r="H3093" s="1207" t="s">
        <v>129</v>
      </c>
      <c r="I3093" s="1207"/>
      <c r="J3093" s="1210">
        <f>VLOOKUP(A3090,'Class-6'!$B$9:$G$108,6)</f>
        <v>0</v>
      </c>
      <c r="K3093" s="1213" t="str">
        <f>CONCATENATE('Class-6'!$C$3,'Class-6'!$G$3)</f>
        <v>School U-Dise Code :-08151106901</v>
      </c>
      <c r="L3093" s="1214"/>
      <c r="M3093" s="1215"/>
    </row>
    <row r="3094" spans="1:13" ht="17.25" customHeight="1">
      <c r="A3094" s="1187"/>
      <c r="B3094" s="38"/>
      <c r="C3094" s="1201"/>
      <c r="D3094" s="1202"/>
      <c r="E3094" s="1202"/>
      <c r="F3094" s="1202"/>
      <c r="G3094" s="1203"/>
      <c r="H3094" s="1208"/>
      <c r="I3094" s="1208"/>
      <c r="J3094" s="1211"/>
      <c r="K3094" s="1216" t="str">
        <f>CONCATENATE('Class-6'!$I$3,'Class-6'!$J$3)</f>
        <v>Session :-2021-22</v>
      </c>
      <c r="L3094" s="1217"/>
      <c r="M3094" s="1218"/>
    </row>
    <row r="3095" spans="1:13" ht="17.25" customHeight="1" thickBot="1">
      <c r="A3095" s="1187"/>
      <c r="B3095" s="38"/>
      <c r="C3095" s="1204"/>
      <c r="D3095" s="1205"/>
      <c r="E3095" s="1205"/>
      <c r="F3095" s="1205"/>
      <c r="G3095" s="1206"/>
      <c r="H3095" s="1209"/>
      <c r="I3095" s="1209"/>
      <c r="J3095" s="1212"/>
      <c r="K3095" s="1219"/>
      <c r="L3095" s="1220"/>
      <c r="M3095" s="1221"/>
    </row>
    <row r="3096" spans="1:13" ht="20.25" customHeight="1">
      <c r="A3096" s="1187"/>
      <c r="B3096" s="40" t="s">
        <v>81</v>
      </c>
      <c r="C3096" s="1222" t="s">
        <v>22</v>
      </c>
      <c r="D3096" s="1223"/>
      <c r="E3096" s="1223"/>
      <c r="F3096" s="1224"/>
      <c r="G3096" s="17" t="s">
        <v>167</v>
      </c>
      <c r="H3096" s="1225">
        <f>VLOOKUP($A3090,'Class-6'!$B$9:$EI$108,4,0)</f>
        <v>0</v>
      </c>
      <c r="I3096" s="1225"/>
      <c r="J3096" s="1225"/>
      <c r="K3096" s="1225"/>
      <c r="L3096" s="1225"/>
      <c r="M3096" s="1226"/>
    </row>
    <row r="3097" spans="1:13" ht="20.25" customHeight="1">
      <c r="A3097" s="1187"/>
      <c r="B3097" s="40" t="s">
        <v>81</v>
      </c>
      <c r="C3097" s="1181" t="s">
        <v>24</v>
      </c>
      <c r="D3097" s="1182"/>
      <c r="E3097" s="1182"/>
      <c r="F3097" s="1183"/>
      <c r="G3097" s="33" t="s">
        <v>167</v>
      </c>
      <c r="H3097" s="1179">
        <f>VLOOKUP($A3090,'Class-6'!$B$9:$EI$108,7,0)</f>
        <v>0</v>
      </c>
      <c r="I3097" s="1179"/>
      <c r="J3097" s="1179"/>
      <c r="K3097" s="1179"/>
      <c r="L3097" s="1179"/>
      <c r="M3097" s="1180"/>
    </row>
    <row r="3098" spans="1:13" ht="20.25" customHeight="1">
      <c r="A3098" s="1187"/>
      <c r="B3098" s="40" t="s">
        <v>81</v>
      </c>
      <c r="C3098" s="1181" t="s">
        <v>25</v>
      </c>
      <c r="D3098" s="1182"/>
      <c r="E3098" s="1182"/>
      <c r="F3098" s="1183"/>
      <c r="G3098" s="33" t="s">
        <v>167</v>
      </c>
      <c r="H3098" s="1179">
        <f>VLOOKUP($A3090,'Class-6'!$B$9:$EI$108,8,0)</f>
        <v>0</v>
      </c>
      <c r="I3098" s="1179"/>
      <c r="J3098" s="1179"/>
      <c r="K3098" s="1179"/>
      <c r="L3098" s="1179"/>
      <c r="M3098" s="1180"/>
    </row>
    <row r="3099" spans="1:13" ht="20.25" customHeight="1">
      <c r="A3099" s="1187"/>
      <c r="B3099" s="40" t="s">
        <v>81</v>
      </c>
      <c r="C3099" s="1181" t="s">
        <v>56</v>
      </c>
      <c r="D3099" s="1182"/>
      <c r="E3099" s="1182"/>
      <c r="F3099" s="1183"/>
      <c r="G3099" s="33" t="s">
        <v>167</v>
      </c>
      <c r="H3099" s="1179">
        <f>VLOOKUP($A3090,'Class-6'!$B$9:$EI$108,9,0)</f>
        <v>0</v>
      </c>
      <c r="I3099" s="1179"/>
      <c r="J3099" s="1179"/>
      <c r="K3099" s="1179"/>
      <c r="L3099" s="1179"/>
      <c r="M3099" s="1180"/>
    </row>
    <row r="3100" spans="1:13" ht="20.25" customHeight="1">
      <c r="A3100" s="1187"/>
      <c r="B3100" s="40" t="s">
        <v>81</v>
      </c>
      <c r="C3100" s="1181" t="s">
        <v>57</v>
      </c>
      <c r="D3100" s="1182"/>
      <c r="E3100" s="1182"/>
      <c r="F3100" s="1183"/>
      <c r="G3100" s="33" t="s">
        <v>167</v>
      </c>
      <c r="H3100" s="1184" t="str">
        <f>CONCATENATE('Class-6'!$G$4,'Class-6'!$J$4)</f>
        <v>6(A)</v>
      </c>
      <c r="I3100" s="1179"/>
      <c r="J3100" s="1179"/>
      <c r="K3100" s="1179"/>
      <c r="L3100" s="1179"/>
      <c r="M3100" s="1180"/>
    </row>
    <row r="3101" spans="1:13" ht="20.25" customHeight="1" thickBot="1">
      <c r="A3101" s="1187"/>
      <c r="B3101" s="40" t="s">
        <v>81</v>
      </c>
      <c r="C3101" s="1154" t="s">
        <v>27</v>
      </c>
      <c r="D3101" s="1155"/>
      <c r="E3101" s="1155"/>
      <c r="F3101" s="1156"/>
      <c r="G3101" s="98" t="s">
        <v>167</v>
      </c>
      <c r="H3101" s="1157">
        <f>VLOOKUP($A3090,'Class-6'!$B$9:$EI$108,10,0)</f>
        <v>0</v>
      </c>
      <c r="I3101" s="1157"/>
      <c r="J3101" s="1157"/>
      <c r="K3101" s="1157"/>
      <c r="L3101" s="1157"/>
      <c r="M3101" s="1158"/>
    </row>
    <row r="3102" spans="1:13" ht="20.25" customHeight="1">
      <c r="A3102" s="1187"/>
      <c r="B3102" s="49" t="s">
        <v>81</v>
      </c>
      <c r="C3102" s="1159" t="s">
        <v>58</v>
      </c>
      <c r="D3102" s="1160"/>
      <c r="E3102" s="413" t="s">
        <v>85</v>
      </c>
      <c r="F3102" s="413" t="s">
        <v>86</v>
      </c>
      <c r="G3102" s="410" t="s">
        <v>33</v>
      </c>
      <c r="H3102" s="1161" t="s">
        <v>59</v>
      </c>
      <c r="I3102" s="1161"/>
      <c r="J3102" s="1162" t="s">
        <v>97</v>
      </c>
      <c r="K3102" s="1163"/>
      <c r="L3102" s="414" t="s">
        <v>89</v>
      </c>
      <c r="M3102" s="1164" t="s">
        <v>104</v>
      </c>
    </row>
    <row r="3103" spans="1:13" ht="25.5" customHeight="1" thickBot="1">
      <c r="A3103" s="1187"/>
      <c r="B3103" s="49" t="s">
        <v>81</v>
      </c>
      <c r="C3103" s="1166" t="s">
        <v>60</v>
      </c>
      <c r="D3103" s="1167"/>
      <c r="E3103" s="267">
        <f>'Class-6'!$L$7</f>
        <v>20</v>
      </c>
      <c r="F3103" s="267">
        <f>'Class-6'!$M$7</f>
        <v>20</v>
      </c>
      <c r="G3103" s="268">
        <f>SUM(E3103:F3103)</f>
        <v>40</v>
      </c>
      <c r="H3103" s="1168">
        <f>'Class-6'!$R$7</f>
        <v>60</v>
      </c>
      <c r="I3103" s="1169"/>
      <c r="J3103" s="1170">
        <f>'Class-6'!$V$7</f>
        <v>100</v>
      </c>
      <c r="K3103" s="1171"/>
      <c r="L3103" s="150">
        <f>G3103+H3103+J3103</f>
        <v>200</v>
      </c>
      <c r="M3103" s="1165"/>
    </row>
    <row r="3104" spans="1:13" ht="22.5" customHeight="1">
      <c r="A3104" s="1187"/>
      <c r="B3104" s="49" t="s">
        <v>81</v>
      </c>
      <c r="C3104" s="1148" t="str">
        <f>'Class-6'!$L$3</f>
        <v>HINDI</v>
      </c>
      <c r="D3104" s="1149"/>
      <c r="E3104" s="99">
        <f>IF($J3093="TC",0,IF($J3093="Nso",0,VLOOKUP($A3090,'Class-6'!$B$9:$EI$108,11,0)))</f>
        <v>0</v>
      </c>
      <c r="F3104" s="99">
        <f>IF($J3093="TC",0,IF($J3093="Nso",0,VLOOKUP($A3090,'Class-6'!$B$9:$EI$108,12,0)))</f>
        <v>0</v>
      </c>
      <c r="G3104" s="269">
        <f>SUM(E3104,F3104)</f>
        <v>0</v>
      </c>
      <c r="H3104" s="1150">
        <f>IF($J3093="TC",0,IF($J3093="Nso",0,VLOOKUP($A3090,'Class-6'!$B$9:$EI$108,17,0)))</f>
        <v>0</v>
      </c>
      <c r="I3104" s="1151"/>
      <c r="J3104" s="1152">
        <f>IF($J3093="TC",0,IF($J3093="Nso",0,VLOOKUP($A3090,'Class-6'!$B$9:$EI$108,21,0)))</f>
        <v>0</v>
      </c>
      <c r="K3104" s="1153"/>
      <c r="L3104" s="99">
        <f>SUM(G3104,H3104,J3104)</f>
        <v>0</v>
      </c>
      <c r="M3104" s="100">
        <f>IF($J3093="TC",0,IF($J3093="Nso",0,VLOOKUP($A3090,'Class-6'!$B$9:$EI$108,25,0)))</f>
        <v>0</v>
      </c>
    </row>
    <row r="3105" spans="1:13" ht="22.5" customHeight="1">
      <c r="A3105" s="1187"/>
      <c r="B3105" s="49" t="s">
        <v>81</v>
      </c>
      <c r="C3105" s="1136" t="str">
        <f>'Class-6'!$AA$3</f>
        <v>ENGLISH</v>
      </c>
      <c r="D3105" s="1137"/>
      <c r="E3105" s="99">
        <f>IF($J3093="TC",0,IF($J3093="Nso",0,VLOOKUP($A3090,'Class-6'!$B$9:$EI$108,26,0)))</f>
        <v>0</v>
      </c>
      <c r="F3105" s="99">
        <f>IF($J3093="TC",0,IF($J3093="Nso",0,VLOOKUP($A3090,'Class-6'!$B$9:$EI$108,27,0)))</f>
        <v>0</v>
      </c>
      <c r="G3105" s="270">
        <f t="shared" ref="G3105:G3109" si="174">SUM(E3105,F3105)</f>
        <v>0</v>
      </c>
      <c r="H3105" s="1138">
        <f>IF($J3093="TC",0,IF($J3093="Nso",0,VLOOKUP($A3090,'Class-6'!$B$9:$EI$108,32,0)))</f>
        <v>0</v>
      </c>
      <c r="I3105" s="1139"/>
      <c r="J3105" s="1140">
        <f>IF($J3093="TC",0,IF($J3093="Nso",0,VLOOKUP($A3090,'Class-6'!$B$9:$EI$108,36,0)))</f>
        <v>0</v>
      </c>
      <c r="K3105" s="1141"/>
      <c r="L3105" s="99">
        <f t="shared" ref="L3105:L3109" si="175">SUM(G3105,H3105,J3105)</f>
        <v>0</v>
      </c>
      <c r="M3105" s="100">
        <f>IF($J3093="TC",0,IF($J3093="Nso",0,VLOOKUP($A3090,'Class-6'!$B$9:$EI$108,40,0)))</f>
        <v>0</v>
      </c>
    </row>
    <row r="3106" spans="1:13" ht="22.5" customHeight="1">
      <c r="A3106" s="1187"/>
      <c r="B3106" s="49" t="s">
        <v>81</v>
      </c>
      <c r="C3106" s="1136" t="str">
        <f>'Class-6'!$AP$3</f>
        <v>SANSKRIT</v>
      </c>
      <c r="D3106" s="1137"/>
      <c r="E3106" s="99">
        <f>IF($J3093="TC",0,IF($J3093="Nso",0,VLOOKUP($A3090,'Class-6'!$B$9:$EI$108,41,0)))</f>
        <v>0</v>
      </c>
      <c r="F3106" s="99">
        <f>IF($J3093="TC",0,IF($J3093="TC",0,IF($J3093="Nso",0,VLOOKUP($A3090,'Class-6'!$B$9:$EI$108,42,0))))</f>
        <v>0</v>
      </c>
      <c r="G3106" s="270">
        <f t="shared" si="174"/>
        <v>0</v>
      </c>
      <c r="H3106" s="1138">
        <f>IF($J3093="TC",0,IF($J3093="Nso",0,VLOOKUP($A3090,'Class-6'!$B$9:$EI$108,47,0)))</f>
        <v>0</v>
      </c>
      <c r="I3106" s="1139"/>
      <c r="J3106" s="1140">
        <f>IF($J3093="TC",0,IF($J3093="Nso",0,VLOOKUP($A3090,'Class-6'!$B$9:$EI$108,51,0)))</f>
        <v>0</v>
      </c>
      <c r="K3106" s="1141"/>
      <c r="L3106" s="99">
        <f t="shared" si="175"/>
        <v>0</v>
      </c>
      <c r="M3106" s="100">
        <f>IF($J3093="TC",0,IF($J3093="Nso",0,VLOOKUP($A3090,'Class-6'!$B$9:$EI$108,55,0)))</f>
        <v>0</v>
      </c>
    </row>
    <row r="3107" spans="1:13" ht="22.5" customHeight="1">
      <c r="A3107" s="1187"/>
      <c r="B3107" s="49" t="s">
        <v>81</v>
      </c>
      <c r="C3107" s="1136" t="str">
        <f>'Class-6'!$BE$3</f>
        <v>SCIENCE</v>
      </c>
      <c r="D3107" s="1137"/>
      <c r="E3107" s="99">
        <f>IF($J3093="TC",0,IF($J3093="Nso",0,VLOOKUP($A3090,'Class-6'!$B$9:$EI$108,56,0)))</f>
        <v>0</v>
      </c>
      <c r="F3107" s="99">
        <f>IF($J3093="TC",0,IF($J3093="Nso",0,VLOOKUP($A3090,'Class-6'!$B$9:$EI$108,57,0)))</f>
        <v>0</v>
      </c>
      <c r="G3107" s="270">
        <f t="shared" si="174"/>
        <v>0</v>
      </c>
      <c r="H3107" s="1138">
        <f>IF($J3093="TC",0,IF($J3093="Nso",0,VLOOKUP($A3090,'Class-6'!$B$9:$EI$108,62,0)))</f>
        <v>0</v>
      </c>
      <c r="I3107" s="1139"/>
      <c r="J3107" s="1140">
        <f>IF($J3093="TC",0,IF($J3093="Nso",0,VLOOKUP($A3090,'Class-6'!$B$9:$EI$108,66,0)))</f>
        <v>0</v>
      </c>
      <c r="K3107" s="1141"/>
      <c r="L3107" s="99">
        <f t="shared" si="175"/>
        <v>0</v>
      </c>
      <c r="M3107" s="100">
        <f>IF($J3093="TC",0,IF($J3093="Nso",0,VLOOKUP($A3090,'Class-6'!$B$9:$EI$108,70,0)))</f>
        <v>0</v>
      </c>
    </row>
    <row r="3108" spans="1:13" ht="22.5" customHeight="1">
      <c r="A3108" s="1187"/>
      <c r="B3108" s="49" t="s">
        <v>81</v>
      </c>
      <c r="C3108" s="1136" t="str">
        <f>'Class-6'!$BT$3</f>
        <v>MATHEMATICS</v>
      </c>
      <c r="D3108" s="1137"/>
      <c r="E3108" s="99">
        <f>IF($J3093="TC",0,IF($J3093="Nso",0,VLOOKUP($A3090,'Class-6'!$B$9:$EI$108,71,0)))</f>
        <v>0</v>
      </c>
      <c r="F3108" s="99">
        <f>IF($J3093="TC",0,IF($J3093="Nso",0,VLOOKUP($A3090,'Class-6'!$B$9:$EI$108,72,0)))</f>
        <v>0</v>
      </c>
      <c r="G3108" s="270">
        <f t="shared" si="174"/>
        <v>0</v>
      </c>
      <c r="H3108" s="1138">
        <f>IF($J3093="TC",0,IF($J3093="Nso",0,VLOOKUP($A3090,'Class-6'!$B$9:$EI$108,77,0)))</f>
        <v>0</v>
      </c>
      <c r="I3108" s="1139"/>
      <c r="J3108" s="1140">
        <f>IF($J3093="TC",0,IF($J3093="Nso",0,VLOOKUP($A3090,'Class-6'!$B$9:$EI$108,81,0)))</f>
        <v>0</v>
      </c>
      <c r="K3108" s="1141"/>
      <c r="L3108" s="99">
        <f t="shared" si="175"/>
        <v>0</v>
      </c>
      <c r="M3108" s="100">
        <f>IF($J3093="TC",0,IF($J3093="Nso",0,VLOOKUP($A3090,'Class-6'!$B$9:$EI$108,85,0)))</f>
        <v>0</v>
      </c>
    </row>
    <row r="3109" spans="1:13" ht="22.5" customHeight="1" thickBot="1">
      <c r="A3109" s="1187"/>
      <c r="B3109" s="49" t="s">
        <v>81</v>
      </c>
      <c r="C3109" s="1142" t="str">
        <f>'Class-6'!$CI$3</f>
        <v>SOCIAL SCIENCE</v>
      </c>
      <c r="D3109" s="1143"/>
      <c r="E3109" s="99">
        <f>IF($J3093="TC",0,IF($J3093="Nso",0,VLOOKUP($A3090,'Class-6'!$B$9:$EI$108,86,0)))</f>
        <v>0</v>
      </c>
      <c r="F3109" s="99">
        <f>IF($J3093="TC",0,IF($J3093="Nso",0,VLOOKUP($A3090,'Class-6'!$B$9:$EI$108,87,0)))</f>
        <v>0</v>
      </c>
      <c r="G3109" s="271">
        <f t="shared" si="174"/>
        <v>0</v>
      </c>
      <c r="H3109" s="1144">
        <f>IF($J3093="TC",0,IF($J3093="Nso",0,VLOOKUP($A3090,'Class-6'!$B$9:$EI$108,92,0)))</f>
        <v>0</v>
      </c>
      <c r="I3109" s="1145"/>
      <c r="J3109" s="1146">
        <f>IF($J3093="TC",0,IF($J3093="Nso",0,VLOOKUP($A3090,'Class-6'!$B$9:$EI$108,96,0)))</f>
        <v>0</v>
      </c>
      <c r="K3109" s="1147"/>
      <c r="L3109" s="99">
        <f t="shared" si="175"/>
        <v>0</v>
      </c>
      <c r="M3109" s="100">
        <f>IF($J3093="TC",0,IF($J3093="Nso",0,VLOOKUP($A3090,'Class-6'!$B$9:$EI$108,100,0)))</f>
        <v>0</v>
      </c>
    </row>
    <row r="3110" spans="1:13" ht="20.25" customHeight="1">
      <c r="A3110" s="1187"/>
      <c r="B3110" s="49" t="s">
        <v>81</v>
      </c>
      <c r="C3110" s="1124" t="s">
        <v>90</v>
      </c>
      <c r="D3110" s="1125"/>
      <c r="E3110" s="1126"/>
      <c r="F3110" s="1130" t="s">
        <v>91</v>
      </c>
      <c r="G3110" s="1131"/>
      <c r="H3110" s="1132" t="s">
        <v>92</v>
      </c>
      <c r="I3110" s="1133"/>
      <c r="J3110" s="481" t="s">
        <v>45</v>
      </c>
      <c r="K3110" s="481" t="s">
        <v>98</v>
      </c>
      <c r="L3110" s="411" t="s">
        <v>43</v>
      </c>
      <c r="M3110" s="513" t="s">
        <v>47</v>
      </c>
    </row>
    <row r="3111" spans="1:13" ht="20.25" customHeight="1" thickBot="1">
      <c r="A3111" s="1187"/>
      <c r="B3111" s="49" t="s">
        <v>81</v>
      </c>
      <c r="C3111" s="1127"/>
      <c r="D3111" s="1128"/>
      <c r="E3111" s="1129"/>
      <c r="F3111" s="1134">
        <f>IF($J3093="TC",0,IF($J3093="Nso",0,VLOOKUP($A3090,'Class-6'!$B$9:$EI$108,131,0)))</f>
        <v>0</v>
      </c>
      <c r="G3111" s="1135"/>
      <c r="H3111" s="1134">
        <f>IF($J3093="TC",0,IF($J3093="Nso",0,VLOOKUP($A3090,'Class-6'!$B$9:$EI$108,132,0)))</f>
        <v>0</v>
      </c>
      <c r="I3111" s="1135"/>
      <c r="J3111" s="483">
        <f>IF($J3093="TC",0,IF($J3093="Nso",0,VLOOKUP($A3090,'Class-6'!$B$9:$EI$108,133,0)))</f>
        <v>0</v>
      </c>
      <c r="K3111" s="482" t="str">
        <f>IF($J3093="TC",0,IF($J3093="Nso",0,VLOOKUP($A3090,'Class-6'!$B$9:$EI$108,134,0)))</f>
        <v/>
      </c>
      <c r="L3111" s="412" t="str">
        <f>IF($J3093="TC","TC",IF($J3093="Nso","NSO",VLOOKUP($A3090,'Class-6'!$B$9:$EI$108,135,0)))</f>
        <v/>
      </c>
      <c r="M3111" s="97" t="str">
        <f>IF($J3093="Nso",0,VLOOKUP($A3090,'Class-6'!$B$9:$EI$108,137,0))</f>
        <v/>
      </c>
    </row>
    <row r="3112" spans="1:13" ht="20.25" customHeight="1">
      <c r="A3112" s="1187"/>
      <c r="B3112" s="49" t="s">
        <v>81</v>
      </c>
      <c r="C3112" s="1172" t="s">
        <v>63</v>
      </c>
      <c r="D3112" s="1173"/>
      <c r="E3112" s="1173"/>
      <c r="F3112" s="1173"/>
      <c r="G3112" s="1173"/>
      <c r="H3112" s="1174"/>
      <c r="I3112" s="1175" t="s">
        <v>64</v>
      </c>
      <c r="J3112" s="1176"/>
      <c r="K3112" s="484">
        <f>IF($J3093="TC",0,IF($J3093="Nso",0,VLOOKUP($A3090,'Class-6'!$B$9:$EI$108,128,0)))</f>
        <v>0</v>
      </c>
      <c r="L3112" s="1177" t="s">
        <v>107</v>
      </c>
      <c r="M3112" s="1178"/>
    </row>
    <row r="3113" spans="1:13" ht="20.25" customHeight="1" thickBot="1">
      <c r="A3113" s="1187"/>
      <c r="B3113" s="49" t="s">
        <v>81</v>
      </c>
      <c r="C3113" s="1113" t="s">
        <v>58</v>
      </c>
      <c r="D3113" s="1114"/>
      <c r="E3113" s="1114"/>
      <c r="F3113" s="1115" t="s">
        <v>176</v>
      </c>
      <c r="G3113" s="1115"/>
      <c r="H3113" s="272" t="s">
        <v>51</v>
      </c>
      <c r="I3113" s="1116" t="s">
        <v>65</v>
      </c>
      <c r="J3113" s="1117"/>
      <c r="K3113" s="485">
        <f>IF($J3093="TC",0,IF($J3093="Nso",0,VLOOKUP($A3090,'Class-6'!$B$9:$EI$108,129,0)))</f>
        <v>0</v>
      </c>
      <c r="L3113" s="1118" t="str">
        <f>IF($J3093="TC",0,IF($J3093="Nso",0,VLOOKUP($A3090,'Class-6'!$B$9:$EI$108,130,0)))</f>
        <v/>
      </c>
      <c r="M3113" s="1119"/>
    </row>
    <row r="3114" spans="1:13" ht="20.25" customHeight="1">
      <c r="A3114" s="1187"/>
      <c r="B3114" s="49" t="s">
        <v>81</v>
      </c>
      <c r="C3114" s="1113"/>
      <c r="D3114" s="1114"/>
      <c r="E3114" s="1114"/>
      <c r="F3114" s="1115"/>
      <c r="G3114" s="1115"/>
      <c r="H3114" s="273" t="s">
        <v>105</v>
      </c>
      <c r="I3114" s="1120" t="s">
        <v>66</v>
      </c>
      <c r="J3114" s="1121"/>
      <c r="K3114" s="1122">
        <f>IF($J3093="TC",0,IF($J3093="Nso",0,VLOOKUP($A3090,'Class-6'!$B$9:$EI$108,138,0)))</f>
        <v>0</v>
      </c>
      <c r="L3114" s="1122"/>
      <c r="M3114" s="1123"/>
    </row>
    <row r="3115" spans="1:13" ht="20.25" customHeight="1">
      <c r="A3115" s="1187"/>
      <c r="B3115" s="49" t="s">
        <v>81</v>
      </c>
      <c r="C3115" s="1101" t="str">
        <f>'Class-6'!$CX$3</f>
        <v>WORK EXP.</v>
      </c>
      <c r="D3115" s="1102"/>
      <c r="E3115" s="1103"/>
      <c r="F3115" s="1104" t="str">
        <f>IF($J3093="TC",0,IF($J3093="Nso",0,VLOOKUP($A3090,'Class-6'!$B$9:$FH$108,155,0)))</f>
        <v>0/100</v>
      </c>
      <c r="G3115" s="1104"/>
      <c r="H3115" s="95">
        <f>IF($J3093="TC",0,IF($J3093="Nso",0,VLOOKUP($A3090,'Class-6'!$B$9:$FH$108,109,0)))</f>
        <v>0</v>
      </c>
      <c r="I3115" s="1105" t="s">
        <v>83</v>
      </c>
      <c r="J3115" s="1106"/>
      <c r="K3115" s="1107">
        <f>'Class-6'!$V$2</f>
        <v>44676</v>
      </c>
      <c r="L3115" s="1107"/>
      <c r="M3115" s="1108"/>
    </row>
    <row r="3116" spans="1:13" ht="20.25" customHeight="1">
      <c r="A3116" s="1187"/>
      <c r="B3116" s="49" t="s">
        <v>81</v>
      </c>
      <c r="C3116" s="1109" t="str">
        <f>'Class-6'!$DG$3</f>
        <v>ART EDU.</v>
      </c>
      <c r="D3116" s="1104"/>
      <c r="E3116" s="1104"/>
      <c r="F3116" s="1086" t="str">
        <f>IF($J3093="TC",0,IF($J3093="Nso",0,VLOOKUP($A3090,'Class-6'!$B$9:$FH$108,159,0)))</f>
        <v>0/100</v>
      </c>
      <c r="G3116" s="1087"/>
      <c r="H3116" s="95">
        <f>IF($J3093="TC",0,IF($J3093="Nso",0,VLOOKUP($A3090,'Class-6'!$B$9:$FH$108,118,0)))</f>
        <v>0</v>
      </c>
      <c r="I3116" s="1110"/>
      <c r="J3116" s="1111"/>
      <c r="K3116" s="1111"/>
      <c r="L3116" s="1111"/>
      <c r="M3116" s="1112"/>
    </row>
    <row r="3117" spans="1:13" ht="20.25" customHeight="1">
      <c r="A3117" s="1187"/>
      <c r="B3117" s="49" t="s">
        <v>81</v>
      </c>
      <c r="C3117" s="1084" t="str">
        <f>'Class-6'!$DP$3</f>
        <v>HEALTH &amp; PHY. EDU.</v>
      </c>
      <c r="D3117" s="1085"/>
      <c r="E3117" s="1085"/>
      <c r="F3117" s="1086" t="str">
        <f>IF($J3093="TC",0,IF($J3093="Nso",0,VLOOKUP($A3090,'Class-6'!$B$9:$FH$108,163,0)))</f>
        <v>0/100</v>
      </c>
      <c r="G3117" s="1087"/>
      <c r="H3117" s="95">
        <f>IF($J3093="TC",0,IF($J3093="Nso",0,VLOOKUP($A3090,'Class-6'!$B$9:$FH$108,127,0)))</f>
        <v>0</v>
      </c>
      <c r="I3117" s="1088" t="s">
        <v>78</v>
      </c>
      <c r="J3117" s="1089"/>
      <c r="K3117" s="1092"/>
      <c r="L3117" s="1093"/>
      <c r="M3117" s="1094"/>
    </row>
    <row r="3118" spans="1:13" ht="20.25" customHeight="1">
      <c r="A3118" s="1187"/>
      <c r="B3118" s="40" t="s">
        <v>81</v>
      </c>
      <c r="C3118" s="1098" t="s">
        <v>67</v>
      </c>
      <c r="D3118" s="1099"/>
      <c r="E3118" s="1099"/>
      <c r="F3118" s="1099"/>
      <c r="G3118" s="1099"/>
      <c r="H3118" s="1100"/>
      <c r="I3118" s="1090"/>
      <c r="J3118" s="1091"/>
      <c r="K3118" s="1095"/>
      <c r="L3118" s="1096"/>
      <c r="M3118" s="1097"/>
    </row>
    <row r="3119" spans="1:13" ht="20.25" customHeight="1" thickBot="1">
      <c r="A3119" s="1187"/>
      <c r="B3119" s="40" t="s">
        <v>81</v>
      </c>
      <c r="C3119" s="96" t="s">
        <v>68</v>
      </c>
      <c r="D3119" s="1060" t="s">
        <v>73</v>
      </c>
      <c r="E3119" s="1227"/>
      <c r="F3119" s="1060" t="s">
        <v>74</v>
      </c>
      <c r="G3119" s="1061"/>
      <c r="H3119" s="1062"/>
      <c r="I3119" s="1063" t="s">
        <v>79</v>
      </c>
      <c r="J3119" s="1064"/>
      <c r="K3119" s="1064"/>
      <c r="L3119" s="1064"/>
      <c r="M3119" s="1065"/>
    </row>
    <row r="3120" spans="1:13" ht="20.25" customHeight="1">
      <c r="A3120" s="1187"/>
      <c r="B3120" s="40" t="s">
        <v>81</v>
      </c>
      <c r="C3120" s="511" t="s">
        <v>207</v>
      </c>
      <c r="D3120" s="1228" t="s">
        <v>208</v>
      </c>
      <c r="E3120" s="1229"/>
      <c r="F3120" s="1069" t="s">
        <v>75</v>
      </c>
      <c r="G3120" s="1070"/>
      <c r="H3120" s="1071"/>
      <c r="I3120" s="1066"/>
      <c r="J3120" s="1067"/>
      <c r="K3120" s="1067"/>
      <c r="L3120" s="1067"/>
      <c r="M3120" s="1068"/>
    </row>
    <row r="3121" spans="1:13" ht="20.25" customHeight="1">
      <c r="A3121" s="1187"/>
      <c r="B3121" s="40" t="s">
        <v>81</v>
      </c>
      <c r="C3121" s="512" t="s">
        <v>69</v>
      </c>
      <c r="D3121" s="1230" t="s">
        <v>212</v>
      </c>
      <c r="E3121" s="1231"/>
      <c r="F3121" s="1072" t="s">
        <v>76</v>
      </c>
      <c r="G3121" s="1073"/>
      <c r="H3121" s="1074"/>
      <c r="I3121" s="1066"/>
      <c r="J3121" s="1067"/>
      <c r="K3121" s="1067"/>
      <c r="L3121" s="1067"/>
      <c r="M3121" s="1068"/>
    </row>
    <row r="3122" spans="1:13" ht="20.25" customHeight="1">
      <c r="A3122" s="1187"/>
      <c r="B3122" s="40" t="s">
        <v>81</v>
      </c>
      <c r="C3122" s="512" t="s">
        <v>70</v>
      </c>
      <c r="D3122" s="1230" t="s">
        <v>215</v>
      </c>
      <c r="E3122" s="1231"/>
      <c r="F3122" s="1072" t="s">
        <v>77</v>
      </c>
      <c r="G3122" s="1073"/>
      <c r="H3122" s="1074"/>
      <c r="I3122" s="1075" t="s">
        <v>93</v>
      </c>
      <c r="J3122" s="1076"/>
      <c r="K3122" s="1076"/>
      <c r="L3122" s="1076"/>
      <c r="M3122" s="1077"/>
    </row>
    <row r="3123" spans="1:13" ht="20.25" customHeight="1">
      <c r="A3123" s="1187"/>
      <c r="B3123" s="40"/>
      <c r="C3123" s="512" t="s">
        <v>72</v>
      </c>
      <c r="D3123" s="1230" t="s">
        <v>209</v>
      </c>
      <c r="E3123" s="1231"/>
      <c r="F3123" s="1072" t="s">
        <v>77</v>
      </c>
      <c r="G3123" s="1073"/>
      <c r="H3123" s="1074"/>
      <c r="I3123" s="1075"/>
      <c r="J3123" s="1076"/>
      <c r="K3123" s="1076"/>
      <c r="L3123" s="1076"/>
      <c r="M3123" s="1077"/>
    </row>
    <row r="3124" spans="1:13" ht="20.25" customHeight="1" thickBot="1">
      <c r="A3124" s="1187"/>
      <c r="B3124" s="51" t="s">
        <v>81</v>
      </c>
      <c r="C3124" s="131" t="s">
        <v>71</v>
      </c>
      <c r="D3124" s="1232" t="s">
        <v>210</v>
      </c>
      <c r="E3124" s="1233"/>
      <c r="F3124" s="1081" t="s">
        <v>106</v>
      </c>
      <c r="G3124" s="1082"/>
      <c r="H3124" s="1083"/>
      <c r="I3124" s="1078"/>
      <c r="J3124" s="1079"/>
      <c r="K3124" s="1079"/>
      <c r="L3124" s="1079"/>
      <c r="M3124" s="1080"/>
    </row>
    <row r="3125" spans="1:13" ht="24.75" customHeight="1" thickTop="1" thickBot="1">
      <c r="A3125" s="488">
        <f>A3090+1</f>
        <v>89</v>
      </c>
      <c r="B3125" s="1186" t="s">
        <v>54</v>
      </c>
      <c r="C3125" s="1186"/>
      <c r="D3125" s="1186"/>
      <c r="E3125" s="1186"/>
      <c r="F3125" s="1186"/>
      <c r="G3125" s="1186"/>
      <c r="H3125" s="1186"/>
      <c r="I3125" s="1186"/>
      <c r="J3125" s="1186"/>
      <c r="K3125" s="1186"/>
      <c r="L3125" s="1186"/>
      <c r="M3125" s="1186"/>
    </row>
    <row r="3126" spans="1:13" ht="37.5" customHeight="1" thickTop="1">
      <c r="A3126" s="1187"/>
      <c r="B3126" s="1188"/>
      <c r="C3126" s="1189"/>
      <c r="D3126" s="1192" t="str">
        <f>Master!$E$8</f>
        <v>Govt. Sr. Secondary School Raimalwada</v>
      </c>
      <c r="E3126" s="1193"/>
      <c r="F3126" s="1193"/>
      <c r="G3126" s="1193"/>
      <c r="H3126" s="1193"/>
      <c r="I3126" s="1193"/>
      <c r="J3126" s="1193"/>
      <c r="K3126" s="1193"/>
      <c r="L3126" s="1193"/>
      <c r="M3126" s="1194"/>
    </row>
    <row r="3127" spans="1:13" ht="26.25" customHeight="1" thickBot="1">
      <c r="A3127" s="1187"/>
      <c r="B3127" s="1190"/>
      <c r="C3127" s="1191"/>
      <c r="D3127" s="1195" t="str">
        <f>Master!$E$11</f>
        <v>P.S.-Bapini (Jodhpur)</v>
      </c>
      <c r="E3127" s="1196"/>
      <c r="F3127" s="1196"/>
      <c r="G3127" s="1196"/>
      <c r="H3127" s="1196"/>
      <c r="I3127" s="1196"/>
      <c r="J3127" s="1196"/>
      <c r="K3127" s="1196"/>
      <c r="L3127" s="1196"/>
      <c r="M3127" s="1197"/>
    </row>
    <row r="3128" spans="1:13" ht="15" customHeight="1">
      <c r="A3128" s="1187"/>
      <c r="B3128" s="274"/>
      <c r="C3128" s="1198" t="s">
        <v>169</v>
      </c>
      <c r="D3128" s="1199"/>
      <c r="E3128" s="1199"/>
      <c r="F3128" s="1199"/>
      <c r="G3128" s="1200"/>
      <c r="H3128" s="1207" t="s">
        <v>129</v>
      </c>
      <c r="I3128" s="1207"/>
      <c r="J3128" s="1210">
        <f>VLOOKUP(A3125,'Class-6'!$B$9:$G$108,6)</f>
        <v>0</v>
      </c>
      <c r="K3128" s="1213" t="str">
        <f>CONCATENATE('Class-6'!$C$3,'Class-6'!$G$3)</f>
        <v>School U-Dise Code :-08151106901</v>
      </c>
      <c r="L3128" s="1214"/>
      <c r="M3128" s="1215"/>
    </row>
    <row r="3129" spans="1:13" ht="15" customHeight="1">
      <c r="A3129" s="1187"/>
      <c r="B3129" s="38"/>
      <c r="C3129" s="1201"/>
      <c r="D3129" s="1202"/>
      <c r="E3129" s="1202"/>
      <c r="F3129" s="1202"/>
      <c r="G3129" s="1203"/>
      <c r="H3129" s="1208"/>
      <c r="I3129" s="1208"/>
      <c r="J3129" s="1211"/>
      <c r="K3129" s="1216" t="str">
        <f>CONCATENATE('Class-6'!$I$3,'Class-6'!$J$3)</f>
        <v>Session :-2021-22</v>
      </c>
      <c r="L3129" s="1217"/>
      <c r="M3129" s="1218"/>
    </row>
    <row r="3130" spans="1:13" ht="15" customHeight="1" thickBot="1">
      <c r="A3130" s="1187"/>
      <c r="B3130" s="38"/>
      <c r="C3130" s="1204"/>
      <c r="D3130" s="1205"/>
      <c r="E3130" s="1205"/>
      <c r="F3130" s="1205"/>
      <c r="G3130" s="1206"/>
      <c r="H3130" s="1209"/>
      <c r="I3130" s="1209"/>
      <c r="J3130" s="1212"/>
      <c r="K3130" s="1219"/>
      <c r="L3130" s="1220"/>
      <c r="M3130" s="1221"/>
    </row>
    <row r="3131" spans="1:13" ht="20.25" customHeight="1">
      <c r="A3131" s="1187"/>
      <c r="B3131" s="40" t="s">
        <v>81</v>
      </c>
      <c r="C3131" s="1222" t="s">
        <v>22</v>
      </c>
      <c r="D3131" s="1223"/>
      <c r="E3131" s="1223"/>
      <c r="F3131" s="1224"/>
      <c r="G3131" s="17" t="s">
        <v>167</v>
      </c>
      <c r="H3131" s="1225">
        <f>VLOOKUP($A3125,'Class-6'!$B$9:$EI$108,4,0)</f>
        <v>0</v>
      </c>
      <c r="I3131" s="1225"/>
      <c r="J3131" s="1225"/>
      <c r="K3131" s="1225"/>
      <c r="L3131" s="1225"/>
      <c r="M3131" s="1226"/>
    </row>
    <row r="3132" spans="1:13" ht="20.25" customHeight="1">
      <c r="A3132" s="1187"/>
      <c r="B3132" s="40" t="s">
        <v>81</v>
      </c>
      <c r="C3132" s="1181" t="s">
        <v>24</v>
      </c>
      <c r="D3132" s="1182"/>
      <c r="E3132" s="1182"/>
      <c r="F3132" s="1183"/>
      <c r="G3132" s="33" t="s">
        <v>167</v>
      </c>
      <c r="H3132" s="1179">
        <f>VLOOKUP($A3125,'Class-6'!$B$9:$EI$108,7,0)</f>
        <v>0</v>
      </c>
      <c r="I3132" s="1179"/>
      <c r="J3132" s="1179"/>
      <c r="K3132" s="1179"/>
      <c r="L3132" s="1179"/>
      <c r="M3132" s="1180"/>
    </row>
    <row r="3133" spans="1:13" ht="20.25" customHeight="1">
      <c r="A3133" s="1187"/>
      <c r="B3133" s="40" t="s">
        <v>81</v>
      </c>
      <c r="C3133" s="1181" t="s">
        <v>25</v>
      </c>
      <c r="D3133" s="1182"/>
      <c r="E3133" s="1182"/>
      <c r="F3133" s="1183"/>
      <c r="G3133" s="33" t="s">
        <v>167</v>
      </c>
      <c r="H3133" s="1179">
        <f>VLOOKUP($A3125,'Class-6'!$B$9:$EI$108,8,0)</f>
        <v>0</v>
      </c>
      <c r="I3133" s="1179"/>
      <c r="J3133" s="1179"/>
      <c r="K3133" s="1179"/>
      <c r="L3133" s="1179"/>
      <c r="M3133" s="1180"/>
    </row>
    <row r="3134" spans="1:13" ht="20.25" customHeight="1">
      <c r="A3134" s="1187"/>
      <c r="B3134" s="40" t="s">
        <v>81</v>
      </c>
      <c r="C3134" s="1181" t="s">
        <v>56</v>
      </c>
      <c r="D3134" s="1182"/>
      <c r="E3134" s="1182"/>
      <c r="F3134" s="1183"/>
      <c r="G3134" s="33" t="s">
        <v>167</v>
      </c>
      <c r="H3134" s="1179">
        <f>VLOOKUP($A3125,'Class-6'!$B$9:$EI$108,9,0)</f>
        <v>0</v>
      </c>
      <c r="I3134" s="1179"/>
      <c r="J3134" s="1179"/>
      <c r="K3134" s="1179"/>
      <c r="L3134" s="1179"/>
      <c r="M3134" s="1180"/>
    </row>
    <row r="3135" spans="1:13" ht="20.25" customHeight="1">
      <c r="A3135" s="1187"/>
      <c r="B3135" s="40" t="s">
        <v>81</v>
      </c>
      <c r="C3135" s="1181" t="s">
        <v>57</v>
      </c>
      <c r="D3135" s="1182"/>
      <c r="E3135" s="1182"/>
      <c r="F3135" s="1183"/>
      <c r="G3135" s="33" t="s">
        <v>167</v>
      </c>
      <c r="H3135" s="1184" t="str">
        <f>CONCATENATE('Class-6'!$G$4,'Class-6'!$J$4)</f>
        <v>6(A)</v>
      </c>
      <c r="I3135" s="1179"/>
      <c r="J3135" s="1179"/>
      <c r="K3135" s="1179"/>
      <c r="L3135" s="1179"/>
      <c r="M3135" s="1180"/>
    </row>
    <row r="3136" spans="1:13" ht="20.25" customHeight="1" thickBot="1">
      <c r="A3136" s="1187"/>
      <c r="B3136" s="40" t="s">
        <v>81</v>
      </c>
      <c r="C3136" s="1154" t="s">
        <v>27</v>
      </c>
      <c r="D3136" s="1155"/>
      <c r="E3136" s="1155"/>
      <c r="F3136" s="1156"/>
      <c r="G3136" s="98" t="s">
        <v>167</v>
      </c>
      <c r="H3136" s="1157">
        <f>VLOOKUP($A3125,'Class-6'!$B$9:$EI$108,10,0)</f>
        <v>0</v>
      </c>
      <c r="I3136" s="1157"/>
      <c r="J3136" s="1157"/>
      <c r="K3136" s="1157"/>
      <c r="L3136" s="1157"/>
      <c r="M3136" s="1158"/>
    </row>
    <row r="3137" spans="1:13" ht="20.25" customHeight="1">
      <c r="A3137" s="1187"/>
      <c r="B3137" s="49" t="s">
        <v>81</v>
      </c>
      <c r="C3137" s="1159" t="s">
        <v>58</v>
      </c>
      <c r="D3137" s="1160"/>
      <c r="E3137" s="413" t="s">
        <v>85</v>
      </c>
      <c r="F3137" s="413" t="s">
        <v>86</v>
      </c>
      <c r="G3137" s="410" t="s">
        <v>33</v>
      </c>
      <c r="H3137" s="1161" t="s">
        <v>59</v>
      </c>
      <c r="I3137" s="1161"/>
      <c r="J3137" s="1162" t="s">
        <v>97</v>
      </c>
      <c r="K3137" s="1163"/>
      <c r="L3137" s="414" t="s">
        <v>89</v>
      </c>
      <c r="M3137" s="1164" t="s">
        <v>104</v>
      </c>
    </row>
    <row r="3138" spans="1:13" ht="25.5" customHeight="1" thickBot="1">
      <c r="A3138" s="1187"/>
      <c r="B3138" s="49" t="s">
        <v>81</v>
      </c>
      <c r="C3138" s="1166" t="s">
        <v>60</v>
      </c>
      <c r="D3138" s="1167"/>
      <c r="E3138" s="267">
        <f>'Class-6'!$L$7</f>
        <v>20</v>
      </c>
      <c r="F3138" s="267">
        <f>'Class-6'!$M$7</f>
        <v>20</v>
      </c>
      <c r="G3138" s="268">
        <f>SUM(E3138:F3138)</f>
        <v>40</v>
      </c>
      <c r="H3138" s="1168">
        <f>'Class-6'!$R$7</f>
        <v>60</v>
      </c>
      <c r="I3138" s="1169"/>
      <c r="J3138" s="1170">
        <f>'Class-6'!$V$7</f>
        <v>100</v>
      </c>
      <c r="K3138" s="1171"/>
      <c r="L3138" s="150">
        <f>G3138+H3138+J3138</f>
        <v>200</v>
      </c>
      <c r="M3138" s="1165"/>
    </row>
    <row r="3139" spans="1:13" ht="22.5" customHeight="1">
      <c r="A3139" s="1187"/>
      <c r="B3139" s="49" t="s">
        <v>81</v>
      </c>
      <c r="C3139" s="1148" t="str">
        <f>'Class-6'!$L$3</f>
        <v>HINDI</v>
      </c>
      <c r="D3139" s="1149"/>
      <c r="E3139" s="99">
        <f>IF($J3128="TC",0,IF($J3128="Nso",0,VLOOKUP($A3125,'Class-6'!$B$9:$EI$108,11,0)))</f>
        <v>0</v>
      </c>
      <c r="F3139" s="99">
        <f>IF($J3128="TC",0,IF($J3128="Nso",0,VLOOKUP($A3125,'Class-6'!$B$9:$EI$108,12,0)))</f>
        <v>0</v>
      </c>
      <c r="G3139" s="269">
        <f>SUM(E3139,F3139)</f>
        <v>0</v>
      </c>
      <c r="H3139" s="1150">
        <f>IF($J3128="TC",0,IF($J3128="Nso",0,VLOOKUP($A3125,'Class-6'!$B$9:$EI$108,17,0)))</f>
        <v>0</v>
      </c>
      <c r="I3139" s="1151"/>
      <c r="J3139" s="1152">
        <f>IF($J3128="TC",0,IF($J3128="Nso",0,VLOOKUP($A3125,'Class-6'!$B$9:$EI$108,21,0)))</f>
        <v>0</v>
      </c>
      <c r="K3139" s="1153"/>
      <c r="L3139" s="99">
        <f>SUM(G3139,H3139,J3139)</f>
        <v>0</v>
      </c>
      <c r="M3139" s="100">
        <f>IF($J3128="TC",0,IF($J3128="Nso",0,VLOOKUP($A3125,'Class-6'!$B$9:$EI$108,25,0)))</f>
        <v>0</v>
      </c>
    </row>
    <row r="3140" spans="1:13" ht="22.5" customHeight="1">
      <c r="A3140" s="1187"/>
      <c r="B3140" s="49" t="s">
        <v>81</v>
      </c>
      <c r="C3140" s="1136" t="str">
        <f>'Class-6'!$AA$3</f>
        <v>ENGLISH</v>
      </c>
      <c r="D3140" s="1137"/>
      <c r="E3140" s="99">
        <f>IF($J3128="TC",0,IF($J3128="Nso",0,VLOOKUP($A3125,'Class-6'!$B$9:$EI$108,26,0)))</f>
        <v>0</v>
      </c>
      <c r="F3140" s="99">
        <f>IF($J3128="TC",0,IF($J3128="Nso",0,VLOOKUP($A3125,'Class-6'!$B$9:$EI$108,27,0)))</f>
        <v>0</v>
      </c>
      <c r="G3140" s="270">
        <f t="shared" ref="G3140:G3144" si="176">SUM(E3140,F3140)</f>
        <v>0</v>
      </c>
      <c r="H3140" s="1138">
        <f>IF($J3128="TC",0,IF($J3128="Nso",0,VLOOKUP($A3125,'Class-6'!$B$9:$EI$108,32,0)))</f>
        <v>0</v>
      </c>
      <c r="I3140" s="1139"/>
      <c r="J3140" s="1140">
        <f>IF($J3128="TC",0,IF($J3128="Nso",0,VLOOKUP($A3125,'Class-6'!$B$9:$EI$108,36,0)))</f>
        <v>0</v>
      </c>
      <c r="K3140" s="1141"/>
      <c r="L3140" s="99">
        <f t="shared" ref="L3140:L3144" si="177">SUM(G3140,H3140,J3140)</f>
        <v>0</v>
      </c>
      <c r="M3140" s="100">
        <f>IF($J3128="TC",0,IF($J3128="Nso",0,VLOOKUP($A3125,'Class-6'!$B$9:$EI$108,40,0)))</f>
        <v>0</v>
      </c>
    </row>
    <row r="3141" spans="1:13" ht="22.5" customHeight="1">
      <c r="A3141" s="1187"/>
      <c r="B3141" s="49" t="s">
        <v>81</v>
      </c>
      <c r="C3141" s="1136" t="str">
        <f>'Class-6'!$AP$3</f>
        <v>SANSKRIT</v>
      </c>
      <c r="D3141" s="1137"/>
      <c r="E3141" s="99">
        <f>IF($J3128="TC",0,IF($J3128="Nso",0,VLOOKUP($A3125,'Class-6'!$B$9:$EI$108,41,0)))</f>
        <v>0</v>
      </c>
      <c r="F3141" s="99">
        <f>IF($J3128="TC",0,IF($J3128="TC",0,IF($J3128="Nso",0,VLOOKUP($A3125,'Class-6'!$B$9:$EI$108,42,0))))</f>
        <v>0</v>
      </c>
      <c r="G3141" s="270">
        <f t="shared" si="176"/>
        <v>0</v>
      </c>
      <c r="H3141" s="1138">
        <f>IF($J3128="TC",0,IF($J3128="Nso",0,VLOOKUP($A3125,'Class-6'!$B$9:$EI$108,47,0)))</f>
        <v>0</v>
      </c>
      <c r="I3141" s="1139"/>
      <c r="J3141" s="1140">
        <f>IF($J3128="TC",0,IF($J3128="Nso",0,VLOOKUP($A3125,'Class-6'!$B$9:$EI$108,51,0)))</f>
        <v>0</v>
      </c>
      <c r="K3141" s="1141"/>
      <c r="L3141" s="99">
        <f t="shared" si="177"/>
        <v>0</v>
      </c>
      <c r="M3141" s="100">
        <f>IF($J3128="TC",0,IF($J3128="Nso",0,VLOOKUP($A3125,'Class-6'!$B$9:$EI$108,55,0)))</f>
        <v>0</v>
      </c>
    </row>
    <row r="3142" spans="1:13" ht="22.5" customHeight="1">
      <c r="A3142" s="1187"/>
      <c r="B3142" s="49" t="s">
        <v>81</v>
      </c>
      <c r="C3142" s="1136" t="str">
        <f>'Class-6'!$BE$3</f>
        <v>SCIENCE</v>
      </c>
      <c r="D3142" s="1137"/>
      <c r="E3142" s="99">
        <f>IF($J3128="TC",0,IF($J3128="Nso",0,VLOOKUP($A3125,'Class-6'!$B$9:$EI$108,56,0)))</f>
        <v>0</v>
      </c>
      <c r="F3142" s="99">
        <f>IF($J3128="TC",0,IF($J3128="Nso",0,VLOOKUP($A3125,'Class-6'!$B$9:$EI$108,57,0)))</f>
        <v>0</v>
      </c>
      <c r="G3142" s="270">
        <f t="shared" si="176"/>
        <v>0</v>
      </c>
      <c r="H3142" s="1138">
        <f>IF($J3128="TC",0,IF($J3128="Nso",0,VLOOKUP($A3125,'Class-6'!$B$9:$EI$108,62,0)))</f>
        <v>0</v>
      </c>
      <c r="I3142" s="1139"/>
      <c r="J3142" s="1140">
        <f>IF($J3128="TC",0,IF($J3128="Nso",0,VLOOKUP($A3125,'Class-6'!$B$9:$EI$108,66,0)))</f>
        <v>0</v>
      </c>
      <c r="K3142" s="1141"/>
      <c r="L3142" s="99">
        <f t="shared" si="177"/>
        <v>0</v>
      </c>
      <c r="M3142" s="100">
        <f>IF($J3128="TC",0,IF($J3128="Nso",0,VLOOKUP($A3125,'Class-6'!$B$9:$EI$108,70,0)))</f>
        <v>0</v>
      </c>
    </row>
    <row r="3143" spans="1:13" ht="22.5" customHeight="1">
      <c r="A3143" s="1187"/>
      <c r="B3143" s="49" t="s">
        <v>81</v>
      </c>
      <c r="C3143" s="1136" t="str">
        <f>'Class-6'!$BT$3</f>
        <v>MATHEMATICS</v>
      </c>
      <c r="D3143" s="1137"/>
      <c r="E3143" s="99">
        <f>IF($J3128="TC",0,IF($J3128="Nso",0,VLOOKUP($A3125,'Class-6'!$B$9:$EI$108,71,0)))</f>
        <v>0</v>
      </c>
      <c r="F3143" s="99">
        <f>IF($J3128="TC",0,IF($J3128="Nso",0,VLOOKUP($A3125,'Class-6'!$B$9:$EI$108,72,0)))</f>
        <v>0</v>
      </c>
      <c r="G3143" s="270">
        <f t="shared" si="176"/>
        <v>0</v>
      </c>
      <c r="H3143" s="1138">
        <f>IF($J3128="TC",0,IF($J3128="Nso",0,VLOOKUP($A3125,'Class-6'!$B$9:$EI$108,77,0)))</f>
        <v>0</v>
      </c>
      <c r="I3143" s="1139"/>
      <c r="J3143" s="1140">
        <f>IF($J3128="TC",0,IF($J3128="Nso",0,VLOOKUP($A3125,'Class-6'!$B$9:$EI$108,81,0)))</f>
        <v>0</v>
      </c>
      <c r="K3143" s="1141"/>
      <c r="L3143" s="99">
        <f t="shared" si="177"/>
        <v>0</v>
      </c>
      <c r="M3143" s="100">
        <f>IF($J3128="TC",0,IF($J3128="Nso",0,VLOOKUP($A3125,'Class-6'!$B$9:$EI$108,85,0)))</f>
        <v>0</v>
      </c>
    </row>
    <row r="3144" spans="1:13" ht="22.5" customHeight="1" thickBot="1">
      <c r="A3144" s="1187"/>
      <c r="B3144" s="49" t="s">
        <v>81</v>
      </c>
      <c r="C3144" s="1142" t="str">
        <f>'Class-6'!$CI$3</f>
        <v>SOCIAL SCIENCE</v>
      </c>
      <c r="D3144" s="1143"/>
      <c r="E3144" s="99">
        <f>IF($J3128="TC",0,IF($J3128="Nso",0,VLOOKUP($A3125,'Class-6'!$B$9:$EI$108,86,0)))</f>
        <v>0</v>
      </c>
      <c r="F3144" s="99">
        <f>IF($J3128="TC",0,IF($J3128="Nso",0,VLOOKUP($A3125,'Class-6'!$B$9:$EI$108,87,0)))</f>
        <v>0</v>
      </c>
      <c r="G3144" s="271">
        <f t="shared" si="176"/>
        <v>0</v>
      </c>
      <c r="H3144" s="1144">
        <f>IF($J3128="TC",0,IF($J3128="Nso",0,VLOOKUP($A3125,'Class-6'!$B$9:$EI$108,92,0)))</f>
        <v>0</v>
      </c>
      <c r="I3144" s="1145"/>
      <c r="J3144" s="1146">
        <f>IF($J3128="TC",0,IF($J3128="Nso",0,VLOOKUP($A3125,'Class-6'!$B$9:$EI$108,96,0)))</f>
        <v>0</v>
      </c>
      <c r="K3144" s="1147"/>
      <c r="L3144" s="99">
        <f t="shared" si="177"/>
        <v>0</v>
      </c>
      <c r="M3144" s="100">
        <f>IF($J3128="TC",0,IF($J3128="Nso",0,VLOOKUP($A3125,'Class-6'!$B$9:$EI$108,100,0)))</f>
        <v>0</v>
      </c>
    </row>
    <row r="3145" spans="1:13" ht="20.25" customHeight="1">
      <c r="A3145" s="1187"/>
      <c r="B3145" s="49" t="s">
        <v>81</v>
      </c>
      <c r="C3145" s="1124" t="s">
        <v>90</v>
      </c>
      <c r="D3145" s="1125"/>
      <c r="E3145" s="1126"/>
      <c r="F3145" s="1130" t="s">
        <v>91</v>
      </c>
      <c r="G3145" s="1131"/>
      <c r="H3145" s="1132" t="s">
        <v>92</v>
      </c>
      <c r="I3145" s="1133"/>
      <c r="J3145" s="481" t="s">
        <v>45</v>
      </c>
      <c r="K3145" s="481" t="s">
        <v>98</v>
      </c>
      <c r="L3145" s="411" t="s">
        <v>43</v>
      </c>
      <c r="M3145" s="50" t="s">
        <v>47</v>
      </c>
    </row>
    <row r="3146" spans="1:13" ht="20.25" customHeight="1" thickBot="1">
      <c r="A3146" s="1187"/>
      <c r="B3146" s="49" t="s">
        <v>81</v>
      </c>
      <c r="C3146" s="1127"/>
      <c r="D3146" s="1128"/>
      <c r="E3146" s="1129"/>
      <c r="F3146" s="1134">
        <f>IF($J3128="TC",0,IF($J3128="Nso",0,VLOOKUP($A3125,'Class-6'!$B$9:$EI$108,131,0)))</f>
        <v>0</v>
      </c>
      <c r="G3146" s="1135"/>
      <c r="H3146" s="1134">
        <f>IF($J3128="TC",0,IF($J3128="Nso",0,VLOOKUP($A3125,'Class-6'!$B$9:$EI$108,132,0)))</f>
        <v>0</v>
      </c>
      <c r="I3146" s="1135"/>
      <c r="J3146" s="483">
        <f>IF($J3128="TC",0,IF($J3128="Nso",0,VLOOKUP($A3125,'Class-6'!$B$9:$EI$108,133,0)))</f>
        <v>0</v>
      </c>
      <c r="K3146" s="482" t="str">
        <f>IF($J3128="TC",0,IF($J3128="Nso",0,VLOOKUP($A3125,'Class-6'!$B$9:$EI$108,134,0)))</f>
        <v/>
      </c>
      <c r="L3146" s="412" t="str">
        <f>IF($J3128="TC","TC",IF($J3128="Nso","NSO",VLOOKUP($A3125,'Class-6'!$B$9:$EI$108,135,0)))</f>
        <v/>
      </c>
      <c r="M3146" s="97" t="str">
        <f>IF($J3128="Nso",0,VLOOKUP($A3125,'Class-6'!$B$9:$EI$108,137,0))</f>
        <v/>
      </c>
    </row>
    <row r="3147" spans="1:13" ht="20.25" customHeight="1">
      <c r="A3147" s="1187"/>
      <c r="B3147" s="49" t="s">
        <v>81</v>
      </c>
      <c r="C3147" s="1172" t="s">
        <v>63</v>
      </c>
      <c r="D3147" s="1173"/>
      <c r="E3147" s="1173"/>
      <c r="F3147" s="1173"/>
      <c r="G3147" s="1173"/>
      <c r="H3147" s="1174"/>
      <c r="I3147" s="1175" t="s">
        <v>64</v>
      </c>
      <c r="J3147" s="1176"/>
      <c r="K3147" s="484">
        <f>IF($J3128="TC",0,IF($J3128="Nso",0,VLOOKUP($A3125,'Class-6'!$B$9:$EI$108,128,0)))</f>
        <v>0</v>
      </c>
      <c r="L3147" s="1177" t="s">
        <v>107</v>
      </c>
      <c r="M3147" s="1178"/>
    </row>
    <row r="3148" spans="1:13" ht="20.25" customHeight="1" thickBot="1">
      <c r="A3148" s="1187"/>
      <c r="B3148" s="49" t="s">
        <v>81</v>
      </c>
      <c r="C3148" s="1113" t="s">
        <v>58</v>
      </c>
      <c r="D3148" s="1114"/>
      <c r="E3148" s="1114"/>
      <c r="F3148" s="1115" t="s">
        <v>176</v>
      </c>
      <c r="G3148" s="1115"/>
      <c r="H3148" s="272" t="s">
        <v>51</v>
      </c>
      <c r="I3148" s="1116" t="s">
        <v>65</v>
      </c>
      <c r="J3148" s="1117"/>
      <c r="K3148" s="485">
        <f>IF($J3128="TC",0,IF($J3128="Nso",0,VLOOKUP($A3125,'Class-6'!$B$9:$EI$108,129,0)))</f>
        <v>0</v>
      </c>
      <c r="L3148" s="1118" t="str">
        <f>IF($J3128="TC",0,IF($J3128="Nso",0,VLOOKUP($A3125,'Class-6'!$B$9:$EI$108,130,0)))</f>
        <v/>
      </c>
      <c r="M3148" s="1119"/>
    </row>
    <row r="3149" spans="1:13" ht="20.25" customHeight="1">
      <c r="A3149" s="1187"/>
      <c r="B3149" s="49" t="s">
        <v>81</v>
      </c>
      <c r="C3149" s="1113"/>
      <c r="D3149" s="1114"/>
      <c r="E3149" s="1114"/>
      <c r="F3149" s="1115"/>
      <c r="G3149" s="1115"/>
      <c r="H3149" s="273" t="s">
        <v>105</v>
      </c>
      <c r="I3149" s="1120" t="s">
        <v>66</v>
      </c>
      <c r="J3149" s="1121"/>
      <c r="K3149" s="1122">
        <f>IF($J3128="TC",0,IF($J3128="Nso",0,VLOOKUP($A3125,'Class-6'!$B$9:$EI$108,138,0)))</f>
        <v>0</v>
      </c>
      <c r="L3149" s="1122"/>
      <c r="M3149" s="1123"/>
    </row>
    <row r="3150" spans="1:13" ht="20.25" customHeight="1">
      <c r="A3150" s="1187"/>
      <c r="B3150" s="49" t="s">
        <v>81</v>
      </c>
      <c r="C3150" s="1101" t="str">
        <f>'Class-6'!$CX$3</f>
        <v>WORK EXP.</v>
      </c>
      <c r="D3150" s="1102"/>
      <c r="E3150" s="1103"/>
      <c r="F3150" s="1104" t="str">
        <f>IF($J3128="TC",0,IF($J3128="Nso",0,VLOOKUP($A3125,'Class-6'!$B$9:$FH$108,155,0)))</f>
        <v>0/100</v>
      </c>
      <c r="G3150" s="1104"/>
      <c r="H3150" s="95">
        <f>IF($J3128="TC",0,IF($J3128="Nso",0,VLOOKUP($A3125,'Class-6'!$B$9:$FH$108,109,0)))</f>
        <v>0</v>
      </c>
      <c r="I3150" s="1105" t="s">
        <v>83</v>
      </c>
      <c r="J3150" s="1106"/>
      <c r="K3150" s="1107">
        <f>'Class-6'!$V$2</f>
        <v>44676</v>
      </c>
      <c r="L3150" s="1107"/>
      <c r="M3150" s="1108"/>
    </row>
    <row r="3151" spans="1:13" ht="20.25" customHeight="1">
      <c r="A3151" s="1187"/>
      <c r="B3151" s="49" t="s">
        <v>81</v>
      </c>
      <c r="C3151" s="1109" t="str">
        <f>'Class-6'!$DG$3</f>
        <v>ART EDU.</v>
      </c>
      <c r="D3151" s="1104"/>
      <c r="E3151" s="1104"/>
      <c r="F3151" s="1086" t="str">
        <f>IF($J3128="TC",0,IF($J3128="Nso",0,VLOOKUP($A3125,'Class-6'!$B$9:$FH$108,159,0)))</f>
        <v>0/100</v>
      </c>
      <c r="G3151" s="1087"/>
      <c r="H3151" s="95">
        <f>IF($J3128="TC",0,IF($J3128="Nso",0,VLOOKUP($A3125,'Class-6'!$B$9:$FH$108,118,0)))</f>
        <v>0</v>
      </c>
      <c r="I3151" s="1110"/>
      <c r="J3151" s="1111"/>
      <c r="K3151" s="1111"/>
      <c r="L3151" s="1111"/>
      <c r="M3151" s="1112"/>
    </row>
    <row r="3152" spans="1:13" ht="20.25" customHeight="1">
      <c r="A3152" s="1187"/>
      <c r="B3152" s="49" t="s">
        <v>81</v>
      </c>
      <c r="C3152" s="1084" t="str">
        <f>'Class-6'!$DP$3</f>
        <v>HEALTH &amp; PHY. EDU.</v>
      </c>
      <c r="D3152" s="1085"/>
      <c r="E3152" s="1085"/>
      <c r="F3152" s="1086" t="str">
        <f>IF($J3128="TC",0,IF($J3128="Nso",0,VLOOKUP($A3125,'Class-6'!$B$9:$FH$108,163,0)))</f>
        <v>0/100</v>
      </c>
      <c r="G3152" s="1087"/>
      <c r="H3152" s="95">
        <f>IF($J3128="TC",0,IF($J3128="Nso",0,VLOOKUP($A3125,'Class-6'!$B$9:$FH$108,127,0)))</f>
        <v>0</v>
      </c>
      <c r="I3152" s="1088" t="s">
        <v>78</v>
      </c>
      <c r="J3152" s="1089"/>
      <c r="K3152" s="1092"/>
      <c r="L3152" s="1093"/>
      <c r="M3152" s="1094"/>
    </row>
    <row r="3153" spans="1:13" ht="20.25" customHeight="1">
      <c r="A3153" s="1187"/>
      <c r="B3153" s="40" t="s">
        <v>81</v>
      </c>
      <c r="C3153" s="1098" t="s">
        <v>67</v>
      </c>
      <c r="D3153" s="1099"/>
      <c r="E3153" s="1099"/>
      <c r="F3153" s="1099"/>
      <c r="G3153" s="1099"/>
      <c r="H3153" s="1100"/>
      <c r="I3153" s="1090"/>
      <c r="J3153" s="1091"/>
      <c r="K3153" s="1095"/>
      <c r="L3153" s="1096"/>
      <c r="M3153" s="1097"/>
    </row>
    <row r="3154" spans="1:13" ht="20.25" customHeight="1" thickBot="1">
      <c r="A3154" s="1187"/>
      <c r="B3154" s="40" t="s">
        <v>81</v>
      </c>
      <c r="C3154" s="96" t="s">
        <v>68</v>
      </c>
      <c r="D3154" s="1060" t="s">
        <v>73</v>
      </c>
      <c r="E3154" s="1227"/>
      <c r="F3154" s="1060" t="s">
        <v>74</v>
      </c>
      <c r="G3154" s="1061"/>
      <c r="H3154" s="1062"/>
      <c r="I3154" s="1063" t="s">
        <v>79</v>
      </c>
      <c r="J3154" s="1064"/>
      <c r="K3154" s="1064"/>
      <c r="L3154" s="1064"/>
      <c r="M3154" s="1065"/>
    </row>
    <row r="3155" spans="1:13" ht="20.25" customHeight="1">
      <c r="A3155" s="1187"/>
      <c r="B3155" s="40" t="s">
        <v>81</v>
      </c>
      <c r="C3155" s="511" t="s">
        <v>207</v>
      </c>
      <c r="D3155" s="1228" t="s">
        <v>208</v>
      </c>
      <c r="E3155" s="1229"/>
      <c r="F3155" s="1069" t="s">
        <v>75</v>
      </c>
      <c r="G3155" s="1070"/>
      <c r="H3155" s="1071"/>
      <c r="I3155" s="1066"/>
      <c r="J3155" s="1067"/>
      <c r="K3155" s="1067"/>
      <c r="L3155" s="1067"/>
      <c r="M3155" s="1068"/>
    </row>
    <row r="3156" spans="1:13" ht="20.25" customHeight="1">
      <c r="A3156" s="1187"/>
      <c r="B3156" s="40" t="s">
        <v>81</v>
      </c>
      <c r="C3156" s="512" t="s">
        <v>69</v>
      </c>
      <c r="D3156" s="1230" t="s">
        <v>212</v>
      </c>
      <c r="E3156" s="1231"/>
      <c r="F3156" s="1072" t="s">
        <v>76</v>
      </c>
      <c r="G3156" s="1073"/>
      <c r="H3156" s="1074"/>
      <c r="I3156" s="1066"/>
      <c r="J3156" s="1067"/>
      <c r="K3156" s="1067"/>
      <c r="L3156" s="1067"/>
      <c r="M3156" s="1068"/>
    </row>
    <row r="3157" spans="1:13" ht="20.25" customHeight="1">
      <c r="A3157" s="1187"/>
      <c r="B3157" s="40" t="s">
        <v>81</v>
      </c>
      <c r="C3157" s="512" t="s">
        <v>70</v>
      </c>
      <c r="D3157" s="1230" t="s">
        <v>215</v>
      </c>
      <c r="E3157" s="1231"/>
      <c r="F3157" s="1072" t="s">
        <v>77</v>
      </c>
      <c r="G3157" s="1073"/>
      <c r="H3157" s="1074"/>
      <c r="I3157" s="1075" t="s">
        <v>93</v>
      </c>
      <c r="J3157" s="1076"/>
      <c r="K3157" s="1076"/>
      <c r="L3157" s="1076"/>
      <c r="M3157" s="1077"/>
    </row>
    <row r="3158" spans="1:13" ht="20.25" customHeight="1">
      <c r="A3158" s="1187"/>
      <c r="B3158" s="40"/>
      <c r="C3158" s="512" t="s">
        <v>72</v>
      </c>
      <c r="D3158" s="1230" t="s">
        <v>209</v>
      </c>
      <c r="E3158" s="1231"/>
      <c r="F3158" s="1072" t="s">
        <v>77</v>
      </c>
      <c r="G3158" s="1073"/>
      <c r="H3158" s="1074"/>
      <c r="I3158" s="1075"/>
      <c r="J3158" s="1076"/>
      <c r="K3158" s="1076"/>
      <c r="L3158" s="1076"/>
      <c r="M3158" s="1077"/>
    </row>
    <row r="3159" spans="1:13" ht="20.25" customHeight="1" thickBot="1">
      <c r="A3159" s="1187"/>
      <c r="B3159" s="51" t="s">
        <v>81</v>
      </c>
      <c r="C3159" s="131" t="s">
        <v>71</v>
      </c>
      <c r="D3159" s="1232" t="s">
        <v>210</v>
      </c>
      <c r="E3159" s="1233"/>
      <c r="F3159" s="1081" t="s">
        <v>106</v>
      </c>
      <c r="G3159" s="1082"/>
      <c r="H3159" s="1083"/>
      <c r="I3159" s="1078"/>
      <c r="J3159" s="1079"/>
      <c r="K3159" s="1079"/>
      <c r="L3159" s="1079"/>
      <c r="M3159" s="1080"/>
    </row>
    <row r="3160" spans="1:13" ht="12.75" customHeight="1" thickTop="1">
      <c r="A3160" s="1185"/>
      <c r="B3160" s="1185"/>
      <c r="C3160" s="1185"/>
      <c r="D3160" s="1185"/>
      <c r="E3160" s="1185"/>
      <c r="F3160" s="1185"/>
      <c r="G3160" s="1185"/>
      <c r="H3160" s="1185"/>
      <c r="I3160" s="1185"/>
      <c r="J3160" s="1185"/>
      <c r="K3160" s="1185"/>
      <c r="L3160" s="1185"/>
      <c r="M3160" s="1185"/>
    </row>
    <row r="3161" spans="1:13" ht="24.75" customHeight="1" thickBot="1">
      <c r="A3161" s="488">
        <f>A3125+1</f>
        <v>90</v>
      </c>
      <c r="B3161" s="1186" t="s">
        <v>54</v>
      </c>
      <c r="C3161" s="1186"/>
      <c r="D3161" s="1186"/>
      <c r="E3161" s="1186"/>
      <c r="F3161" s="1186"/>
      <c r="G3161" s="1186"/>
      <c r="H3161" s="1186"/>
      <c r="I3161" s="1186"/>
      <c r="J3161" s="1186"/>
      <c r="K3161" s="1186"/>
      <c r="L3161" s="1186"/>
      <c r="M3161" s="1186"/>
    </row>
    <row r="3162" spans="1:13" ht="42.75" customHeight="1" thickTop="1">
      <c r="A3162" s="1187"/>
      <c r="B3162" s="1188"/>
      <c r="C3162" s="1189"/>
      <c r="D3162" s="1192" t="str">
        <f>Master!$E$8</f>
        <v>Govt. Sr. Secondary School Raimalwada</v>
      </c>
      <c r="E3162" s="1193"/>
      <c r="F3162" s="1193"/>
      <c r="G3162" s="1193"/>
      <c r="H3162" s="1193"/>
      <c r="I3162" s="1193"/>
      <c r="J3162" s="1193"/>
      <c r="K3162" s="1193"/>
      <c r="L3162" s="1193"/>
      <c r="M3162" s="1194"/>
    </row>
    <row r="3163" spans="1:13" ht="26.25" customHeight="1" thickBot="1">
      <c r="A3163" s="1187"/>
      <c r="B3163" s="1190"/>
      <c r="C3163" s="1191"/>
      <c r="D3163" s="1195" t="str">
        <f>Master!$E$11</f>
        <v>P.S.-Bapini (Jodhpur)</v>
      </c>
      <c r="E3163" s="1196"/>
      <c r="F3163" s="1196"/>
      <c r="G3163" s="1196"/>
      <c r="H3163" s="1196"/>
      <c r="I3163" s="1196"/>
      <c r="J3163" s="1196"/>
      <c r="K3163" s="1196"/>
      <c r="L3163" s="1196"/>
      <c r="M3163" s="1197"/>
    </row>
    <row r="3164" spans="1:13" ht="17.25" customHeight="1">
      <c r="A3164" s="1187"/>
      <c r="B3164" s="274"/>
      <c r="C3164" s="1198" t="s">
        <v>169</v>
      </c>
      <c r="D3164" s="1199"/>
      <c r="E3164" s="1199"/>
      <c r="F3164" s="1199"/>
      <c r="G3164" s="1200"/>
      <c r="H3164" s="1207" t="s">
        <v>129</v>
      </c>
      <c r="I3164" s="1207"/>
      <c r="J3164" s="1210">
        <f>VLOOKUP(A3161,'Class-6'!$B$9:$G$108,6)</f>
        <v>0</v>
      </c>
      <c r="K3164" s="1213" t="str">
        <f>CONCATENATE('Class-6'!$C$3,'Class-6'!$G$3)</f>
        <v>School U-Dise Code :-08151106901</v>
      </c>
      <c r="L3164" s="1214"/>
      <c r="M3164" s="1215"/>
    </row>
    <row r="3165" spans="1:13" ht="17.25" customHeight="1">
      <c r="A3165" s="1187"/>
      <c r="B3165" s="38"/>
      <c r="C3165" s="1201"/>
      <c r="D3165" s="1202"/>
      <c r="E3165" s="1202"/>
      <c r="F3165" s="1202"/>
      <c r="G3165" s="1203"/>
      <c r="H3165" s="1208"/>
      <c r="I3165" s="1208"/>
      <c r="J3165" s="1211"/>
      <c r="K3165" s="1216" t="str">
        <f>CONCATENATE('Class-6'!$I$3,'Class-6'!$J$3)</f>
        <v>Session :-2021-22</v>
      </c>
      <c r="L3165" s="1217"/>
      <c r="M3165" s="1218"/>
    </row>
    <row r="3166" spans="1:13" ht="17.25" customHeight="1" thickBot="1">
      <c r="A3166" s="1187"/>
      <c r="B3166" s="38"/>
      <c r="C3166" s="1204"/>
      <c r="D3166" s="1205"/>
      <c r="E3166" s="1205"/>
      <c r="F3166" s="1205"/>
      <c r="G3166" s="1206"/>
      <c r="H3166" s="1209"/>
      <c r="I3166" s="1209"/>
      <c r="J3166" s="1212"/>
      <c r="K3166" s="1219"/>
      <c r="L3166" s="1220"/>
      <c r="M3166" s="1221"/>
    </row>
    <row r="3167" spans="1:13" ht="20.25" customHeight="1">
      <c r="A3167" s="1187"/>
      <c r="B3167" s="40" t="s">
        <v>81</v>
      </c>
      <c r="C3167" s="1222" t="s">
        <v>22</v>
      </c>
      <c r="D3167" s="1223"/>
      <c r="E3167" s="1223"/>
      <c r="F3167" s="1224"/>
      <c r="G3167" s="17" t="s">
        <v>167</v>
      </c>
      <c r="H3167" s="1225">
        <f>VLOOKUP($A3161,'Class-6'!$B$9:$EI$108,4,0)</f>
        <v>0</v>
      </c>
      <c r="I3167" s="1225"/>
      <c r="J3167" s="1225"/>
      <c r="K3167" s="1225"/>
      <c r="L3167" s="1225"/>
      <c r="M3167" s="1226"/>
    </row>
    <row r="3168" spans="1:13" ht="20.25" customHeight="1">
      <c r="A3168" s="1187"/>
      <c r="B3168" s="40" t="s">
        <v>81</v>
      </c>
      <c r="C3168" s="1181" t="s">
        <v>24</v>
      </c>
      <c r="D3168" s="1182"/>
      <c r="E3168" s="1182"/>
      <c r="F3168" s="1183"/>
      <c r="G3168" s="33" t="s">
        <v>167</v>
      </c>
      <c r="H3168" s="1179">
        <f>VLOOKUP($A3161,'Class-6'!$B$9:$EI$108,7,0)</f>
        <v>0</v>
      </c>
      <c r="I3168" s="1179"/>
      <c r="J3168" s="1179"/>
      <c r="K3168" s="1179"/>
      <c r="L3168" s="1179"/>
      <c r="M3168" s="1180"/>
    </row>
    <row r="3169" spans="1:13" ht="20.25" customHeight="1">
      <c r="A3169" s="1187"/>
      <c r="B3169" s="40" t="s">
        <v>81</v>
      </c>
      <c r="C3169" s="1181" t="s">
        <v>25</v>
      </c>
      <c r="D3169" s="1182"/>
      <c r="E3169" s="1182"/>
      <c r="F3169" s="1183"/>
      <c r="G3169" s="33" t="s">
        <v>167</v>
      </c>
      <c r="H3169" s="1179">
        <f>VLOOKUP($A3161,'Class-6'!$B$9:$EI$108,8,0)</f>
        <v>0</v>
      </c>
      <c r="I3169" s="1179"/>
      <c r="J3169" s="1179"/>
      <c r="K3169" s="1179"/>
      <c r="L3169" s="1179"/>
      <c r="M3169" s="1180"/>
    </row>
    <row r="3170" spans="1:13" ht="20.25" customHeight="1">
      <c r="A3170" s="1187"/>
      <c r="B3170" s="40" t="s">
        <v>81</v>
      </c>
      <c r="C3170" s="1181" t="s">
        <v>56</v>
      </c>
      <c r="D3170" s="1182"/>
      <c r="E3170" s="1182"/>
      <c r="F3170" s="1183"/>
      <c r="G3170" s="33" t="s">
        <v>167</v>
      </c>
      <c r="H3170" s="1179">
        <f>VLOOKUP($A3161,'Class-6'!$B$9:$EI$108,9,0)</f>
        <v>0</v>
      </c>
      <c r="I3170" s="1179"/>
      <c r="J3170" s="1179"/>
      <c r="K3170" s="1179"/>
      <c r="L3170" s="1179"/>
      <c r="M3170" s="1180"/>
    </row>
    <row r="3171" spans="1:13" ht="20.25" customHeight="1">
      <c r="A3171" s="1187"/>
      <c r="B3171" s="40" t="s">
        <v>81</v>
      </c>
      <c r="C3171" s="1181" t="s">
        <v>57</v>
      </c>
      <c r="D3171" s="1182"/>
      <c r="E3171" s="1182"/>
      <c r="F3171" s="1183"/>
      <c r="G3171" s="33" t="s">
        <v>167</v>
      </c>
      <c r="H3171" s="1184" t="str">
        <f>CONCATENATE('Class-6'!$G$4,'Class-6'!$J$4)</f>
        <v>6(A)</v>
      </c>
      <c r="I3171" s="1179"/>
      <c r="J3171" s="1179"/>
      <c r="K3171" s="1179"/>
      <c r="L3171" s="1179"/>
      <c r="M3171" s="1180"/>
    </row>
    <row r="3172" spans="1:13" ht="20.25" customHeight="1" thickBot="1">
      <c r="A3172" s="1187"/>
      <c r="B3172" s="40" t="s">
        <v>81</v>
      </c>
      <c r="C3172" s="1154" t="s">
        <v>27</v>
      </c>
      <c r="D3172" s="1155"/>
      <c r="E3172" s="1155"/>
      <c r="F3172" s="1156"/>
      <c r="G3172" s="98" t="s">
        <v>167</v>
      </c>
      <c r="H3172" s="1157">
        <f>VLOOKUP($A3161,'Class-6'!$B$9:$EI$108,10,0)</f>
        <v>0</v>
      </c>
      <c r="I3172" s="1157"/>
      <c r="J3172" s="1157"/>
      <c r="K3172" s="1157"/>
      <c r="L3172" s="1157"/>
      <c r="M3172" s="1158"/>
    </row>
    <row r="3173" spans="1:13" ht="20.25" customHeight="1">
      <c r="A3173" s="1187"/>
      <c r="B3173" s="49" t="s">
        <v>81</v>
      </c>
      <c r="C3173" s="1159" t="s">
        <v>58</v>
      </c>
      <c r="D3173" s="1160"/>
      <c r="E3173" s="413" t="s">
        <v>85</v>
      </c>
      <c r="F3173" s="413" t="s">
        <v>86</v>
      </c>
      <c r="G3173" s="410" t="s">
        <v>33</v>
      </c>
      <c r="H3173" s="1161" t="s">
        <v>59</v>
      </c>
      <c r="I3173" s="1161"/>
      <c r="J3173" s="1162" t="s">
        <v>97</v>
      </c>
      <c r="K3173" s="1163"/>
      <c r="L3173" s="414" t="s">
        <v>89</v>
      </c>
      <c r="M3173" s="1164" t="s">
        <v>104</v>
      </c>
    </row>
    <row r="3174" spans="1:13" ht="25.5" customHeight="1" thickBot="1">
      <c r="A3174" s="1187"/>
      <c r="B3174" s="49" t="s">
        <v>81</v>
      </c>
      <c r="C3174" s="1166" t="s">
        <v>60</v>
      </c>
      <c r="D3174" s="1167"/>
      <c r="E3174" s="267">
        <f>'Class-6'!$L$7</f>
        <v>20</v>
      </c>
      <c r="F3174" s="267">
        <f>'Class-6'!$M$7</f>
        <v>20</v>
      </c>
      <c r="G3174" s="268">
        <f>SUM(E3174:F3174)</f>
        <v>40</v>
      </c>
      <c r="H3174" s="1168">
        <f>'Class-6'!$R$7</f>
        <v>60</v>
      </c>
      <c r="I3174" s="1169"/>
      <c r="J3174" s="1170">
        <f>'Class-6'!$V$7</f>
        <v>100</v>
      </c>
      <c r="K3174" s="1171"/>
      <c r="L3174" s="150">
        <f>G3174+H3174+J3174</f>
        <v>200</v>
      </c>
      <c r="M3174" s="1165"/>
    </row>
    <row r="3175" spans="1:13" ht="22.5" customHeight="1">
      <c r="A3175" s="1187"/>
      <c r="B3175" s="49" t="s">
        <v>81</v>
      </c>
      <c r="C3175" s="1148" t="str">
        <f>'Class-6'!$L$3</f>
        <v>HINDI</v>
      </c>
      <c r="D3175" s="1149"/>
      <c r="E3175" s="99">
        <f>IF($J3164="TC",0,IF($J3164="Nso",0,VLOOKUP($A3161,'Class-6'!$B$9:$EI$108,11,0)))</f>
        <v>0</v>
      </c>
      <c r="F3175" s="99">
        <f>IF($J3164="TC",0,IF($J3164="Nso",0,VLOOKUP($A3161,'Class-6'!$B$9:$EI$108,12,0)))</f>
        <v>0</v>
      </c>
      <c r="G3175" s="269">
        <f>SUM(E3175,F3175)</f>
        <v>0</v>
      </c>
      <c r="H3175" s="1150">
        <f>IF($J3164="TC",0,IF($J3164="Nso",0,VLOOKUP($A3161,'Class-6'!$B$9:$EI$108,17,0)))</f>
        <v>0</v>
      </c>
      <c r="I3175" s="1151"/>
      <c r="J3175" s="1152">
        <f>IF($J3164="TC",0,IF($J3164="Nso",0,VLOOKUP($A3161,'Class-6'!$B$9:$EI$108,21,0)))</f>
        <v>0</v>
      </c>
      <c r="K3175" s="1153"/>
      <c r="L3175" s="99">
        <f>SUM(G3175,H3175,J3175)</f>
        <v>0</v>
      </c>
      <c r="M3175" s="100">
        <f>IF($J3164="TC",0,IF($J3164="Nso",0,VLOOKUP($A3161,'Class-6'!$B$9:$EI$108,25,0)))</f>
        <v>0</v>
      </c>
    </row>
    <row r="3176" spans="1:13" ht="22.5" customHeight="1">
      <c r="A3176" s="1187"/>
      <c r="B3176" s="49" t="s">
        <v>81</v>
      </c>
      <c r="C3176" s="1136" t="str">
        <f>'Class-6'!$AA$3</f>
        <v>ENGLISH</v>
      </c>
      <c r="D3176" s="1137"/>
      <c r="E3176" s="99">
        <f>IF($J3164="TC",0,IF($J3164="Nso",0,VLOOKUP($A3161,'Class-6'!$B$9:$EI$108,26,0)))</f>
        <v>0</v>
      </c>
      <c r="F3176" s="99">
        <f>IF($J3164="TC",0,IF($J3164="Nso",0,VLOOKUP($A3161,'Class-6'!$B$9:$EI$108,27,0)))</f>
        <v>0</v>
      </c>
      <c r="G3176" s="270">
        <f t="shared" ref="G3176:G3180" si="178">SUM(E3176,F3176)</f>
        <v>0</v>
      </c>
      <c r="H3176" s="1138">
        <f>IF($J3164="TC",0,IF($J3164="Nso",0,VLOOKUP($A3161,'Class-6'!$B$9:$EI$108,32,0)))</f>
        <v>0</v>
      </c>
      <c r="I3176" s="1139"/>
      <c r="J3176" s="1140">
        <f>IF($J3164="TC",0,IF($J3164="Nso",0,VLOOKUP($A3161,'Class-6'!$B$9:$EI$108,36,0)))</f>
        <v>0</v>
      </c>
      <c r="K3176" s="1141"/>
      <c r="L3176" s="99">
        <f t="shared" ref="L3176:L3180" si="179">SUM(G3176,H3176,J3176)</f>
        <v>0</v>
      </c>
      <c r="M3176" s="100">
        <f>IF($J3164="TC",0,IF($J3164="Nso",0,VLOOKUP($A3161,'Class-6'!$B$9:$EI$108,40,0)))</f>
        <v>0</v>
      </c>
    </row>
    <row r="3177" spans="1:13" ht="22.5" customHeight="1">
      <c r="A3177" s="1187"/>
      <c r="B3177" s="49" t="s">
        <v>81</v>
      </c>
      <c r="C3177" s="1136" t="str">
        <f>'Class-6'!$AP$3</f>
        <v>SANSKRIT</v>
      </c>
      <c r="D3177" s="1137"/>
      <c r="E3177" s="99">
        <f>IF($J3164="TC",0,IF($J3164="Nso",0,VLOOKUP($A3161,'Class-6'!$B$9:$EI$108,41,0)))</f>
        <v>0</v>
      </c>
      <c r="F3177" s="99">
        <f>IF($J3164="TC",0,IF($J3164="TC",0,IF($J3164="Nso",0,VLOOKUP($A3161,'Class-6'!$B$9:$EI$108,42,0))))</f>
        <v>0</v>
      </c>
      <c r="G3177" s="270">
        <f t="shared" si="178"/>
        <v>0</v>
      </c>
      <c r="H3177" s="1138">
        <f>IF($J3164="TC",0,IF($J3164="Nso",0,VLOOKUP($A3161,'Class-6'!$B$9:$EI$108,47,0)))</f>
        <v>0</v>
      </c>
      <c r="I3177" s="1139"/>
      <c r="J3177" s="1140">
        <f>IF($J3164="TC",0,IF($J3164="Nso",0,VLOOKUP($A3161,'Class-6'!$B$9:$EI$108,51,0)))</f>
        <v>0</v>
      </c>
      <c r="K3177" s="1141"/>
      <c r="L3177" s="99">
        <f t="shared" si="179"/>
        <v>0</v>
      </c>
      <c r="M3177" s="100">
        <f>IF($J3164="TC",0,IF($J3164="Nso",0,VLOOKUP($A3161,'Class-6'!$B$9:$EI$108,55,0)))</f>
        <v>0</v>
      </c>
    </row>
    <row r="3178" spans="1:13" ht="22.5" customHeight="1">
      <c r="A3178" s="1187"/>
      <c r="B3178" s="49" t="s">
        <v>81</v>
      </c>
      <c r="C3178" s="1136" t="str">
        <f>'Class-6'!$BE$3</f>
        <v>SCIENCE</v>
      </c>
      <c r="D3178" s="1137"/>
      <c r="E3178" s="99">
        <f>IF($J3164="TC",0,IF($J3164="Nso",0,VLOOKUP($A3161,'Class-6'!$B$9:$EI$108,56,0)))</f>
        <v>0</v>
      </c>
      <c r="F3178" s="99">
        <f>IF($J3164="TC",0,IF($J3164="Nso",0,VLOOKUP($A3161,'Class-6'!$B$9:$EI$108,57,0)))</f>
        <v>0</v>
      </c>
      <c r="G3178" s="270">
        <f t="shared" si="178"/>
        <v>0</v>
      </c>
      <c r="H3178" s="1138">
        <f>IF($J3164="TC",0,IF($J3164="Nso",0,VLOOKUP($A3161,'Class-6'!$B$9:$EI$108,62,0)))</f>
        <v>0</v>
      </c>
      <c r="I3178" s="1139"/>
      <c r="J3178" s="1140">
        <f>IF($J3164="TC",0,IF($J3164="Nso",0,VLOOKUP($A3161,'Class-6'!$B$9:$EI$108,66,0)))</f>
        <v>0</v>
      </c>
      <c r="K3178" s="1141"/>
      <c r="L3178" s="99">
        <f t="shared" si="179"/>
        <v>0</v>
      </c>
      <c r="M3178" s="100">
        <f>IF($J3164="TC",0,IF($J3164="Nso",0,VLOOKUP($A3161,'Class-6'!$B$9:$EI$108,70,0)))</f>
        <v>0</v>
      </c>
    </row>
    <row r="3179" spans="1:13" ht="22.5" customHeight="1">
      <c r="A3179" s="1187"/>
      <c r="B3179" s="49" t="s">
        <v>81</v>
      </c>
      <c r="C3179" s="1136" t="str">
        <f>'Class-6'!$BT$3</f>
        <v>MATHEMATICS</v>
      </c>
      <c r="D3179" s="1137"/>
      <c r="E3179" s="99">
        <f>IF($J3164="TC",0,IF($J3164="Nso",0,VLOOKUP($A3161,'Class-6'!$B$9:$EI$108,71,0)))</f>
        <v>0</v>
      </c>
      <c r="F3179" s="99">
        <f>IF($J3164="TC",0,IF($J3164="Nso",0,VLOOKUP($A3161,'Class-6'!$B$9:$EI$108,72,0)))</f>
        <v>0</v>
      </c>
      <c r="G3179" s="270">
        <f t="shared" si="178"/>
        <v>0</v>
      </c>
      <c r="H3179" s="1138">
        <f>IF($J3164="TC",0,IF($J3164="Nso",0,VLOOKUP($A3161,'Class-6'!$B$9:$EI$108,77,0)))</f>
        <v>0</v>
      </c>
      <c r="I3179" s="1139"/>
      <c r="J3179" s="1140">
        <f>IF($J3164="TC",0,IF($J3164="Nso",0,VLOOKUP($A3161,'Class-6'!$B$9:$EI$108,81,0)))</f>
        <v>0</v>
      </c>
      <c r="K3179" s="1141"/>
      <c r="L3179" s="99">
        <f t="shared" si="179"/>
        <v>0</v>
      </c>
      <c r="M3179" s="100">
        <f>IF($J3164="TC",0,IF($J3164="Nso",0,VLOOKUP($A3161,'Class-6'!$B$9:$EI$108,85,0)))</f>
        <v>0</v>
      </c>
    </row>
    <row r="3180" spans="1:13" ht="22.5" customHeight="1" thickBot="1">
      <c r="A3180" s="1187"/>
      <c r="B3180" s="49" t="s">
        <v>81</v>
      </c>
      <c r="C3180" s="1142" t="str">
        <f>'Class-6'!$CI$3</f>
        <v>SOCIAL SCIENCE</v>
      </c>
      <c r="D3180" s="1143"/>
      <c r="E3180" s="99">
        <f>IF($J3164="TC",0,IF($J3164="Nso",0,VLOOKUP($A3161,'Class-6'!$B$9:$EI$108,86,0)))</f>
        <v>0</v>
      </c>
      <c r="F3180" s="99">
        <f>IF($J3164="TC",0,IF($J3164="Nso",0,VLOOKUP($A3161,'Class-6'!$B$9:$EI$108,87,0)))</f>
        <v>0</v>
      </c>
      <c r="G3180" s="271">
        <f t="shared" si="178"/>
        <v>0</v>
      </c>
      <c r="H3180" s="1144">
        <f>IF($J3164="TC",0,IF($J3164="Nso",0,VLOOKUP($A3161,'Class-6'!$B$9:$EI$108,92,0)))</f>
        <v>0</v>
      </c>
      <c r="I3180" s="1145"/>
      <c r="J3180" s="1146">
        <f>IF($J3164="TC",0,IF($J3164="Nso",0,VLOOKUP($A3161,'Class-6'!$B$9:$EI$108,96,0)))</f>
        <v>0</v>
      </c>
      <c r="K3180" s="1147"/>
      <c r="L3180" s="99">
        <f t="shared" si="179"/>
        <v>0</v>
      </c>
      <c r="M3180" s="100">
        <f>IF($J3164="TC",0,IF($J3164="Nso",0,VLOOKUP($A3161,'Class-6'!$B$9:$EI$108,100,0)))</f>
        <v>0</v>
      </c>
    </row>
    <row r="3181" spans="1:13" ht="20.25" customHeight="1">
      <c r="A3181" s="1187"/>
      <c r="B3181" s="49" t="s">
        <v>81</v>
      </c>
      <c r="C3181" s="1124" t="s">
        <v>90</v>
      </c>
      <c r="D3181" s="1125"/>
      <c r="E3181" s="1126"/>
      <c r="F3181" s="1130" t="s">
        <v>91</v>
      </c>
      <c r="G3181" s="1131"/>
      <c r="H3181" s="1132" t="s">
        <v>92</v>
      </c>
      <c r="I3181" s="1133"/>
      <c r="J3181" s="481" t="s">
        <v>45</v>
      </c>
      <c r="K3181" s="481" t="s">
        <v>98</v>
      </c>
      <c r="L3181" s="411" t="s">
        <v>43</v>
      </c>
      <c r="M3181" s="513" t="s">
        <v>47</v>
      </c>
    </row>
    <row r="3182" spans="1:13" ht="20.25" customHeight="1" thickBot="1">
      <c r="A3182" s="1187"/>
      <c r="B3182" s="49" t="s">
        <v>81</v>
      </c>
      <c r="C3182" s="1127"/>
      <c r="D3182" s="1128"/>
      <c r="E3182" s="1129"/>
      <c r="F3182" s="1134">
        <f>IF($J3164="TC",0,IF($J3164="Nso",0,VLOOKUP($A3161,'Class-6'!$B$9:$EI$108,131,0)))</f>
        <v>0</v>
      </c>
      <c r="G3182" s="1135"/>
      <c r="H3182" s="1134">
        <f>IF($J3164="TC",0,IF($J3164="Nso",0,VLOOKUP($A3161,'Class-6'!$B$9:$EI$108,132,0)))</f>
        <v>0</v>
      </c>
      <c r="I3182" s="1135"/>
      <c r="J3182" s="483">
        <f>IF($J3164="TC",0,IF($J3164="Nso",0,VLOOKUP($A3161,'Class-6'!$B$9:$EI$108,133,0)))</f>
        <v>0</v>
      </c>
      <c r="K3182" s="482" t="str">
        <f>IF($J3164="TC",0,IF($J3164="Nso",0,VLOOKUP($A3161,'Class-6'!$B$9:$EI$108,134,0)))</f>
        <v/>
      </c>
      <c r="L3182" s="412" t="str">
        <f>IF($J3164="TC","TC",IF($J3164="Nso","NSO",VLOOKUP($A3161,'Class-6'!$B$9:$EI$108,135,0)))</f>
        <v/>
      </c>
      <c r="M3182" s="97" t="str">
        <f>IF($J3164="Nso",0,VLOOKUP($A3161,'Class-6'!$B$9:$EI$108,137,0))</f>
        <v/>
      </c>
    </row>
    <row r="3183" spans="1:13" ht="20.25" customHeight="1">
      <c r="A3183" s="1187"/>
      <c r="B3183" s="49" t="s">
        <v>81</v>
      </c>
      <c r="C3183" s="1172" t="s">
        <v>63</v>
      </c>
      <c r="D3183" s="1173"/>
      <c r="E3183" s="1173"/>
      <c r="F3183" s="1173"/>
      <c r="G3183" s="1173"/>
      <c r="H3183" s="1174"/>
      <c r="I3183" s="1175" t="s">
        <v>64</v>
      </c>
      <c r="J3183" s="1176"/>
      <c r="K3183" s="484">
        <f>IF($J3164="TC",0,IF($J3164="Nso",0,VLOOKUP($A3161,'Class-6'!$B$9:$EI$108,128,0)))</f>
        <v>0</v>
      </c>
      <c r="L3183" s="1177" t="s">
        <v>107</v>
      </c>
      <c r="M3183" s="1178"/>
    </row>
    <row r="3184" spans="1:13" ht="20.25" customHeight="1" thickBot="1">
      <c r="A3184" s="1187"/>
      <c r="B3184" s="49" t="s">
        <v>81</v>
      </c>
      <c r="C3184" s="1113" t="s">
        <v>58</v>
      </c>
      <c r="D3184" s="1114"/>
      <c r="E3184" s="1114"/>
      <c r="F3184" s="1115" t="s">
        <v>176</v>
      </c>
      <c r="G3184" s="1115"/>
      <c r="H3184" s="272" t="s">
        <v>51</v>
      </c>
      <c r="I3184" s="1116" t="s">
        <v>65</v>
      </c>
      <c r="J3184" s="1117"/>
      <c r="K3184" s="485">
        <f>IF($J3164="TC",0,IF($J3164="Nso",0,VLOOKUP($A3161,'Class-6'!$B$9:$EI$108,129,0)))</f>
        <v>0</v>
      </c>
      <c r="L3184" s="1118" t="str">
        <f>IF($J3164="TC",0,IF($J3164="Nso",0,VLOOKUP($A3161,'Class-6'!$B$9:$EI$108,130,0)))</f>
        <v/>
      </c>
      <c r="M3184" s="1119"/>
    </row>
    <row r="3185" spans="1:13" ht="20.25" customHeight="1">
      <c r="A3185" s="1187"/>
      <c r="B3185" s="49" t="s">
        <v>81</v>
      </c>
      <c r="C3185" s="1113"/>
      <c r="D3185" s="1114"/>
      <c r="E3185" s="1114"/>
      <c r="F3185" s="1115"/>
      <c r="G3185" s="1115"/>
      <c r="H3185" s="273" t="s">
        <v>105</v>
      </c>
      <c r="I3185" s="1120" t="s">
        <v>66</v>
      </c>
      <c r="J3185" s="1121"/>
      <c r="K3185" s="1122">
        <f>IF($J3164="TC",0,IF($J3164="Nso",0,VLOOKUP($A3161,'Class-6'!$B$9:$EI$108,138,0)))</f>
        <v>0</v>
      </c>
      <c r="L3185" s="1122"/>
      <c r="M3185" s="1123"/>
    </row>
    <row r="3186" spans="1:13" ht="20.25" customHeight="1">
      <c r="A3186" s="1187"/>
      <c r="B3186" s="49" t="s">
        <v>81</v>
      </c>
      <c r="C3186" s="1101" t="str">
        <f>'Class-6'!$CX$3</f>
        <v>WORK EXP.</v>
      </c>
      <c r="D3186" s="1102"/>
      <c r="E3186" s="1103"/>
      <c r="F3186" s="1104" t="str">
        <f>IF($J3164="TC",0,IF($J3164="Nso",0,VLOOKUP($A3161,'Class-6'!$B$9:$FH$108,155,0)))</f>
        <v>0/100</v>
      </c>
      <c r="G3186" s="1104"/>
      <c r="H3186" s="95">
        <f>IF($J3164="TC",0,IF($J3164="Nso",0,VLOOKUP($A3161,'Class-6'!$B$9:$FH$108,109,0)))</f>
        <v>0</v>
      </c>
      <c r="I3186" s="1105" t="s">
        <v>83</v>
      </c>
      <c r="J3186" s="1106"/>
      <c r="K3186" s="1107">
        <f>'Class-6'!$V$2</f>
        <v>44676</v>
      </c>
      <c r="L3186" s="1107"/>
      <c r="M3186" s="1108"/>
    </row>
    <row r="3187" spans="1:13" ht="20.25" customHeight="1">
      <c r="A3187" s="1187"/>
      <c r="B3187" s="49" t="s">
        <v>81</v>
      </c>
      <c r="C3187" s="1109" t="str">
        <f>'Class-6'!$DG$3</f>
        <v>ART EDU.</v>
      </c>
      <c r="D3187" s="1104"/>
      <c r="E3187" s="1104"/>
      <c r="F3187" s="1086" t="str">
        <f>IF($J3164="TC",0,IF($J3164="Nso",0,VLOOKUP($A3161,'Class-6'!$B$9:$FH$108,159,0)))</f>
        <v>0/100</v>
      </c>
      <c r="G3187" s="1087"/>
      <c r="H3187" s="95">
        <f>IF($J3164="TC",0,IF($J3164="Nso",0,VLOOKUP($A3161,'Class-6'!$B$9:$FH$108,118,0)))</f>
        <v>0</v>
      </c>
      <c r="I3187" s="1110"/>
      <c r="J3187" s="1111"/>
      <c r="K3187" s="1111"/>
      <c r="L3187" s="1111"/>
      <c r="M3187" s="1112"/>
    </row>
    <row r="3188" spans="1:13" ht="20.25" customHeight="1">
      <c r="A3188" s="1187"/>
      <c r="B3188" s="49" t="s">
        <v>81</v>
      </c>
      <c r="C3188" s="1084" t="str">
        <f>'Class-6'!$DP$3</f>
        <v>HEALTH &amp; PHY. EDU.</v>
      </c>
      <c r="D3188" s="1085"/>
      <c r="E3188" s="1085"/>
      <c r="F3188" s="1086" t="str">
        <f>IF($J3164="TC",0,IF($J3164="Nso",0,VLOOKUP($A3161,'Class-6'!$B$9:$FH$108,163,0)))</f>
        <v>0/100</v>
      </c>
      <c r="G3188" s="1087"/>
      <c r="H3188" s="95">
        <f>IF($J3164="TC",0,IF($J3164="Nso",0,VLOOKUP($A3161,'Class-6'!$B$9:$FH$108,127,0)))</f>
        <v>0</v>
      </c>
      <c r="I3188" s="1088" t="s">
        <v>78</v>
      </c>
      <c r="J3188" s="1089"/>
      <c r="K3188" s="1092"/>
      <c r="L3188" s="1093"/>
      <c r="M3188" s="1094"/>
    </row>
    <row r="3189" spans="1:13" ht="20.25" customHeight="1">
      <c r="A3189" s="1187"/>
      <c r="B3189" s="40" t="s">
        <v>81</v>
      </c>
      <c r="C3189" s="1098" t="s">
        <v>67</v>
      </c>
      <c r="D3189" s="1099"/>
      <c r="E3189" s="1099"/>
      <c r="F3189" s="1099"/>
      <c r="G3189" s="1099"/>
      <c r="H3189" s="1100"/>
      <c r="I3189" s="1090"/>
      <c r="J3189" s="1091"/>
      <c r="K3189" s="1095"/>
      <c r="L3189" s="1096"/>
      <c r="M3189" s="1097"/>
    </row>
    <row r="3190" spans="1:13" ht="20.25" customHeight="1" thickBot="1">
      <c r="A3190" s="1187"/>
      <c r="B3190" s="40" t="s">
        <v>81</v>
      </c>
      <c r="C3190" s="96" t="s">
        <v>68</v>
      </c>
      <c r="D3190" s="1060" t="s">
        <v>73</v>
      </c>
      <c r="E3190" s="1227"/>
      <c r="F3190" s="1060" t="s">
        <v>74</v>
      </c>
      <c r="G3190" s="1061"/>
      <c r="H3190" s="1062"/>
      <c r="I3190" s="1063" t="s">
        <v>79</v>
      </c>
      <c r="J3190" s="1064"/>
      <c r="K3190" s="1064"/>
      <c r="L3190" s="1064"/>
      <c r="M3190" s="1065"/>
    </row>
    <row r="3191" spans="1:13" ht="20.25" customHeight="1">
      <c r="A3191" s="1187"/>
      <c r="B3191" s="40" t="s">
        <v>81</v>
      </c>
      <c r="C3191" s="511" t="s">
        <v>207</v>
      </c>
      <c r="D3191" s="1228" t="s">
        <v>208</v>
      </c>
      <c r="E3191" s="1229"/>
      <c r="F3191" s="1069" t="s">
        <v>75</v>
      </c>
      <c r="G3191" s="1070"/>
      <c r="H3191" s="1071"/>
      <c r="I3191" s="1066"/>
      <c r="J3191" s="1067"/>
      <c r="K3191" s="1067"/>
      <c r="L3191" s="1067"/>
      <c r="M3191" s="1068"/>
    </row>
    <row r="3192" spans="1:13" ht="20.25" customHeight="1">
      <c r="A3192" s="1187"/>
      <c r="B3192" s="40" t="s">
        <v>81</v>
      </c>
      <c r="C3192" s="512" t="s">
        <v>69</v>
      </c>
      <c r="D3192" s="1230" t="s">
        <v>212</v>
      </c>
      <c r="E3192" s="1231"/>
      <c r="F3192" s="1072" t="s">
        <v>76</v>
      </c>
      <c r="G3192" s="1073"/>
      <c r="H3192" s="1074"/>
      <c r="I3192" s="1066"/>
      <c r="J3192" s="1067"/>
      <c r="K3192" s="1067"/>
      <c r="L3192" s="1067"/>
      <c r="M3192" s="1068"/>
    </row>
    <row r="3193" spans="1:13" ht="20.25" customHeight="1">
      <c r="A3193" s="1187"/>
      <c r="B3193" s="40" t="s">
        <v>81</v>
      </c>
      <c r="C3193" s="512" t="s">
        <v>70</v>
      </c>
      <c r="D3193" s="1230" t="s">
        <v>215</v>
      </c>
      <c r="E3193" s="1231"/>
      <c r="F3193" s="1072" t="s">
        <v>77</v>
      </c>
      <c r="G3193" s="1073"/>
      <c r="H3193" s="1074"/>
      <c r="I3193" s="1075" t="s">
        <v>93</v>
      </c>
      <c r="J3193" s="1076"/>
      <c r="K3193" s="1076"/>
      <c r="L3193" s="1076"/>
      <c r="M3193" s="1077"/>
    </row>
    <row r="3194" spans="1:13" ht="20.25" customHeight="1">
      <c r="A3194" s="1187"/>
      <c r="B3194" s="40"/>
      <c r="C3194" s="512" t="s">
        <v>72</v>
      </c>
      <c r="D3194" s="1230" t="s">
        <v>209</v>
      </c>
      <c r="E3194" s="1231"/>
      <c r="F3194" s="1072" t="s">
        <v>77</v>
      </c>
      <c r="G3194" s="1073"/>
      <c r="H3194" s="1074"/>
      <c r="I3194" s="1075"/>
      <c r="J3194" s="1076"/>
      <c r="K3194" s="1076"/>
      <c r="L3194" s="1076"/>
      <c r="M3194" s="1077"/>
    </row>
    <row r="3195" spans="1:13" ht="20.25" customHeight="1" thickBot="1">
      <c r="A3195" s="1187"/>
      <c r="B3195" s="51" t="s">
        <v>81</v>
      </c>
      <c r="C3195" s="131" t="s">
        <v>71</v>
      </c>
      <c r="D3195" s="1232" t="s">
        <v>210</v>
      </c>
      <c r="E3195" s="1233"/>
      <c r="F3195" s="1081" t="s">
        <v>106</v>
      </c>
      <c r="G3195" s="1082"/>
      <c r="H3195" s="1083"/>
      <c r="I3195" s="1078"/>
      <c r="J3195" s="1079"/>
      <c r="K3195" s="1079"/>
      <c r="L3195" s="1079"/>
      <c r="M3195" s="1080"/>
    </row>
    <row r="3196" spans="1:13" ht="24.75" customHeight="1" thickTop="1" thickBot="1">
      <c r="A3196" s="488">
        <f>A3161+1</f>
        <v>91</v>
      </c>
      <c r="B3196" s="1186" t="s">
        <v>54</v>
      </c>
      <c r="C3196" s="1186"/>
      <c r="D3196" s="1186"/>
      <c r="E3196" s="1186"/>
      <c r="F3196" s="1186"/>
      <c r="G3196" s="1186"/>
      <c r="H3196" s="1186"/>
      <c r="I3196" s="1186"/>
      <c r="J3196" s="1186"/>
      <c r="K3196" s="1186"/>
      <c r="L3196" s="1186"/>
      <c r="M3196" s="1186"/>
    </row>
    <row r="3197" spans="1:13" ht="37.5" customHeight="1" thickTop="1">
      <c r="A3197" s="1187"/>
      <c r="B3197" s="1188"/>
      <c r="C3197" s="1189"/>
      <c r="D3197" s="1192" t="str">
        <f>Master!$E$8</f>
        <v>Govt. Sr. Secondary School Raimalwada</v>
      </c>
      <c r="E3197" s="1193"/>
      <c r="F3197" s="1193"/>
      <c r="G3197" s="1193"/>
      <c r="H3197" s="1193"/>
      <c r="I3197" s="1193"/>
      <c r="J3197" s="1193"/>
      <c r="K3197" s="1193"/>
      <c r="L3197" s="1193"/>
      <c r="M3197" s="1194"/>
    </row>
    <row r="3198" spans="1:13" ht="26.25" customHeight="1" thickBot="1">
      <c r="A3198" s="1187"/>
      <c r="B3198" s="1190"/>
      <c r="C3198" s="1191"/>
      <c r="D3198" s="1195" t="str">
        <f>Master!$E$11</f>
        <v>P.S.-Bapini (Jodhpur)</v>
      </c>
      <c r="E3198" s="1196"/>
      <c r="F3198" s="1196"/>
      <c r="G3198" s="1196"/>
      <c r="H3198" s="1196"/>
      <c r="I3198" s="1196"/>
      <c r="J3198" s="1196"/>
      <c r="K3198" s="1196"/>
      <c r="L3198" s="1196"/>
      <c r="M3198" s="1197"/>
    </row>
    <row r="3199" spans="1:13" ht="15" customHeight="1">
      <c r="A3199" s="1187"/>
      <c r="B3199" s="274"/>
      <c r="C3199" s="1198" t="s">
        <v>169</v>
      </c>
      <c r="D3199" s="1199"/>
      <c r="E3199" s="1199"/>
      <c r="F3199" s="1199"/>
      <c r="G3199" s="1200"/>
      <c r="H3199" s="1207" t="s">
        <v>129</v>
      </c>
      <c r="I3199" s="1207"/>
      <c r="J3199" s="1210">
        <f>VLOOKUP(A3196,'Class-6'!$B$9:$G$108,6)</f>
        <v>0</v>
      </c>
      <c r="K3199" s="1213" t="str">
        <f>CONCATENATE('Class-6'!$C$3,'Class-6'!$G$3)</f>
        <v>School U-Dise Code :-08151106901</v>
      </c>
      <c r="L3199" s="1214"/>
      <c r="M3199" s="1215"/>
    </row>
    <row r="3200" spans="1:13" ht="15" customHeight="1">
      <c r="A3200" s="1187"/>
      <c r="B3200" s="38"/>
      <c r="C3200" s="1201"/>
      <c r="D3200" s="1202"/>
      <c r="E3200" s="1202"/>
      <c r="F3200" s="1202"/>
      <c r="G3200" s="1203"/>
      <c r="H3200" s="1208"/>
      <c r="I3200" s="1208"/>
      <c r="J3200" s="1211"/>
      <c r="K3200" s="1216" t="str">
        <f>CONCATENATE('Class-6'!$I$3,'Class-6'!$J$3)</f>
        <v>Session :-2021-22</v>
      </c>
      <c r="L3200" s="1217"/>
      <c r="M3200" s="1218"/>
    </row>
    <row r="3201" spans="1:13" ht="15" customHeight="1" thickBot="1">
      <c r="A3201" s="1187"/>
      <c r="B3201" s="38"/>
      <c r="C3201" s="1204"/>
      <c r="D3201" s="1205"/>
      <c r="E3201" s="1205"/>
      <c r="F3201" s="1205"/>
      <c r="G3201" s="1206"/>
      <c r="H3201" s="1209"/>
      <c r="I3201" s="1209"/>
      <c r="J3201" s="1212"/>
      <c r="K3201" s="1219"/>
      <c r="L3201" s="1220"/>
      <c r="M3201" s="1221"/>
    </row>
    <row r="3202" spans="1:13" ht="20.25" customHeight="1">
      <c r="A3202" s="1187"/>
      <c r="B3202" s="40" t="s">
        <v>81</v>
      </c>
      <c r="C3202" s="1222" t="s">
        <v>22</v>
      </c>
      <c r="D3202" s="1223"/>
      <c r="E3202" s="1223"/>
      <c r="F3202" s="1224"/>
      <c r="G3202" s="17" t="s">
        <v>167</v>
      </c>
      <c r="H3202" s="1225">
        <f>VLOOKUP($A3196,'Class-6'!$B$9:$EI$108,4,0)</f>
        <v>0</v>
      </c>
      <c r="I3202" s="1225"/>
      <c r="J3202" s="1225"/>
      <c r="K3202" s="1225"/>
      <c r="L3202" s="1225"/>
      <c r="M3202" s="1226"/>
    </row>
    <row r="3203" spans="1:13" ht="20.25" customHeight="1">
      <c r="A3203" s="1187"/>
      <c r="B3203" s="40" t="s">
        <v>81</v>
      </c>
      <c r="C3203" s="1181" t="s">
        <v>24</v>
      </c>
      <c r="D3203" s="1182"/>
      <c r="E3203" s="1182"/>
      <c r="F3203" s="1183"/>
      <c r="G3203" s="33" t="s">
        <v>167</v>
      </c>
      <c r="H3203" s="1179">
        <f>VLOOKUP($A3196,'Class-6'!$B$9:$EI$108,7,0)</f>
        <v>0</v>
      </c>
      <c r="I3203" s="1179"/>
      <c r="J3203" s="1179"/>
      <c r="K3203" s="1179"/>
      <c r="L3203" s="1179"/>
      <c r="M3203" s="1180"/>
    </row>
    <row r="3204" spans="1:13" ht="20.25" customHeight="1">
      <c r="A3204" s="1187"/>
      <c r="B3204" s="40" t="s">
        <v>81</v>
      </c>
      <c r="C3204" s="1181" t="s">
        <v>25</v>
      </c>
      <c r="D3204" s="1182"/>
      <c r="E3204" s="1182"/>
      <c r="F3204" s="1183"/>
      <c r="G3204" s="33" t="s">
        <v>167</v>
      </c>
      <c r="H3204" s="1179">
        <f>VLOOKUP($A3196,'Class-6'!$B$9:$EI$108,8,0)</f>
        <v>0</v>
      </c>
      <c r="I3204" s="1179"/>
      <c r="J3204" s="1179"/>
      <c r="K3204" s="1179"/>
      <c r="L3204" s="1179"/>
      <c r="M3204" s="1180"/>
    </row>
    <row r="3205" spans="1:13" ht="20.25" customHeight="1">
      <c r="A3205" s="1187"/>
      <c r="B3205" s="40" t="s">
        <v>81</v>
      </c>
      <c r="C3205" s="1181" t="s">
        <v>56</v>
      </c>
      <c r="D3205" s="1182"/>
      <c r="E3205" s="1182"/>
      <c r="F3205" s="1183"/>
      <c r="G3205" s="33" t="s">
        <v>167</v>
      </c>
      <c r="H3205" s="1179">
        <f>VLOOKUP($A3196,'Class-6'!$B$9:$EI$108,9,0)</f>
        <v>0</v>
      </c>
      <c r="I3205" s="1179"/>
      <c r="J3205" s="1179"/>
      <c r="K3205" s="1179"/>
      <c r="L3205" s="1179"/>
      <c r="M3205" s="1180"/>
    </row>
    <row r="3206" spans="1:13" ht="20.25" customHeight="1">
      <c r="A3206" s="1187"/>
      <c r="B3206" s="40" t="s">
        <v>81</v>
      </c>
      <c r="C3206" s="1181" t="s">
        <v>57</v>
      </c>
      <c r="D3206" s="1182"/>
      <c r="E3206" s="1182"/>
      <c r="F3206" s="1183"/>
      <c r="G3206" s="33" t="s">
        <v>167</v>
      </c>
      <c r="H3206" s="1184" t="str">
        <f>CONCATENATE('Class-6'!$G$4,'Class-6'!$J$4)</f>
        <v>6(A)</v>
      </c>
      <c r="I3206" s="1179"/>
      <c r="J3206" s="1179"/>
      <c r="K3206" s="1179"/>
      <c r="L3206" s="1179"/>
      <c r="M3206" s="1180"/>
    </row>
    <row r="3207" spans="1:13" ht="20.25" customHeight="1" thickBot="1">
      <c r="A3207" s="1187"/>
      <c r="B3207" s="40" t="s">
        <v>81</v>
      </c>
      <c r="C3207" s="1154" t="s">
        <v>27</v>
      </c>
      <c r="D3207" s="1155"/>
      <c r="E3207" s="1155"/>
      <c r="F3207" s="1156"/>
      <c r="G3207" s="98" t="s">
        <v>167</v>
      </c>
      <c r="H3207" s="1157">
        <f>VLOOKUP($A3196,'Class-6'!$B$9:$EI$108,10,0)</f>
        <v>0</v>
      </c>
      <c r="I3207" s="1157"/>
      <c r="J3207" s="1157"/>
      <c r="K3207" s="1157"/>
      <c r="L3207" s="1157"/>
      <c r="M3207" s="1158"/>
    </row>
    <row r="3208" spans="1:13" ht="20.25" customHeight="1">
      <c r="A3208" s="1187"/>
      <c r="B3208" s="49" t="s">
        <v>81</v>
      </c>
      <c r="C3208" s="1159" t="s">
        <v>58</v>
      </c>
      <c r="D3208" s="1160"/>
      <c r="E3208" s="413" t="s">
        <v>85</v>
      </c>
      <c r="F3208" s="413" t="s">
        <v>86</v>
      </c>
      <c r="G3208" s="410" t="s">
        <v>33</v>
      </c>
      <c r="H3208" s="1161" t="s">
        <v>59</v>
      </c>
      <c r="I3208" s="1161"/>
      <c r="J3208" s="1162" t="s">
        <v>97</v>
      </c>
      <c r="K3208" s="1163"/>
      <c r="L3208" s="414" t="s">
        <v>89</v>
      </c>
      <c r="M3208" s="1164" t="s">
        <v>104</v>
      </c>
    </row>
    <row r="3209" spans="1:13" ht="25.5" customHeight="1" thickBot="1">
      <c r="A3209" s="1187"/>
      <c r="B3209" s="49" t="s">
        <v>81</v>
      </c>
      <c r="C3209" s="1166" t="s">
        <v>60</v>
      </c>
      <c r="D3209" s="1167"/>
      <c r="E3209" s="267">
        <f>'Class-6'!$L$7</f>
        <v>20</v>
      </c>
      <c r="F3209" s="267">
        <f>'Class-6'!$M$7</f>
        <v>20</v>
      </c>
      <c r="G3209" s="268">
        <f>SUM(E3209:F3209)</f>
        <v>40</v>
      </c>
      <c r="H3209" s="1168">
        <f>'Class-6'!$R$7</f>
        <v>60</v>
      </c>
      <c r="I3209" s="1169"/>
      <c r="J3209" s="1170">
        <f>'Class-6'!$V$7</f>
        <v>100</v>
      </c>
      <c r="K3209" s="1171"/>
      <c r="L3209" s="150">
        <f>G3209+H3209+J3209</f>
        <v>200</v>
      </c>
      <c r="M3209" s="1165"/>
    </row>
    <row r="3210" spans="1:13" ht="22.5" customHeight="1">
      <c r="A3210" s="1187"/>
      <c r="B3210" s="49" t="s">
        <v>81</v>
      </c>
      <c r="C3210" s="1148" t="str">
        <f>'Class-6'!$L$3</f>
        <v>HINDI</v>
      </c>
      <c r="D3210" s="1149"/>
      <c r="E3210" s="99">
        <f>IF($J3199="TC",0,IF($J3199="Nso",0,VLOOKUP($A3196,'Class-6'!$B$9:$EI$108,11,0)))</f>
        <v>0</v>
      </c>
      <c r="F3210" s="99">
        <f>IF($J3199="TC",0,IF($J3199="Nso",0,VLOOKUP($A3196,'Class-6'!$B$9:$EI$108,12,0)))</f>
        <v>0</v>
      </c>
      <c r="G3210" s="269">
        <f>SUM(E3210,F3210)</f>
        <v>0</v>
      </c>
      <c r="H3210" s="1150">
        <f>IF($J3199="TC",0,IF($J3199="Nso",0,VLOOKUP($A3196,'Class-6'!$B$9:$EI$108,17,0)))</f>
        <v>0</v>
      </c>
      <c r="I3210" s="1151"/>
      <c r="J3210" s="1152">
        <f>IF($J3199="TC",0,IF($J3199="Nso",0,VLOOKUP($A3196,'Class-6'!$B$9:$EI$108,21,0)))</f>
        <v>0</v>
      </c>
      <c r="K3210" s="1153"/>
      <c r="L3210" s="99">
        <f>SUM(G3210,H3210,J3210)</f>
        <v>0</v>
      </c>
      <c r="M3210" s="100">
        <f>IF($J3199="TC",0,IF($J3199="Nso",0,VLOOKUP($A3196,'Class-6'!$B$9:$EI$108,25,0)))</f>
        <v>0</v>
      </c>
    </row>
    <row r="3211" spans="1:13" ht="22.5" customHeight="1">
      <c r="A3211" s="1187"/>
      <c r="B3211" s="49" t="s">
        <v>81</v>
      </c>
      <c r="C3211" s="1136" t="str">
        <f>'Class-6'!$AA$3</f>
        <v>ENGLISH</v>
      </c>
      <c r="D3211" s="1137"/>
      <c r="E3211" s="99">
        <f>IF($J3199="TC",0,IF($J3199="Nso",0,VLOOKUP($A3196,'Class-6'!$B$9:$EI$108,26,0)))</f>
        <v>0</v>
      </c>
      <c r="F3211" s="99">
        <f>IF($J3199="TC",0,IF($J3199="Nso",0,VLOOKUP($A3196,'Class-6'!$B$9:$EI$108,27,0)))</f>
        <v>0</v>
      </c>
      <c r="G3211" s="270">
        <f t="shared" ref="G3211:G3215" si="180">SUM(E3211,F3211)</f>
        <v>0</v>
      </c>
      <c r="H3211" s="1138">
        <f>IF($J3199="TC",0,IF($J3199="Nso",0,VLOOKUP($A3196,'Class-6'!$B$9:$EI$108,32,0)))</f>
        <v>0</v>
      </c>
      <c r="I3211" s="1139"/>
      <c r="J3211" s="1140">
        <f>IF($J3199="TC",0,IF($J3199="Nso",0,VLOOKUP($A3196,'Class-6'!$B$9:$EI$108,36,0)))</f>
        <v>0</v>
      </c>
      <c r="K3211" s="1141"/>
      <c r="L3211" s="99">
        <f t="shared" ref="L3211:L3215" si="181">SUM(G3211,H3211,J3211)</f>
        <v>0</v>
      </c>
      <c r="M3211" s="100">
        <f>IF($J3199="TC",0,IF($J3199="Nso",0,VLOOKUP($A3196,'Class-6'!$B$9:$EI$108,40,0)))</f>
        <v>0</v>
      </c>
    </row>
    <row r="3212" spans="1:13" ht="22.5" customHeight="1">
      <c r="A3212" s="1187"/>
      <c r="B3212" s="49" t="s">
        <v>81</v>
      </c>
      <c r="C3212" s="1136" t="str">
        <f>'Class-6'!$AP$3</f>
        <v>SANSKRIT</v>
      </c>
      <c r="D3212" s="1137"/>
      <c r="E3212" s="99">
        <f>IF($J3199="TC",0,IF($J3199="Nso",0,VLOOKUP($A3196,'Class-6'!$B$9:$EI$108,41,0)))</f>
        <v>0</v>
      </c>
      <c r="F3212" s="99">
        <f>IF($J3199="TC",0,IF($J3199="TC",0,IF($J3199="Nso",0,VLOOKUP($A3196,'Class-6'!$B$9:$EI$108,42,0))))</f>
        <v>0</v>
      </c>
      <c r="G3212" s="270">
        <f t="shared" si="180"/>
        <v>0</v>
      </c>
      <c r="H3212" s="1138">
        <f>IF($J3199="TC",0,IF($J3199="Nso",0,VLOOKUP($A3196,'Class-6'!$B$9:$EI$108,47,0)))</f>
        <v>0</v>
      </c>
      <c r="I3212" s="1139"/>
      <c r="J3212" s="1140">
        <f>IF($J3199="TC",0,IF($J3199="Nso",0,VLOOKUP($A3196,'Class-6'!$B$9:$EI$108,51,0)))</f>
        <v>0</v>
      </c>
      <c r="K3212" s="1141"/>
      <c r="L3212" s="99">
        <f t="shared" si="181"/>
        <v>0</v>
      </c>
      <c r="M3212" s="100">
        <f>IF($J3199="TC",0,IF($J3199="Nso",0,VLOOKUP($A3196,'Class-6'!$B$9:$EI$108,55,0)))</f>
        <v>0</v>
      </c>
    </row>
    <row r="3213" spans="1:13" ht="22.5" customHeight="1">
      <c r="A3213" s="1187"/>
      <c r="B3213" s="49" t="s">
        <v>81</v>
      </c>
      <c r="C3213" s="1136" t="str">
        <f>'Class-6'!$BE$3</f>
        <v>SCIENCE</v>
      </c>
      <c r="D3213" s="1137"/>
      <c r="E3213" s="99">
        <f>IF($J3199="TC",0,IF($J3199="Nso",0,VLOOKUP($A3196,'Class-6'!$B$9:$EI$108,56,0)))</f>
        <v>0</v>
      </c>
      <c r="F3213" s="99">
        <f>IF($J3199="TC",0,IF($J3199="Nso",0,VLOOKUP($A3196,'Class-6'!$B$9:$EI$108,57,0)))</f>
        <v>0</v>
      </c>
      <c r="G3213" s="270">
        <f t="shared" si="180"/>
        <v>0</v>
      </c>
      <c r="H3213" s="1138">
        <f>IF($J3199="TC",0,IF($J3199="Nso",0,VLOOKUP($A3196,'Class-6'!$B$9:$EI$108,62,0)))</f>
        <v>0</v>
      </c>
      <c r="I3213" s="1139"/>
      <c r="J3213" s="1140">
        <f>IF($J3199="TC",0,IF($J3199="Nso",0,VLOOKUP($A3196,'Class-6'!$B$9:$EI$108,66,0)))</f>
        <v>0</v>
      </c>
      <c r="K3213" s="1141"/>
      <c r="L3213" s="99">
        <f t="shared" si="181"/>
        <v>0</v>
      </c>
      <c r="M3213" s="100">
        <f>IF($J3199="TC",0,IF($J3199="Nso",0,VLOOKUP($A3196,'Class-6'!$B$9:$EI$108,70,0)))</f>
        <v>0</v>
      </c>
    </row>
    <row r="3214" spans="1:13" ht="22.5" customHeight="1">
      <c r="A3214" s="1187"/>
      <c r="B3214" s="49" t="s">
        <v>81</v>
      </c>
      <c r="C3214" s="1136" t="str">
        <f>'Class-6'!$BT$3</f>
        <v>MATHEMATICS</v>
      </c>
      <c r="D3214" s="1137"/>
      <c r="E3214" s="99">
        <f>IF($J3199="TC",0,IF($J3199="Nso",0,VLOOKUP($A3196,'Class-6'!$B$9:$EI$108,71,0)))</f>
        <v>0</v>
      </c>
      <c r="F3214" s="99">
        <f>IF($J3199="TC",0,IF($J3199="Nso",0,VLOOKUP($A3196,'Class-6'!$B$9:$EI$108,72,0)))</f>
        <v>0</v>
      </c>
      <c r="G3214" s="270">
        <f t="shared" si="180"/>
        <v>0</v>
      </c>
      <c r="H3214" s="1138">
        <f>IF($J3199="TC",0,IF($J3199="Nso",0,VLOOKUP($A3196,'Class-6'!$B$9:$EI$108,77,0)))</f>
        <v>0</v>
      </c>
      <c r="I3214" s="1139"/>
      <c r="J3214" s="1140">
        <f>IF($J3199="TC",0,IF($J3199="Nso",0,VLOOKUP($A3196,'Class-6'!$B$9:$EI$108,81,0)))</f>
        <v>0</v>
      </c>
      <c r="K3214" s="1141"/>
      <c r="L3214" s="99">
        <f t="shared" si="181"/>
        <v>0</v>
      </c>
      <c r="M3214" s="100">
        <f>IF($J3199="TC",0,IF($J3199="Nso",0,VLOOKUP($A3196,'Class-6'!$B$9:$EI$108,85,0)))</f>
        <v>0</v>
      </c>
    </row>
    <row r="3215" spans="1:13" ht="22.5" customHeight="1" thickBot="1">
      <c r="A3215" s="1187"/>
      <c r="B3215" s="49" t="s">
        <v>81</v>
      </c>
      <c r="C3215" s="1142" t="str">
        <f>'Class-6'!$CI$3</f>
        <v>SOCIAL SCIENCE</v>
      </c>
      <c r="D3215" s="1143"/>
      <c r="E3215" s="99">
        <f>IF($J3199="TC",0,IF($J3199="Nso",0,VLOOKUP($A3196,'Class-6'!$B$9:$EI$108,86,0)))</f>
        <v>0</v>
      </c>
      <c r="F3215" s="99">
        <f>IF($J3199="TC",0,IF($J3199="Nso",0,VLOOKUP($A3196,'Class-6'!$B$9:$EI$108,87,0)))</f>
        <v>0</v>
      </c>
      <c r="G3215" s="271">
        <f t="shared" si="180"/>
        <v>0</v>
      </c>
      <c r="H3215" s="1144">
        <f>IF($J3199="TC",0,IF($J3199="Nso",0,VLOOKUP($A3196,'Class-6'!$B$9:$EI$108,92,0)))</f>
        <v>0</v>
      </c>
      <c r="I3215" s="1145"/>
      <c r="J3215" s="1146">
        <f>IF($J3199="TC",0,IF($J3199="Nso",0,VLOOKUP($A3196,'Class-6'!$B$9:$EI$108,96,0)))</f>
        <v>0</v>
      </c>
      <c r="K3215" s="1147"/>
      <c r="L3215" s="99">
        <f t="shared" si="181"/>
        <v>0</v>
      </c>
      <c r="M3215" s="100">
        <f>IF($J3199="TC",0,IF($J3199="Nso",0,VLOOKUP($A3196,'Class-6'!$B$9:$EI$108,100,0)))</f>
        <v>0</v>
      </c>
    </row>
    <row r="3216" spans="1:13" ht="20.25" customHeight="1">
      <c r="A3216" s="1187"/>
      <c r="B3216" s="49" t="s">
        <v>81</v>
      </c>
      <c r="C3216" s="1124" t="s">
        <v>90</v>
      </c>
      <c r="D3216" s="1125"/>
      <c r="E3216" s="1126"/>
      <c r="F3216" s="1130" t="s">
        <v>91</v>
      </c>
      <c r="G3216" s="1131"/>
      <c r="H3216" s="1132" t="s">
        <v>92</v>
      </c>
      <c r="I3216" s="1133"/>
      <c r="J3216" s="481" t="s">
        <v>45</v>
      </c>
      <c r="K3216" s="481" t="s">
        <v>98</v>
      </c>
      <c r="L3216" s="411" t="s">
        <v>43</v>
      </c>
      <c r="M3216" s="50" t="s">
        <v>47</v>
      </c>
    </row>
    <row r="3217" spans="1:13" ht="20.25" customHeight="1" thickBot="1">
      <c r="A3217" s="1187"/>
      <c r="B3217" s="49" t="s">
        <v>81</v>
      </c>
      <c r="C3217" s="1127"/>
      <c r="D3217" s="1128"/>
      <c r="E3217" s="1129"/>
      <c r="F3217" s="1134">
        <f>IF($J3199="TC",0,IF($J3199="Nso",0,VLOOKUP($A3196,'Class-6'!$B$9:$EI$108,131,0)))</f>
        <v>0</v>
      </c>
      <c r="G3217" s="1135"/>
      <c r="H3217" s="1134">
        <f>IF($J3199="TC",0,IF($J3199="Nso",0,VLOOKUP($A3196,'Class-6'!$B$9:$EI$108,132,0)))</f>
        <v>0</v>
      </c>
      <c r="I3217" s="1135"/>
      <c r="J3217" s="483">
        <f>IF($J3199="TC",0,IF($J3199="Nso",0,VLOOKUP($A3196,'Class-6'!$B$9:$EI$108,133,0)))</f>
        <v>0</v>
      </c>
      <c r="K3217" s="482" t="str">
        <f>IF($J3199="TC",0,IF($J3199="Nso",0,VLOOKUP($A3196,'Class-6'!$B$9:$EI$108,134,0)))</f>
        <v/>
      </c>
      <c r="L3217" s="412" t="str">
        <f>IF($J3199="TC","TC",IF($J3199="Nso","NSO",VLOOKUP($A3196,'Class-6'!$B$9:$EI$108,135,0)))</f>
        <v/>
      </c>
      <c r="M3217" s="97" t="str">
        <f>IF($J3199="Nso",0,VLOOKUP($A3196,'Class-6'!$B$9:$EI$108,137,0))</f>
        <v/>
      </c>
    </row>
    <row r="3218" spans="1:13" ht="20.25" customHeight="1">
      <c r="A3218" s="1187"/>
      <c r="B3218" s="49" t="s">
        <v>81</v>
      </c>
      <c r="C3218" s="1172" t="s">
        <v>63</v>
      </c>
      <c r="D3218" s="1173"/>
      <c r="E3218" s="1173"/>
      <c r="F3218" s="1173"/>
      <c r="G3218" s="1173"/>
      <c r="H3218" s="1174"/>
      <c r="I3218" s="1175" t="s">
        <v>64</v>
      </c>
      <c r="J3218" s="1176"/>
      <c r="K3218" s="484">
        <f>IF($J3199="TC",0,IF($J3199="Nso",0,VLOOKUP($A3196,'Class-6'!$B$9:$EI$108,128,0)))</f>
        <v>0</v>
      </c>
      <c r="L3218" s="1177" t="s">
        <v>107</v>
      </c>
      <c r="M3218" s="1178"/>
    </row>
    <row r="3219" spans="1:13" ht="20.25" customHeight="1" thickBot="1">
      <c r="A3219" s="1187"/>
      <c r="B3219" s="49" t="s">
        <v>81</v>
      </c>
      <c r="C3219" s="1113" t="s">
        <v>58</v>
      </c>
      <c r="D3219" s="1114"/>
      <c r="E3219" s="1114"/>
      <c r="F3219" s="1115" t="s">
        <v>176</v>
      </c>
      <c r="G3219" s="1115"/>
      <c r="H3219" s="272" t="s">
        <v>51</v>
      </c>
      <c r="I3219" s="1116" t="s">
        <v>65</v>
      </c>
      <c r="J3219" s="1117"/>
      <c r="K3219" s="485">
        <f>IF($J3199="TC",0,IF($J3199="Nso",0,VLOOKUP($A3196,'Class-6'!$B$9:$EI$108,129,0)))</f>
        <v>0</v>
      </c>
      <c r="L3219" s="1118" t="str">
        <f>IF($J3199="TC",0,IF($J3199="Nso",0,VLOOKUP($A3196,'Class-6'!$B$9:$EI$108,130,0)))</f>
        <v/>
      </c>
      <c r="M3219" s="1119"/>
    </row>
    <row r="3220" spans="1:13" ht="20.25" customHeight="1">
      <c r="A3220" s="1187"/>
      <c r="B3220" s="49" t="s">
        <v>81</v>
      </c>
      <c r="C3220" s="1113"/>
      <c r="D3220" s="1114"/>
      <c r="E3220" s="1114"/>
      <c r="F3220" s="1115"/>
      <c r="G3220" s="1115"/>
      <c r="H3220" s="273" t="s">
        <v>105</v>
      </c>
      <c r="I3220" s="1120" t="s">
        <v>66</v>
      </c>
      <c r="J3220" s="1121"/>
      <c r="K3220" s="1122">
        <f>IF($J3199="TC",0,IF($J3199="Nso",0,VLOOKUP($A3196,'Class-6'!$B$9:$EI$108,138,0)))</f>
        <v>0</v>
      </c>
      <c r="L3220" s="1122"/>
      <c r="M3220" s="1123"/>
    </row>
    <row r="3221" spans="1:13" ht="20.25" customHeight="1">
      <c r="A3221" s="1187"/>
      <c r="B3221" s="49" t="s">
        <v>81</v>
      </c>
      <c r="C3221" s="1101" t="str">
        <f>'Class-6'!$CX$3</f>
        <v>WORK EXP.</v>
      </c>
      <c r="D3221" s="1102"/>
      <c r="E3221" s="1103"/>
      <c r="F3221" s="1104" t="str">
        <f>IF($J3199="TC",0,IF($J3199="Nso",0,VLOOKUP($A3196,'Class-6'!$B$9:$FH$108,155,0)))</f>
        <v>0/100</v>
      </c>
      <c r="G3221" s="1104"/>
      <c r="H3221" s="95">
        <f>IF($J3199="TC",0,IF($J3199="Nso",0,VLOOKUP($A3196,'Class-6'!$B$9:$FH$108,109,0)))</f>
        <v>0</v>
      </c>
      <c r="I3221" s="1105" t="s">
        <v>83</v>
      </c>
      <c r="J3221" s="1106"/>
      <c r="K3221" s="1107">
        <f>'Class-6'!$V$2</f>
        <v>44676</v>
      </c>
      <c r="L3221" s="1107"/>
      <c r="M3221" s="1108"/>
    </row>
    <row r="3222" spans="1:13" ht="20.25" customHeight="1">
      <c r="A3222" s="1187"/>
      <c r="B3222" s="49" t="s">
        <v>81</v>
      </c>
      <c r="C3222" s="1109" t="str">
        <f>'Class-6'!$DG$3</f>
        <v>ART EDU.</v>
      </c>
      <c r="D3222" s="1104"/>
      <c r="E3222" s="1104"/>
      <c r="F3222" s="1086" t="str">
        <f>IF($J3199="TC",0,IF($J3199="Nso",0,VLOOKUP($A3196,'Class-6'!$B$9:$FH$108,159,0)))</f>
        <v>0/100</v>
      </c>
      <c r="G3222" s="1087"/>
      <c r="H3222" s="95">
        <f>IF($J3199="TC",0,IF($J3199="Nso",0,VLOOKUP($A3196,'Class-6'!$B$9:$FH$108,118,0)))</f>
        <v>0</v>
      </c>
      <c r="I3222" s="1110"/>
      <c r="J3222" s="1111"/>
      <c r="K3222" s="1111"/>
      <c r="L3222" s="1111"/>
      <c r="M3222" s="1112"/>
    </row>
    <row r="3223" spans="1:13" ht="20.25" customHeight="1">
      <c r="A3223" s="1187"/>
      <c r="B3223" s="49" t="s">
        <v>81</v>
      </c>
      <c r="C3223" s="1084" t="str">
        <f>'Class-6'!$DP$3</f>
        <v>HEALTH &amp; PHY. EDU.</v>
      </c>
      <c r="D3223" s="1085"/>
      <c r="E3223" s="1085"/>
      <c r="F3223" s="1086" t="str">
        <f>IF($J3199="TC",0,IF($J3199="Nso",0,VLOOKUP($A3196,'Class-6'!$B$9:$FH$108,163,0)))</f>
        <v>0/100</v>
      </c>
      <c r="G3223" s="1087"/>
      <c r="H3223" s="95">
        <f>IF($J3199="TC",0,IF($J3199="Nso",0,VLOOKUP($A3196,'Class-6'!$B$9:$FH$108,127,0)))</f>
        <v>0</v>
      </c>
      <c r="I3223" s="1088" t="s">
        <v>78</v>
      </c>
      <c r="J3223" s="1089"/>
      <c r="K3223" s="1092"/>
      <c r="L3223" s="1093"/>
      <c r="M3223" s="1094"/>
    </row>
    <row r="3224" spans="1:13" ht="20.25" customHeight="1">
      <c r="A3224" s="1187"/>
      <c r="B3224" s="40" t="s">
        <v>81</v>
      </c>
      <c r="C3224" s="1098" t="s">
        <v>67</v>
      </c>
      <c r="D3224" s="1099"/>
      <c r="E3224" s="1099"/>
      <c r="F3224" s="1099"/>
      <c r="G3224" s="1099"/>
      <c r="H3224" s="1100"/>
      <c r="I3224" s="1090"/>
      <c r="J3224" s="1091"/>
      <c r="K3224" s="1095"/>
      <c r="L3224" s="1096"/>
      <c r="M3224" s="1097"/>
    </row>
    <row r="3225" spans="1:13" ht="20.25" customHeight="1" thickBot="1">
      <c r="A3225" s="1187"/>
      <c r="B3225" s="40" t="s">
        <v>81</v>
      </c>
      <c r="C3225" s="96" t="s">
        <v>68</v>
      </c>
      <c r="D3225" s="1060" t="s">
        <v>73</v>
      </c>
      <c r="E3225" s="1227"/>
      <c r="F3225" s="1060" t="s">
        <v>74</v>
      </c>
      <c r="G3225" s="1061"/>
      <c r="H3225" s="1062"/>
      <c r="I3225" s="1063" t="s">
        <v>79</v>
      </c>
      <c r="J3225" s="1064"/>
      <c r="K3225" s="1064"/>
      <c r="L3225" s="1064"/>
      <c r="M3225" s="1065"/>
    </row>
    <row r="3226" spans="1:13" ht="20.25" customHeight="1">
      <c r="A3226" s="1187"/>
      <c r="B3226" s="40" t="s">
        <v>81</v>
      </c>
      <c r="C3226" s="511" t="s">
        <v>207</v>
      </c>
      <c r="D3226" s="1228" t="s">
        <v>208</v>
      </c>
      <c r="E3226" s="1229"/>
      <c r="F3226" s="1069" t="s">
        <v>75</v>
      </c>
      <c r="G3226" s="1070"/>
      <c r="H3226" s="1071"/>
      <c r="I3226" s="1066"/>
      <c r="J3226" s="1067"/>
      <c r="K3226" s="1067"/>
      <c r="L3226" s="1067"/>
      <c r="M3226" s="1068"/>
    </row>
    <row r="3227" spans="1:13" ht="20.25" customHeight="1">
      <c r="A3227" s="1187"/>
      <c r="B3227" s="40" t="s">
        <v>81</v>
      </c>
      <c r="C3227" s="512" t="s">
        <v>69</v>
      </c>
      <c r="D3227" s="1230" t="s">
        <v>212</v>
      </c>
      <c r="E3227" s="1231"/>
      <c r="F3227" s="1072" t="s">
        <v>76</v>
      </c>
      <c r="G3227" s="1073"/>
      <c r="H3227" s="1074"/>
      <c r="I3227" s="1066"/>
      <c r="J3227" s="1067"/>
      <c r="K3227" s="1067"/>
      <c r="L3227" s="1067"/>
      <c r="M3227" s="1068"/>
    </row>
    <row r="3228" spans="1:13" ht="20.25" customHeight="1">
      <c r="A3228" s="1187"/>
      <c r="B3228" s="40" t="s">
        <v>81</v>
      </c>
      <c r="C3228" s="512" t="s">
        <v>70</v>
      </c>
      <c r="D3228" s="1230" t="s">
        <v>215</v>
      </c>
      <c r="E3228" s="1231"/>
      <c r="F3228" s="1072" t="s">
        <v>77</v>
      </c>
      <c r="G3228" s="1073"/>
      <c r="H3228" s="1074"/>
      <c r="I3228" s="1075" t="s">
        <v>93</v>
      </c>
      <c r="J3228" s="1076"/>
      <c r="K3228" s="1076"/>
      <c r="L3228" s="1076"/>
      <c r="M3228" s="1077"/>
    </row>
    <row r="3229" spans="1:13" ht="20.25" customHeight="1">
      <c r="A3229" s="1187"/>
      <c r="B3229" s="40"/>
      <c r="C3229" s="512" t="s">
        <v>72</v>
      </c>
      <c r="D3229" s="1230" t="s">
        <v>209</v>
      </c>
      <c r="E3229" s="1231"/>
      <c r="F3229" s="1072" t="s">
        <v>77</v>
      </c>
      <c r="G3229" s="1073"/>
      <c r="H3229" s="1074"/>
      <c r="I3229" s="1075"/>
      <c r="J3229" s="1076"/>
      <c r="K3229" s="1076"/>
      <c r="L3229" s="1076"/>
      <c r="M3229" s="1077"/>
    </row>
    <row r="3230" spans="1:13" ht="20.25" customHeight="1" thickBot="1">
      <c r="A3230" s="1187"/>
      <c r="B3230" s="51" t="s">
        <v>81</v>
      </c>
      <c r="C3230" s="131" t="s">
        <v>71</v>
      </c>
      <c r="D3230" s="1232" t="s">
        <v>210</v>
      </c>
      <c r="E3230" s="1233"/>
      <c r="F3230" s="1081" t="s">
        <v>106</v>
      </c>
      <c r="G3230" s="1082"/>
      <c r="H3230" s="1083"/>
      <c r="I3230" s="1078"/>
      <c r="J3230" s="1079"/>
      <c r="K3230" s="1079"/>
      <c r="L3230" s="1079"/>
      <c r="M3230" s="1080"/>
    </row>
    <row r="3231" spans="1:13" ht="12.75" customHeight="1" thickTop="1">
      <c r="A3231" s="1185"/>
      <c r="B3231" s="1185"/>
      <c r="C3231" s="1185"/>
      <c r="D3231" s="1185"/>
      <c r="E3231" s="1185"/>
      <c r="F3231" s="1185"/>
      <c r="G3231" s="1185"/>
      <c r="H3231" s="1185"/>
      <c r="I3231" s="1185"/>
      <c r="J3231" s="1185"/>
      <c r="K3231" s="1185"/>
      <c r="L3231" s="1185"/>
      <c r="M3231" s="1185"/>
    </row>
    <row r="3232" spans="1:13" ht="24.75" customHeight="1" thickBot="1">
      <c r="A3232" s="488">
        <f>A3196+1</f>
        <v>92</v>
      </c>
      <c r="B3232" s="1186" t="s">
        <v>54</v>
      </c>
      <c r="C3232" s="1186"/>
      <c r="D3232" s="1186"/>
      <c r="E3232" s="1186"/>
      <c r="F3232" s="1186"/>
      <c r="G3232" s="1186"/>
      <c r="H3232" s="1186"/>
      <c r="I3232" s="1186"/>
      <c r="J3232" s="1186"/>
      <c r="K3232" s="1186"/>
      <c r="L3232" s="1186"/>
      <c r="M3232" s="1186"/>
    </row>
    <row r="3233" spans="1:13" ht="42.75" customHeight="1" thickTop="1">
      <c r="A3233" s="1187"/>
      <c r="B3233" s="1188"/>
      <c r="C3233" s="1189"/>
      <c r="D3233" s="1192" t="str">
        <f>Master!$E$8</f>
        <v>Govt. Sr. Secondary School Raimalwada</v>
      </c>
      <c r="E3233" s="1193"/>
      <c r="F3233" s="1193"/>
      <c r="G3233" s="1193"/>
      <c r="H3233" s="1193"/>
      <c r="I3233" s="1193"/>
      <c r="J3233" s="1193"/>
      <c r="K3233" s="1193"/>
      <c r="L3233" s="1193"/>
      <c r="M3233" s="1194"/>
    </row>
    <row r="3234" spans="1:13" ht="26.25" customHeight="1" thickBot="1">
      <c r="A3234" s="1187"/>
      <c r="B3234" s="1190"/>
      <c r="C3234" s="1191"/>
      <c r="D3234" s="1195" t="str">
        <f>Master!$E$11</f>
        <v>P.S.-Bapini (Jodhpur)</v>
      </c>
      <c r="E3234" s="1196"/>
      <c r="F3234" s="1196"/>
      <c r="G3234" s="1196"/>
      <c r="H3234" s="1196"/>
      <c r="I3234" s="1196"/>
      <c r="J3234" s="1196"/>
      <c r="K3234" s="1196"/>
      <c r="L3234" s="1196"/>
      <c r="M3234" s="1197"/>
    </row>
    <row r="3235" spans="1:13" ht="17.25" customHeight="1">
      <c r="A3235" s="1187"/>
      <c r="B3235" s="274"/>
      <c r="C3235" s="1198" t="s">
        <v>169</v>
      </c>
      <c r="D3235" s="1199"/>
      <c r="E3235" s="1199"/>
      <c r="F3235" s="1199"/>
      <c r="G3235" s="1200"/>
      <c r="H3235" s="1207" t="s">
        <v>129</v>
      </c>
      <c r="I3235" s="1207"/>
      <c r="J3235" s="1210">
        <f>VLOOKUP(A3232,'Class-6'!$B$9:$G$108,6)</f>
        <v>0</v>
      </c>
      <c r="K3235" s="1213" t="str">
        <f>CONCATENATE('Class-6'!$C$3,'Class-6'!$G$3)</f>
        <v>School U-Dise Code :-08151106901</v>
      </c>
      <c r="L3235" s="1214"/>
      <c r="M3235" s="1215"/>
    </row>
    <row r="3236" spans="1:13" ht="17.25" customHeight="1">
      <c r="A3236" s="1187"/>
      <c r="B3236" s="38"/>
      <c r="C3236" s="1201"/>
      <c r="D3236" s="1202"/>
      <c r="E3236" s="1202"/>
      <c r="F3236" s="1202"/>
      <c r="G3236" s="1203"/>
      <c r="H3236" s="1208"/>
      <c r="I3236" s="1208"/>
      <c r="J3236" s="1211"/>
      <c r="K3236" s="1216" t="str">
        <f>CONCATENATE('Class-6'!$I$3,'Class-6'!$J$3)</f>
        <v>Session :-2021-22</v>
      </c>
      <c r="L3236" s="1217"/>
      <c r="M3236" s="1218"/>
    </row>
    <row r="3237" spans="1:13" ht="17.25" customHeight="1" thickBot="1">
      <c r="A3237" s="1187"/>
      <c r="B3237" s="38"/>
      <c r="C3237" s="1204"/>
      <c r="D3237" s="1205"/>
      <c r="E3237" s="1205"/>
      <c r="F3237" s="1205"/>
      <c r="G3237" s="1206"/>
      <c r="H3237" s="1209"/>
      <c r="I3237" s="1209"/>
      <c r="J3237" s="1212"/>
      <c r="K3237" s="1219"/>
      <c r="L3237" s="1220"/>
      <c r="M3237" s="1221"/>
    </row>
    <row r="3238" spans="1:13" ht="20.25" customHeight="1">
      <c r="A3238" s="1187"/>
      <c r="B3238" s="40" t="s">
        <v>81</v>
      </c>
      <c r="C3238" s="1222" t="s">
        <v>22</v>
      </c>
      <c r="D3238" s="1223"/>
      <c r="E3238" s="1223"/>
      <c r="F3238" s="1224"/>
      <c r="G3238" s="17" t="s">
        <v>167</v>
      </c>
      <c r="H3238" s="1225">
        <f>VLOOKUP($A3232,'Class-6'!$B$9:$EI$108,4,0)</f>
        <v>0</v>
      </c>
      <c r="I3238" s="1225"/>
      <c r="J3238" s="1225"/>
      <c r="K3238" s="1225"/>
      <c r="L3238" s="1225"/>
      <c r="M3238" s="1226"/>
    </row>
    <row r="3239" spans="1:13" ht="20.25" customHeight="1">
      <c r="A3239" s="1187"/>
      <c r="B3239" s="40" t="s">
        <v>81</v>
      </c>
      <c r="C3239" s="1181" t="s">
        <v>24</v>
      </c>
      <c r="D3239" s="1182"/>
      <c r="E3239" s="1182"/>
      <c r="F3239" s="1183"/>
      <c r="G3239" s="33" t="s">
        <v>167</v>
      </c>
      <c r="H3239" s="1179">
        <f>VLOOKUP($A3232,'Class-6'!$B$9:$EI$108,7,0)</f>
        <v>0</v>
      </c>
      <c r="I3239" s="1179"/>
      <c r="J3239" s="1179"/>
      <c r="K3239" s="1179"/>
      <c r="L3239" s="1179"/>
      <c r="M3239" s="1180"/>
    </row>
    <row r="3240" spans="1:13" ht="20.25" customHeight="1">
      <c r="A3240" s="1187"/>
      <c r="B3240" s="40" t="s">
        <v>81</v>
      </c>
      <c r="C3240" s="1181" t="s">
        <v>25</v>
      </c>
      <c r="D3240" s="1182"/>
      <c r="E3240" s="1182"/>
      <c r="F3240" s="1183"/>
      <c r="G3240" s="33" t="s">
        <v>167</v>
      </c>
      <c r="H3240" s="1179">
        <f>VLOOKUP($A3232,'Class-6'!$B$9:$EI$108,8,0)</f>
        <v>0</v>
      </c>
      <c r="I3240" s="1179"/>
      <c r="J3240" s="1179"/>
      <c r="K3240" s="1179"/>
      <c r="L3240" s="1179"/>
      <c r="M3240" s="1180"/>
    </row>
    <row r="3241" spans="1:13" ht="20.25" customHeight="1">
      <c r="A3241" s="1187"/>
      <c r="B3241" s="40" t="s">
        <v>81</v>
      </c>
      <c r="C3241" s="1181" t="s">
        <v>56</v>
      </c>
      <c r="D3241" s="1182"/>
      <c r="E3241" s="1182"/>
      <c r="F3241" s="1183"/>
      <c r="G3241" s="33" t="s">
        <v>167</v>
      </c>
      <c r="H3241" s="1179">
        <f>VLOOKUP($A3232,'Class-6'!$B$9:$EI$108,9,0)</f>
        <v>0</v>
      </c>
      <c r="I3241" s="1179"/>
      <c r="J3241" s="1179"/>
      <c r="K3241" s="1179"/>
      <c r="L3241" s="1179"/>
      <c r="M3241" s="1180"/>
    </row>
    <row r="3242" spans="1:13" ht="20.25" customHeight="1">
      <c r="A3242" s="1187"/>
      <c r="B3242" s="40" t="s">
        <v>81</v>
      </c>
      <c r="C3242" s="1181" t="s">
        <v>57</v>
      </c>
      <c r="D3242" s="1182"/>
      <c r="E3242" s="1182"/>
      <c r="F3242" s="1183"/>
      <c r="G3242" s="33" t="s">
        <v>167</v>
      </c>
      <c r="H3242" s="1184" t="str">
        <f>CONCATENATE('Class-6'!$G$4,'Class-6'!$J$4)</f>
        <v>6(A)</v>
      </c>
      <c r="I3242" s="1179"/>
      <c r="J3242" s="1179"/>
      <c r="K3242" s="1179"/>
      <c r="L3242" s="1179"/>
      <c r="M3242" s="1180"/>
    </row>
    <row r="3243" spans="1:13" ht="20.25" customHeight="1" thickBot="1">
      <c r="A3243" s="1187"/>
      <c r="B3243" s="40" t="s">
        <v>81</v>
      </c>
      <c r="C3243" s="1154" t="s">
        <v>27</v>
      </c>
      <c r="D3243" s="1155"/>
      <c r="E3243" s="1155"/>
      <c r="F3243" s="1156"/>
      <c r="G3243" s="98" t="s">
        <v>167</v>
      </c>
      <c r="H3243" s="1157">
        <f>VLOOKUP($A3232,'Class-6'!$B$9:$EI$108,10,0)</f>
        <v>0</v>
      </c>
      <c r="I3243" s="1157"/>
      <c r="J3243" s="1157"/>
      <c r="K3243" s="1157"/>
      <c r="L3243" s="1157"/>
      <c r="M3243" s="1158"/>
    </row>
    <row r="3244" spans="1:13" ht="20.25" customHeight="1">
      <c r="A3244" s="1187"/>
      <c r="B3244" s="49" t="s">
        <v>81</v>
      </c>
      <c r="C3244" s="1159" t="s">
        <v>58</v>
      </c>
      <c r="D3244" s="1160"/>
      <c r="E3244" s="413" t="s">
        <v>85</v>
      </c>
      <c r="F3244" s="413" t="s">
        <v>86</v>
      </c>
      <c r="G3244" s="410" t="s">
        <v>33</v>
      </c>
      <c r="H3244" s="1161" t="s">
        <v>59</v>
      </c>
      <c r="I3244" s="1161"/>
      <c r="J3244" s="1162" t="s">
        <v>97</v>
      </c>
      <c r="K3244" s="1163"/>
      <c r="L3244" s="414" t="s">
        <v>89</v>
      </c>
      <c r="M3244" s="1164" t="s">
        <v>104</v>
      </c>
    </row>
    <row r="3245" spans="1:13" ht="25.5" customHeight="1" thickBot="1">
      <c r="A3245" s="1187"/>
      <c r="B3245" s="49" t="s">
        <v>81</v>
      </c>
      <c r="C3245" s="1166" t="s">
        <v>60</v>
      </c>
      <c r="D3245" s="1167"/>
      <c r="E3245" s="267">
        <f>'Class-6'!$L$7</f>
        <v>20</v>
      </c>
      <c r="F3245" s="267">
        <f>'Class-6'!$M$7</f>
        <v>20</v>
      </c>
      <c r="G3245" s="268">
        <f>SUM(E3245:F3245)</f>
        <v>40</v>
      </c>
      <c r="H3245" s="1168">
        <f>'Class-6'!$R$7</f>
        <v>60</v>
      </c>
      <c r="I3245" s="1169"/>
      <c r="J3245" s="1170">
        <f>'Class-6'!$V$7</f>
        <v>100</v>
      </c>
      <c r="K3245" s="1171"/>
      <c r="L3245" s="150">
        <f>G3245+H3245+J3245</f>
        <v>200</v>
      </c>
      <c r="M3245" s="1165"/>
    </row>
    <row r="3246" spans="1:13" ht="22.5" customHeight="1">
      <c r="A3246" s="1187"/>
      <c r="B3246" s="49" t="s">
        <v>81</v>
      </c>
      <c r="C3246" s="1148" t="str">
        <f>'Class-6'!$L$3</f>
        <v>HINDI</v>
      </c>
      <c r="D3246" s="1149"/>
      <c r="E3246" s="99">
        <f>IF($J3235="TC",0,IF($J3235="Nso",0,VLOOKUP($A3232,'Class-6'!$B$9:$EI$108,11,0)))</f>
        <v>0</v>
      </c>
      <c r="F3246" s="99">
        <f>IF($J3235="TC",0,IF($J3235="Nso",0,VLOOKUP($A3232,'Class-6'!$B$9:$EI$108,12,0)))</f>
        <v>0</v>
      </c>
      <c r="G3246" s="269">
        <f>SUM(E3246,F3246)</f>
        <v>0</v>
      </c>
      <c r="H3246" s="1150">
        <f>IF($J3235="TC",0,IF($J3235="Nso",0,VLOOKUP($A3232,'Class-6'!$B$9:$EI$108,17,0)))</f>
        <v>0</v>
      </c>
      <c r="I3246" s="1151"/>
      <c r="J3246" s="1152">
        <f>IF($J3235="TC",0,IF($J3235="Nso",0,VLOOKUP($A3232,'Class-6'!$B$9:$EI$108,21,0)))</f>
        <v>0</v>
      </c>
      <c r="K3246" s="1153"/>
      <c r="L3246" s="99">
        <f>SUM(G3246,H3246,J3246)</f>
        <v>0</v>
      </c>
      <c r="M3246" s="100">
        <f>IF($J3235="TC",0,IF($J3235="Nso",0,VLOOKUP($A3232,'Class-6'!$B$9:$EI$108,25,0)))</f>
        <v>0</v>
      </c>
    </row>
    <row r="3247" spans="1:13" ht="22.5" customHeight="1">
      <c r="A3247" s="1187"/>
      <c r="B3247" s="49" t="s">
        <v>81</v>
      </c>
      <c r="C3247" s="1136" t="str">
        <f>'Class-6'!$AA$3</f>
        <v>ENGLISH</v>
      </c>
      <c r="D3247" s="1137"/>
      <c r="E3247" s="99">
        <f>IF($J3235="TC",0,IF($J3235="Nso",0,VLOOKUP($A3232,'Class-6'!$B$9:$EI$108,26,0)))</f>
        <v>0</v>
      </c>
      <c r="F3247" s="99">
        <f>IF($J3235="TC",0,IF($J3235="Nso",0,VLOOKUP($A3232,'Class-6'!$B$9:$EI$108,27,0)))</f>
        <v>0</v>
      </c>
      <c r="G3247" s="270">
        <f t="shared" ref="G3247:G3251" si="182">SUM(E3247,F3247)</f>
        <v>0</v>
      </c>
      <c r="H3247" s="1138">
        <f>IF($J3235="TC",0,IF($J3235="Nso",0,VLOOKUP($A3232,'Class-6'!$B$9:$EI$108,32,0)))</f>
        <v>0</v>
      </c>
      <c r="I3247" s="1139"/>
      <c r="J3247" s="1140">
        <f>IF($J3235="TC",0,IF($J3235="Nso",0,VLOOKUP($A3232,'Class-6'!$B$9:$EI$108,36,0)))</f>
        <v>0</v>
      </c>
      <c r="K3247" s="1141"/>
      <c r="L3247" s="99">
        <f t="shared" ref="L3247:L3251" si="183">SUM(G3247,H3247,J3247)</f>
        <v>0</v>
      </c>
      <c r="M3247" s="100">
        <f>IF($J3235="TC",0,IF($J3235="Nso",0,VLOOKUP($A3232,'Class-6'!$B$9:$EI$108,40,0)))</f>
        <v>0</v>
      </c>
    </row>
    <row r="3248" spans="1:13" ht="22.5" customHeight="1">
      <c r="A3248" s="1187"/>
      <c r="B3248" s="49" t="s">
        <v>81</v>
      </c>
      <c r="C3248" s="1136" t="str">
        <f>'Class-6'!$AP$3</f>
        <v>SANSKRIT</v>
      </c>
      <c r="D3248" s="1137"/>
      <c r="E3248" s="99">
        <f>IF($J3235="TC",0,IF($J3235="Nso",0,VLOOKUP($A3232,'Class-6'!$B$9:$EI$108,41,0)))</f>
        <v>0</v>
      </c>
      <c r="F3248" s="99">
        <f>IF($J3235="TC",0,IF($J3235="TC",0,IF($J3235="Nso",0,VLOOKUP($A3232,'Class-6'!$B$9:$EI$108,42,0))))</f>
        <v>0</v>
      </c>
      <c r="G3248" s="270">
        <f t="shared" si="182"/>
        <v>0</v>
      </c>
      <c r="H3248" s="1138">
        <f>IF($J3235="TC",0,IF($J3235="Nso",0,VLOOKUP($A3232,'Class-6'!$B$9:$EI$108,47,0)))</f>
        <v>0</v>
      </c>
      <c r="I3248" s="1139"/>
      <c r="J3248" s="1140">
        <f>IF($J3235="TC",0,IF($J3235="Nso",0,VLOOKUP($A3232,'Class-6'!$B$9:$EI$108,51,0)))</f>
        <v>0</v>
      </c>
      <c r="K3248" s="1141"/>
      <c r="L3248" s="99">
        <f t="shared" si="183"/>
        <v>0</v>
      </c>
      <c r="M3248" s="100">
        <f>IF($J3235="TC",0,IF($J3235="Nso",0,VLOOKUP($A3232,'Class-6'!$B$9:$EI$108,55,0)))</f>
        <v>0</v>
      </c>
    </row>
    <row r="3249" spans="1:13" ht="22.5" customHeight="1">
      <c r="A3249" s="1187"/>
      <c r="B3249" s="49" t="s">
        <v>81</v>
      </c>
      <c r="C3249" s="1136" t="str">
        <f>'Class-6'!$BE$3</f>
        <v>SCIENCE</v>
      </c>
      <c r="D3249" s="1137"/>
      <c r="E3249" s="99">
        <f>IF($J3235="TC",0,IF($J3235="Nso",0,VLOOKUP($A3232,'Class-6'!$B$9:$EI$108,56,0)))</f>
        <v>0</v>
      </c>
      <c r="F3249" s="99">
        <f>IF($J3235="TC",0,IF($J3235="Nso",0,VLOOKUP($A3232,'Class-6'!$B$9:$EI$108,57,0)))</f>
        <v>0</v>
      </c>
      <c r="G3249" s="270">
        <f t="shared" si="182"/>
        <v>0</v>
      </c>
      <c r="H3249" s="1138">
        <f>IF($J3235="TC",0,IF($J3235="Nso",0,VLOOKUP($A3232,'Class-6'!$B$9:$EI$108,62,0)))</f>
        <v>0</v>
      </c>
      <c r="I3249" s="1139"/>
      <c r="J3249" s="1140">
        <f>IF($J3235="TC",0,IF($J3235="Nso",0,VLOOKUP($A3232,'Class-6'!$B$9:$EI$108,66,0)))</f>
        <v>0</v>
      </c>
      <c r="K3249" s="1141"/>
      <c r="L3249" s="99">
        <f t="shared" si="183"/>
        <v>0</v>
      </c>
      <c r="M3249" s="100">
        <f>IF($J3235="TC",0,IF($J3235="Nso",0,VLOOKUP($A3232,'Class-6'!$B$9:$EI$108,70,0)))</f>
        <v>0</v>
      </c>
    </row>
    <row r="3250" spans="1:13" ht="22.5" customHeight="1">
      <c r="A3250" s="1187"/>
      <c r="B3250" s="49" t="s">
        <v>81</v>
      </c>
      <c r="C3250" s="1136" t="str">
        <f>'Class-6'!$BT$3</f>
        <v>MATHEMATICS</v>
      </c>
      <c r="D3250" s="1137"/>
      <c r="E3250" s="99">
        <f>IF($J3235="TC",0,IF($J3235="Nso",0,VLOOKUP($A3232,'Class-6'!$B$9:$EI$108,71,0)))</f>
        <v>0</v>
      </c>
      <c r="F3250" s="99">
        <f>IF($J3235="TC",0,IF($J3235="Nso",0,VLOOKUP($A3232,'Class-6'!$B$9:$EI$108,72,0)))</f>
        <v>0</v>
      </c>
      <c r="G3250" s="270">
        <f t="shared" si="182"/>
        <v>0</v>
      </c>
      <c r="H3250" s="1138">
        <f>IF($J3235="TC",0,IF($J3235="Nso",0,VLOOKUP($A3232,'Class-6'!$B$9:$EI$108,77,0)))</f>
        <v>0</v>
      </c>
      <c r="I3250" s="1139"/>
      <c r="J3250" s="1140">
        <f>IF($J3235="TC",0,IF($J3235="Nso",0,VLOOKUP($A3232,'Class-6'!$B$9:$EI$108,81,0)))</f>
        <v>0</v>
      </c>
      <c r="K3250" s="1141"/>
      <c r="L3250" s="99">
        <f t="shared" si="183"/>
        <v>0</v>
      </c>
      <c r="M3250" s="100">
        <f>IF($J3235="TC",0,IF($J3235="Nso",0,VLOOKUP($A3232,'Class-6'!$B$9:$EI$108,85,0)))</f>
        <v>0</v>
      </c>
    </row>
    <row r="3251" spans="1:13" ht="22.5" customHeight="1" thickBot="1">
      <c r="A3251" s="1187"/>
      <c r="B3251" s="49" t="s">
        <v>81</v>
      </c>
      <c r="C3251" s="1142" t="str">
        <f>'Class-6'!$CI$3</f>
        <v>SOCIAL SCIENCE</v>
      </c>
      <c r="D3251" s="1143"/>
      <c r="E3251" s="99">
        <f>IF($J3235="TC",0,IF($J3235="Nso",0,VLOOKUP($A3232,'Class-6'!$B$9:$EI$108,86,0)))</f>
        <v>0</v>
      </c>
      <c r="F3251" s="99">
        <f>IF($J3235="TC",0,IF($J3235="Nso",0,VLOOKUP($A3232,'Class-6'!$B$9:$EI$108,87,0)))</f>
        <v>0</v>
      </c>
      <c r="G3251" s="271">
        <f t="shared" si="182"/>
        <v>0</v>
      </c>
      <c r="H3251" s="1144">
        <f>IF($J3235="TC",0,IF($J3235="Nso",0,VLOOKUP($A3232,'Class-6'!$B$9:$EI$108,92,0)))</f>
        <v>0</v>
      </c>
      <c r="I3251" s="1145"/>
      <c r="J3251" s="1146">
        <f>IF($J3235="TC",0,IF($J3235="Nso",0,VLOOKUP($A3232,'Class-6'!$B$9:$EI$108,96,0)))</f>
        <v>0</v>
      </c>
      <c r="K3251" s="1147"/>
      <c r="L3251" s="99">
        <f t="shared" si="183"/>
        <v>0</v>
      </c>
      <c r="M3251" s="100">
        <f>IF($J3235="TC",0,IF($J3235="Nso",0,VLOOKUP($A3232,'Class-6'!$B$9:$EI$108,100,0)))</f>
        <v>0</v>
      </c>
    </row>
    <row r="3252" spans="1:13" ht="20.25" customHeight="1">
      <c r="A3252" s="1187"/>
      <c r="B3252" s="49" t="s">
        <v>81</v>
      </c>
      <c r="C3252" s="1124" t="s">
        <v>90</v>
      </c>
      <c r="D3252" s="1125"/>
      <c r="E3252" s="1126"/>
      <c r="F3252" s="1130" t="s">
        <v>91</v>
      </c>
      <c r="G3252" s="1131"/>
      <c r="H3252" s="1132" t="s">
        <v>92</v>
      </c>
      <c r="I3252" s="1133"/>
      <c r="J3252" s="481" t="s">
        <v>45</v>
      </c>
      <c r="K3252" s="481" t="s">
        <v>98</v>
      </c>
      <c r="L3252" s="411" t="s">
        <v>43</v>
      </c>
      <c r="M3252" s="513" t="s">
        <v>47</v>
      </c>
    </row>
    <row r="3253" spans="1:13" ht="20.25" customHeight="1" thickBot="1">
      <c r="A3253" s="1187"/>
      <c r="B3253" s="49" t="s">
        <v>81</v>
      </c>
      <c r="C3253" s="1127"/>
      <c r="D3253" s="1128"/>
      <c r="E3253" s="1129"/>
      <c r="F3253" s="1134">
        <f>IF($J3235="TC",0,IF($J3235="Nso",0,VLOOKUP($A3232,'Class-6'!$B$9:$EI$108,131,0)))</f>
        <v>0</v>
      </c>
      <c r="G3253" s="1135"/>
      <c r="H3253" s="1134">
        <f>IF($J3235="TC",0,IF($J3235="Nso",0,VLOOKUP($A3232,'Class-6'!$B$9:$EI$108,132,0)))</f>
        <v>0</v>
      </c>
      <c r="I3253" s="1135"/>
      <c r="J3253" s="483">
        <f>IF($J3235="TC",0,IF($J3235="Nso",0,VLOOKUP($A3232,'Class-6'!$B$9:$EI$108,133,0)))</f>
        <v>0</v>
      </c>
      <c r="K3253" s="482" t="str">
        <f>IF($J3235="TC",0,IF($J3235="Nso",0,VLOOKUP($A3232,'Class-6'!$B$9:$EI$108,134,0)))</f>
        <v/>
      </c>
      <c r="L3253" s="412" t="str">
        <f>IF($J3235="TC","TC",IF($J3235="Nso","NSO",VLOOKUP($A3232,'Class-6'!$B$9:$EI$108,135,0)))</f>
        <v/>
      </c>
      <c r="M3253" s="97" t="str">
        <f>IF($J3235="Nso",0,VLOOKUP($A3232,'Class-6'!$B$9:$EI$108,137,0))</f>
        <v/>
      </c>
    </row>
    <row r="3254" spans="1:13" ht="20.25" customHeight="1">
      <c r="A3254" s="1187"/>
      <c r="B3254" s="49" t="s">
        <v>81</v>
      </c>
      <c r="C3254" s="1172" t="s">
        <v>63</v>
      </c>
      <c r="D3254" s="1173"/>
      <c r="E3254" s="1173"/>
      <c r="F3254" s="1173"/>
      <c r="G3254" s="1173"/>
      <c r="H3254" s="1174"/>
      <c r="I3254" s="1175" t="s">
        <v>64</v>
      </c>
      <c r="J3254" s="1176"/>
      <c r="K3254" s="484">
        <f>IF($J3235="TC",0,IF($J3235="Nso",0,VLOOKUP($A3232,'Class-6'!$B$9:$EI$108,128,0)))</f>
        <v>0</v>
      </c>
      <c r="L3254" s="1177" t="s">
        <v>107</v>
      </c>
      <c r="M3254" s="1178"/>
    </row>
    <row r="3255" spans="1:13" ht="20.25" customHeight="1" thickBot="1">
      <c r="A3255" s="1187"/>
      <c r="B3255" s="49" t="s">
        <v>81</v>
      </c>
      <c r="C3255" s="1113" t="s">
        <v>58</v>
      </c>
      <c r="D3255" s="1114"/>
      <c r="E3255" s="1114"/>
      <c r="F3255" s="1115" t="s">
        <v>176</v>
      </c>
      <c r="G3255" s="1115"/>
      <c r="H3255" s="272" t="s">
        <v>51</v>
      </c>
      <c r="I3255" s="1116" t="s">
        <v>65</v>
      </c>
      <c r="J3255" s="1117"/>
      <c r="K3255" s="485">
        <f>IF($J3235="TC",0,IF($J3235="Nso",0,VLOOKUP($A3232,'Class-6'!$B$9:$EI$108,129,0)))</f>
        <v>0</v>
      </c>
      <c r="L3255" s="1118" t="str">
        <f>IF($J3235="TC",0,IF($J3235="Nso",0,VLOOKUP($A3232,'Class-6'!$B$9:$EI$108,130,0)))</f>
        <v/>
      </c>
      <c r="M3255" s="1119"/>
    </row>
    <row r="3256" spans="1:13" ht="20.25" customHeight="1">
      <c r="A3256" s="1187"/>
      <c r="B3256" s="49" t="s">
        <v>81</v>
      </c>
      <c r="C3256" s="1113"/>
      <c r="D3256" s="1114"/>
      <c r="E3256" s="1114"/>
      <c r="F3256" s="1115"/>
      <c r="G3256" s="1115"/>
      <c r="H3256" s="273" t="s">
        <v>105</v>
      </c>
      <c r="I3256" s="1120" t="s">
        <v>66</v>
      </c>
      <c r="J3256" s="1121"/>
      <c r="K3256" s="1122">
        <f>IF($J3235="TC",0,IF($J3235="Nso",0,VLOOKUP($A3232,'Class-6'!$B$9:$EI$108,138,0)))</f>
        <v>0</v>
      </c>
      <c r="L3256" s="1122"/>
      <c r="M3256" s="1123"/>
    </row>
    <row r="3257" spans="1:13" ht="20.25" customHeight="1">
      <c r="A3257" s="1187"/>
      <c r="B3257" s="49" t="s">
        <v>81</v>
      </c>
      <c r="C3257" s="1101" t="str">
        <f>'Class-6'!$CX$3</f>
        <v>WORK EXP.</v>
      </c>
      <c r="D3257" s="1102"/>
      <c r="E3257" s="1103"/>
      <c r="F3257" s="1104" t="str">
        <f>IF($J3235="TC",0,IF($J3235="Nso",0,VLOOKUP($A3232,'Class-6'!$B$9:$FH$108,155,0)))</f>
        <v>0/100</v>
      </c>
      <c r="G3257" s="1104"/>
      <c r="H3257" s="95">
        <f>IF($J3235="TC",0,IF($J3235="Nso",0,VLOOKUP($A3232,'Class-6'!$B$9:$FH$108,109,0)))</f>
        <v>0</v>
      </c>
      <c r="I3257" s="1105" t="s">
        <v>83</v>
      </c>
      <c r="J3257" s="1106"/>
      <c r="K3257" s="1107">
        <f>'Class-6'!$V$2</f>
        <v>44676</v>
      </c>
      <c r="L3257" s="1107"/>
      <c r="M3257" s="1108"/>
    </row>
    <row r="3258" spans="1:13" ht="20.25" customHeight="1">
      <c r="A3258" s="1187"/>
      <c r="B3258" s="49" t="s">
        <v>81</v>
      </c>
      <c r="C3258" s="1109" t="str">
        <f>'Class-6'!$DG$3</f>
        <v>ART EDU.</v>
      </c>
      <c r="D3258" s="1104"/>
      <c r="E3258" s="1104"/>
      <c r="F3258" s="1086" t="str">
        <f>IF($J3235="TC",0,IF($J3235="Nso",0,VLOOKUP($A3232,'Class-6'!$B$9:$FH$108,159,0)))</f>
        <v>0/100</v>
      </c>
      <c r="G3258" s="1087"/>
      <c r="H3258" s="95">
        <f>IF($J3235="TC",0,IF($J3235="Nso",0,VLOOKUP($A3232,'Class-6'!$B$9:$FH$108,118,0)))</f>
        <v>0</v>
      </c>
      <c r="I3258" s="1110"/>
      <c r="J3258" s="1111"/>
      <c r="K3258" s="1111"/>
      <c r="L3258" s="1111"/>
      <c r="M3258" s="1112"/>
    </row>
    <row r="3259" spans="1:13" ht="20.25" customHeight="1">
      <c r="A3259" s="1187"/>
      <c r="B3259" s="49" t="s">
        <v>81</v>
      </c>
      <c r="C3259" s="1084" t="str">
        <f>'Class-6'!$DP$3</f>
        <v>HEALTH &amp; PHY. EDU.</v>
      </c>
      <c r="D3259" s="1085"/>
      <c r="E3259" s="1085"/>
      <c r="F3259" s="1086" t="str">
        <f>IF($J3235="TC",0,IF($J3235="Nso",0,VLOOKUP($A3232,'Class-6'!$B$9:$FH$108,163,0)))</f>
        <v>0/100</v>
      </c>
      <c r="G3259" s="1087"/>
      <c r="H3259" s="95">
        <f>IF($J3235="TC",0,IF($J3235="Nso",0,VLOOKUP($A3232,'Class-6'!$B$9:$FH$108,127,0)))</f>
        <v>0</v>
      </c>
      <c r="I3259" s="1088" t="s">
        <v>78</v>
      </c>
      <c r="J3259" s="1089"/>
      <c r="K3259" s="1092"/>
      <c r="L3259" s="1093"/>
      <c r="M3259" s="1094"/>
    </row>
    <row r="3260" spans="1:13" ht="20.25" customHeight="1">
      <c r="A3260" s="1187"/>
      <c r="B3260" s="40" t="s">
        <v>81</v>
      </c>
      <c r="C3260" s="1098" t="s">
        <v>67</v>
      </c>
      <c r="D3260" s="1099"/>
      <c r="E3260" s="1099"/>
      <c r="F3260" s="1099"/>
      <c r="G3260" s="1099"/>
      <c r="H3260" s="1100"/>
      <c r="I3260" s="1090"/>
      <c r="J3260" s="1091"/>
      <c r="K3260" s="1095"/>
      <c r="L3260" s="1096"/>
      <c r="M3260" s="1097"/>
    </row>
    <row r="3261" spans="1:13" ht="20.25" customHeight="1" thickBot="1">
      <c r="A3261" s="1187"/>
      <c r="B3261" s="40" t="s">
        <v>81</v>
      </c>
      <c r="C3261" s="96" t="s">
        <v>68</v>
      </c>
      <c r="D3261" s="1060" t="s">
        <v>73</v>
      </c>
      <c r="E3261" s="1227"/>
      <c r="F3261" s="1060" t="s">
        <v>74</v>
      </c>
      <c r="G3261" s="1061"/>
      <c r="H3261" s="1062"/>
      <c r="I3261" s="1063" t="s">
        <v>79</v>
      </c>
      <c r="J3261" s="1064"/>
      <c r="K3261" s="1064"/>
      <c r="L3261" s="1064"/>
      <c r="M3261" s="1065"/>
    </row>
    <row r="3262" spans="1:13" ht="20.25" customHeight="1">
      <c r="A3262" s="1187"/>
      <c r="B3262" s="40" t="s">
        <v>81</v>
      </c>
      <c r="C3262" s="511" t="s">
        <v>207</v>
      </c>
      <c r="D3262" s="1228" t="s">
        <v>208</v>
      </c>
      <c r="E3262" s="1229"/>
      <c r="F3262" s="1069" t="s">
        <v>75</v>
      </c>
      <c r="G3262" s="1070"/>
      <c r="H3262" s="1071"/>
      <c r="I3262" s="1066"/>
      <c r="J3262" s="1067"/>
      <c r="K3262" s="1067"/>
      <c r="L3262" s="1067"/>
      <c r="M3262" s="1068"/>
    </row>
    <row r="3263" spans="1:13" ht="20.25" customHeight="1">
      <c r="A3263" s="1187"/>
      <c r="B3263" s="40" t="s">
        <v>81</v>
      </c>
      <c r="C3263" s="512" t="s">
        <v>69</v>
      </c>
      <c r="D3263" s="1230" t="s">
        <v>212</v>
      </c>
      <c r="E3263" s="1231"/>
      <c r="F3263" s="1072" t="s">
        <v>76</v>
      </c>
      <c r="G3263" s="1073"/>
      <c r="H3263" s="1074"/>
      <c r="I3263" s="1066"/>
      <c r="J3263" s="1067"/>
      <c r="K3263" s="1067"/>
      <c r="L3263" s="1067"/>
      <c r="M3263" s="1068"/>
    </row>
    <row r="3264" spans="1:13" ht="20.25" customHeight="1">
      <c r="A3264" s="1187"/>
      <c r="B3264" s="40" t="s">
        <v>81</v>
      </c>
      <c r="C3264" s="512" t="s">
        <v>70</v>
      </c>
      <c r="D3264" s="1230" t="s">
        <v>215</v>
      </c>
      <c r="E3264" s="1231"/>
      <c r="F3264" s="1072" t="s">
        <v>77</v>
      </c>
      <c r="G3264" s="1073"/>
      <c r="H3264" s="1074"/>
      <c r="I3264" s="1075" t="s">
        <v>93</v>
      </c>
      <c r="J3264" s="1076"/>
      <c r="K3264" s="1076"/>
      <c r="L3264" s="1076"/>
      <c r="M3264" s="1077"/>
    </row>
    <row r="3265" spans="1:13" ht="20.25" customHeight="1">
      <c r="A3265" s="1187"/>
      <c r="B3265" s="40"/>
      <c r="C3265" s="512" t="s">
        <v>72</v>
      </c>
      <c r="D3265" s="1230" t="s">
        <v>209</v>
      </c>
      <c r="E3265" s="1231"/>
      <c r="F3265" s="1072" t="s">
        <v>77</v>
      </c>
      <c r="G3265" s="1073"/>
      <c r="H3265" s="1074"/>
      <c r="I3265" s="1075"/>
      <c r="J3265" s="1076"/>
      <c r="K3265" s="1076"/>
      <c r="L3265" s="1076"/>
      <c r="M3265" s="1077"/>
    </row>
    <row r="3266" spans="1:13" ht="20.25" customHeight="1" thickBot="1">
      <c r="A3266" s="1187"/>
      <c r="B3266" s="51" t="s">
        <v>81</v>
      </c>
      <c r="C3266" s="131" t="s">
        <v>71</v>
      </c>
      <c r="D3266" s="1232" t="s">
        <v>210</v>
      </c>
      <c r="E3266" s="1233"/>
      <c r="F3266" s="1081" t="s">
        <v>106</v>
      </c>
      <c r="G3266" s="1082"/>
      <c r="H3266" s="1083"/>
      <c r="I3266" s="1078"/>
      <c r="J3266" s="1079"/>
      <c r="K3266" s="1079"/>
      <c r="L3266" s="1079"/>
      <c r="M3266" s="1080"/>
    </row>
    <row r="3267" spans="1:13" ht="24.75" customHeight="1" thickTop="1" thickBot="1">
      <c r="A3267" s="488">
        <f>A3232+1</f>
        <v>93</v>
      </c>
      <c r="B3267" s="1186" t="s">
        <v>54</v>
      </c>
      <c r="C3267" s="1186"/>
      <c r="D3267" s="1186"/>
      <c r="E3267" s="1186"/>
      <c r="F3267" s="1186"/>
      <c r="G3267" s="1186"/>
      <c r="H3267" s="1186"/>
      <c r="I3267" s="1186"/>
      <c r="J3267" s="1186"/>
      <c r="K3267" s="1186"/>
      <c r="L3267" s="1186"/>
      <c r="M3267" s="1186"/>
    </row>
    <row r="3268" spans="1:13" ht="37.5" customHeight="1" thickTop="1">
      <c r="A3268" s="1187"/>
      <c r="B3268" s="1188"/>
      <c r="C3268" s="1189"/>
      <c r="D3268" s="1192" t="str">
        <f>Master!$E$8</f>
        <v>Govt. Sr. Secondary School Raimalwada</v>
      </c>
      <c r="E3268" s="1193"/>
      <c r="F3268" s="1193"/>
      <c r="G3268" s="1193"/>
      <c r="H3268" s="1193"/>
      <c r="I3268" s="1193"/>
      <c r="J3268" s="1193"/>
      <c r="K3268" s="1193"/>
      <c r="L3268" s="1193"/>
      <c r="M3268" s="1194"/>
    </row>
    <row r="3269" spans="1:13" ht="26.25" customHeight="1" thickBot="1">
      <c r="A3269" s="1187"/>
      <c r="B3269" s="1190"/>
      <c r="C3269" s="1191"/>
      <c r="D3269" s="1195" t="str">
        <f>Master!$E$11</f>
        <v>P.S.-Bapini (Jodhpur)</v>
      </c>
      <c r="E3269" s="1196"/>
      <c r="F3269" s="1196"/>
      <c r="G3269" s="1196"/>
      <c r="H3269" s="1196"/>
      <c r="I3269" s="1196"/>
      <c r="J3269" s="1196"/>
      <c r="K3269" s="1196"/>
      <c r="L3269" s="1196"/>
      <c r="M3269" s="1197"/>
    </row>
    <row r="3270" spans="1:13" ht="15" customHeight="1">
      <c r="A3270" s="1187"/>
      <c r="B3270" s="274"/>
      <c r="C3270" s="1198" t="s">
        <v>169</v>
      </c>
      <c r="D3270" s="1199"/>
      <c r="E3270" s="1199"/>
      <c r="F3270" s="1199"/>
      <c r="G3270" s="1200"/>
      <c r="H3270" s="1207" t="s">
        <v>129</v>
      </c>
      <c r="I3270" s="1207"/>
      <c r="J3270" s="1210">
        <f>VLOOKUP(A3267,'Class-6'!$B$9:$G$108,6)</f>
        <v>0</v>
      </c>
      <c r="K3270" s="1213" t="str">
        <f>CONCATENATE('Class-6'!$C$3,'Class-6'!$G$3)</f>
        <v>School U-Dise Code :-08151106901</v>
      </c>
      <c r="L3270" s="1214"/>
      <c r="M3270" s="1215"/>
    </row>
    <row r="3271" spans="1:13" ht="15" customHeight="1">
      <c r="A3271" s="1187"/>
      <c r="B3271" s="38"/>
      <c r="C3271" s="1201"/>
      <c r="D3271" s="1202"/>
      <c r="E3271" s="1202"/>
      <c r="F3271" s="1202"/>
      <c r="G3271" s="1203"/>
      <c r="H3271" s="1208"/>
      <c r="I3271" s="1208"/>
      <c r="J3271" s="1211"/>
      <c r="K3271" s="1216" t="str">
        <f>CONCATENATE('Class-6'!$I$3,'Class-6'!$J$3)</f>
        <v>Session :-2021-22</v>
      </c>
      <c r="L3271" s="1217"/>
      <c r="M3271" s="1218"/>
    </row>
    <row r="3272" spans="1:13" ht="15" customHeight="1" thickBot="1">
      <c r="A3272" s="1187"/>
      <c r="B3272" s="38"/>
      <c r="C3272" s="1204"/>
      <c r="D3272" s="1205"/>
      <c r="E3272" s="1205"/>
      <c r="F3272" s="1205"/>
      <c r="G3272" s="1206"/>
      <c r="H3272" s="1209"/>
      <c r="I3272" s="1209"/>
      <c r="J3272" s="1212"/>
      <c r="K3272" s="1219"/>
      <c r="L3272" s="1220"/>
      <c r="M3272" s="1221"/>
    </row>
    <row r="3273" spans="1:13" ht="20.25" customHeight="1">
      <c r="A3273" s="1187"/>
      <c r="B3273" s="40" t="s">
        <v>81</v>
      </c>
      <c r="C3273" s="1222" t="s">
        <v>22</v>
      </c>
      <c r="D3273" s="1223"/>
      <c r="E3273" s="1223"/>
      <c r="F3273" s="1224"/>
      <c r="G3273" s="17" t="s">
        <v>167</v>
      </c>
      <c r="H3273" s="1225">
        <f>VLOOKUP($A3267,'Class-6'!$B$9:$EI$108,4,0)</f>
        <v>0</v>
      </c>
      <c r="I3273" s="1225"/>
      <c r="J3273" s="1225"/>
      <c r="K3273" s="1225"/>
      <c r="L3273" s="1225"/>
      <c r="M3273" s="1226"/>
    </row>
    <row r="3274" spans="1:13" ht="20.25" customHeight="1">
      <c r="A3274" s="1187"/>
      <c r="B3274" s="40" t="s">
        <v>81</v>
      </c>
      <c r="C3274" s="1181" t="s">
        <v>24</v>
      </c>
      <c r="D3274" s="1182"/>
      <c r="E3274" s="1182"/>
      <c r="F3274" s="1183"/>
      <c r="G3274" s="33" t="s">
        <v>167</v>
      </c>
      <c r="H3274" s="1179">
        <f>VLOOKUP($A3267,'Class-6'!$B$9:$EI$108,7,0)</f>
        <v>0</v>
      </c>
      <c r="I3274" s="1179"/>
      <c r="J3274" s="1179"/>
      <c r="K3274" s="1179"/>
      <c r="L3274" s="1179"/>
      <c r="M3274" s="1180"/>
    </row>
    <row r="3275" spans="1:13" ht="20.25" customHeight="1">
      <c r="A3275" s="1187"/>
      <c r="B3275" s="40" t="s">
        <v>81</v>
      </c>
      <c r="C3275" s="1181" t="s">
        <v>25</v>
      </c>
      <c r="D3275" s="1182"/>
      <c r="E3275" s="1182"/>
      <c r="F3275" s="1183"/>
      <c r="G3275" s="33" t="s">
        <v>167</v>
      </c>
      <c r="H3275" s="1179">
        <f>VLOOKUP($A3267,'Class-6'!$B$9:$EI$108,8,0)</f>
        <v>0</v>
      </c>
      <c r="I3275" s="1179"/>
      <c r="J3275" s="1179"/>
      <c r="K3275" s="1179"/>
      <c r="L3275" s="1179"/>
      <c r="M3275" s="1180"/>
    </row>
    <row r="3276" spans="1:13" ht="20.25" customHeight="1">
      <c r="A3276" s="1187"/>
      <c r="B3276" s="40" t="s">
        <v>81</v>
      </c>
      <c r="C3276" s="1181" t="s">
        <v>56</v>
      </c>
      <c r="D3276" s="1182"/>
      <c r="E3276" s="1182"/>
      <c r="F3276" s="1183"/>
      <c r="G3276" s="33" t="s">
        <v>167</v>
      </c>
      <c r="H3276" s="1179">
        <f>VLOOKUP($A3267,'Class-6'!$B$9:$EI$108,9,0)</f>
        <v>0</v>
      </c>
      <c r="I3276" s="1179"/>
      <c r="J3276" s="1179"/>
      <c r="K3276" s="1179"/>
      <c r="L3276" s="1179"/>
      <c r="M3276" s="1180"/>
    </row>
    <row r="3277" spans="1:13" ht="20.25" customHeight="1">
      <c r="A3277" s="1187"/>
      <c r="B3277" s="40" t="s">
        <v>81</v>
      </c>
      <c r="C3277" s="1181" t="s">
        <v>57</v>
      </c>
      <c r="D3277" s="1182"/>
      <c r="E3277" s="1182"/>
      <c r="F3277" s="1183"/>
      <c r="G3277" s="33" t="s">
        <v>167</v>
      </c>
      <c r="H3277" s="1184" t="str">
        <f>CONCATENATE('Class-6'!$G$4,'Class-6'!$J$4)</f>
        <v>6(A)</v>
      </c>
      <c r="I3277" s="1179"/>
      <c r="J3277" s="1179"/>
      <c r="K3277" s="1179"/>
      <c r="L3277" s="1179"/>
      <c r="M3277" s="1180"/>
    </row>
    <row r="3278" spans="1:13" ht="20.25" customHeight="1" thickBot="1">
      <c r="A3278" s="1187"/>
      <c r="B3278" s="40" t="s">
        <v>81</v>
      </c>
      <c r="C3278" s="1154" t="s">
        <v>27</v>
      </c>
      <c r="D3278" s="1155"/>
      <c r="E3278" s="1155"/>
      <c r="F3278" s="1156"/>
      <c r="G3278" s="98" t="s">
        <v>167</v>
      </c>
      <c r="H3278" s="1157">
        <f>VLOOKUP($A3267,'Class-6'!$B$9:$EI$108,10,0)</f>
        <v>0</v>
      </c>
      <c r="I3278" s="1157"/>
      <c r="J3278" s="1157"/>
      <c r="K3278" s="1157"/>
      <c r="L3278" s="1157"/>
      <c r="M3278" s="1158"/>
    </row>
    <row r="3279" spans="1:13" ht="20.25" customHeight="1">
      <c r="A3279" s="1187"/>
      <c r="B3279" s="49" t="s">
        <v>81</v>
      </c>
      <c r="C3279" s="1159" t="s">
        <v>58</v>
      </c>
      <c r="D3279" s="1160"/>
      <c r="E3279" s="413" t="s">
        <v>85</v>
      </c>
      <c r="F3279" s="413" t="s">
        <v>86</v>
      </c>
      <c r="G3279" s="410" t="s">
        <v>33</v>
      </c>
      <c r="H3279" s="1161" t="s">
        <v>59</v>
      </c>
      <c r="I3279" s="1161"/>
      <c r="J3279" s="1162" t="s">
        <v>97</v>
      </c>
      <c r="K3279" s="1163"/>
      <c r="L3279" s="414" t="s">
        <v>89</v>
      </c>
      <c r="M3279" s="1164" t="s">
        <v>104</v>
      </c>
    </row>
    <row r="3280" spans="1:13" ht="25.5" customHeight="1" thickBot="1">
      <c r="A3280" s="1187"/>
      <c r="B3280" s="49" t="s">
        <v>81</v>
      </c>
      <c r="C3280" s="1166" t="s">
        <v>60</v>
      </c>
      <c r="D3280" s="1167"/>
      <c r="E3280" s="267">
        <f>'Class-6'!$L$7</f>
        <v>20</v>
      </c>
      <c r="F3280" s="267">
        <f>'Class-6'!$M$7</f>
        <v>20</v>
      </c>
      <c r="G3280" s="268">
        <f>SUM(E3280:F3280)</f>
        <v>40</v>
      </c>
      <c r="H3280" s="1168">
        <f>'Class-6'!$R$7</f>
        <v>60</v>
      </c>
      <c r="I3280" s="1169"/>
      <c r="J3280" s="1170">
        <f>'Class-6'!$V$7</f>
        <v>100</v>
      </c>
      <c r="K3280" s="1171"/>
      <c r="L3280" s="150">
        <f>G3280+H3280+J3280</f>
        <v>200</v>
      </c>
      <c r="M3280" s="1165"/>
    </row>
    <row r="3281" spans="1:13" ht="22.5" customHeight="1">
      <c r="A3281" s="1187"/>
      <c r="B3281" s="49" t="s">
        <v>81</v>
      </c>
      <c r="C3281" s="1148" t="str">
        <f>'Class-6'!$L$3</f>
        <v>HINDI</v>
      </c>
      <c r="D3281" s="1149"/>
      <c r="E3281" s="99">
        <f>IF($J3270="TC",0,IF($J3270="Nso",0,VLOOKUP($A3267,'Class-6'!$B$9:$EI$108,11,0)))</f>
        <v>0</v>
      </c>
      <c r="F3281" s="99">
        <f>IF($J3270="TC",0,IF($J3270="Nso",0,VLOOKUP($A3267,'Class-6'!$B$9:$EI$108,12,0)))</f>
        <v>0</v>
      </c>
      <c r="G3281" s="269">
        <f>SUM(E3281,F3281)</f>
        <v>0</v>
      </c>
      <c r="H3281" s="1150">
        <f>IF($J3270="TC",0,IF($J3270="Nso",0,VLOOKUP($A3267,'Class-6'!$B$9:$EI$108,17,0)))</f>
        <v>0</v>
      </c>
      <c r="I3281" s="1151"/>
      <c r="J3281" s="1152">
        <f>IF($J3270="TC",0,IF($J3270="Nso",0,VLOOKUP($A3267,'Class-6'!$B$9:$EI$108,21,0)))</f>
        <v>0</v>
      </c>
      <c r="K3281" s="1153"/>
      <c r="L3281" s="99">
        <f>SUM(G3281,H3281,J3281)</f>
        <v>0</v>
      </c>
      <c r="M3281" s="100">
        <f>IF($J3270="TC",0,IF($J3270="Nso",0,VLOOKUP($A3267,'Class-6'!$B$9:$EI$108,25,0)))</f>
        <v>0</v>
      </c>
    </row>
    <row r="3282" spans="1:13" ht="22.5" customHeight="1">
      <c r="A3282" s="1187"/>
      <c r="B3282" s="49" t="s">
        <v>81</v>
      </c>
      <c r="C3282" s="1136" t="str">
        <f>'Class-6'!$AA$3</f>
        <v>ENGLISH</v>
      </c>
      <c r="D3282" s="1137"/>
      <c r="E3282" s="99">
        <f>IF($J3270="TC",0,IF($J3270="Nso",0,VLOOKUP($A3267,'Class-6'!$B$9:$EI$108,26,0)))</f>
        <v>0</v>
      </c>
      <c r="F3282" s="99">
        <f>IF($J3270="TC",0,IF($J3270="Nso",0,VLOOKUP($A3267,'Class-6'!$B$9:$EI$108,27,0)))</f>
        <v>0</v>
      </c>
      <c r="G3282" s="270">
        <f t="shared" ref="G3282:G3286" si="184">SUM(E3282,F3282)</f>
        <v>0</v>
      </c>
      <c r="H3282" s="1138">
        <f>IF($J3270="TC",0,IF($J3270="Nso",0,VLOOKUP($A3267,'Class-6'!$B$9:$EI$108,32,0)))</f>
        <v>0</v>
      </c>
      <c r="I3282" s="1139"/>
      <c r="J3282" s="1140">
        <f>IF($J3270="TC",0,IF($J3270="Nso",0,VLOOKUP($A3267,'Class-6'!$B$9:$EI$108,36,0)))</f>
        <v>0</v>
      </c>
      <c r="K3282" s="1141"/>
      <c r="L3282" s="99">
        <f t="shared" ref="L3282:L3286" si="185">SUM(G3282,H3282,J3282)</f>
        <v>0</v>
      </c>
      <c r="M3282" s="100">
        <f>IF($J3270="TC",0,IF($J3270="Nso",0,VLOOKUP($A3267,'Class-6'!$B$9:$EI$108,40,0)))</f>
        <v>0</v>
      </c>
    </row>
    <row r="3283" spans="1:13" ht="22.5" customHeight="1">
      <c r="A3283" s="1187"/>
      <c r="B3283" s="49" t="s">
        <v>81</v>
      </c>
      <c r="C3283" s="1136" t="str">
        <f>'Class-6'!$AP$3</f>
        <v>SANSKRIT</v>
      </c>
      <c r="D3283" s="1137"/>
      <c r="E3283" s="99">
        <f>IF($J3270="TC",0,IF($J3270="Nso",0,VLOOKUP($A3267,'Class-6'!$B$9:$EI$108,41,0)))</f>
        <v>0</v>
      </c>
      <c r="F3283" s="99">
        <f>IF($J3270="TC",0,IF($J3270="TC",0,IF($J3270="Nso",0,VLOOKUP($A3267,'Class-6'!$B$9:$EI$108,42,0))))</f>
        <v>0</v>
      </c>
      <c r="G3283" s="270">
        <f t="shared" si="184"/>
        <v>0</v>
      </c>
      <c r="H3283" s="1138">
        <f>IF($J3270="TC",0,IF($J3270="Nso",0,VLOOKUP($A3267,'Class-6'!$B$9:$EI$108,47,0)))</f>
        <v>0</v>
      </c>
      <c r="I3283" s="1139"/>
      <c r="J3283" s="1140">
        <f>IF($J3270="TC",0,IF($J3270="Nso",0,VLOOKUP($A3267,'Class-6'!$B$9:$EI$108,51,0)))</f>
        <v>0</v>
      </c>
      <c r="K3283" s="1141"/>
      <c r="L3283" s="99">
        <f t="shared" si="185"/>
        <v>0</v>
      </c>
      <c r="M3283" s="100">
        <f>IF($J3270="TC",0,IF($J3270="Nso",0,VLOOKUP($A3267,'Class-6'!$B$9:$EI$108,55,0)))</f>
        <v>0</v>
      </c>
    </row>
    <row r="3284" spans="1:13" ht="22.5" customHeight="1">
      <c r="A3284" s="1187"/>
      <c r="B3284" s="49" t="s">
        <v>81</v>
      </c>
      <c r="C3284" s="1136" t="str">
        <f>'Class-6'!$BE$3</f>
        <v>SCIENCE</v>
      </c>
      <c r="D3284" s="1137"/>
      <c r="E3284" s="99">
        <f>IF($J3270="TC",0,IF($J3270="Nso",0,VLOOKUP($A3267,'Class-6'!$B$9:$EI$108,56,0)))</f>
        <v>0</v>
      </c>
      <c r="F3284" s="99">
        <f>IF($J3270="TC",0,IF($J3270="Nso",0,VLOOKUP($A3267,'Class-6'!$B$9:$EI$108,57,0)))</f>
        <v>0</v>
      </c>
      <c r="G3284" s="270">
        <f t="shared" si="184"/>
        <v>0</v>
      </c>
      <c r="H3284" s="1138">
        <f>IF($J3270="TC",0,IF($J3270="Nso",0,VLOOKUP($A3267,'Class-6'!$B$9:$EI$108,62,0)))</f>
        <v>0</v>
      </c>
      <c r="I3284" s="1139"/>
      <c r="J3284" s="1140">
        <f>IF($J3270="TC",0,IF($J3270="Nso",0,VLOOKUP($A3267,'Class-6'!$B$9:$EI$108,66,0)))</f>
        <v>0</v>
      </c>
      <c r="K3284" s="1141"/>
      <c r="L3284" s="99">
        <f t="shared" si="185"/>
        <v>0</v>
      </c>
      <c r="M3284" s="100">
        <f>IF($J3270="TC",0,IF($J3270="Nso",0,VLOOKUP($A3267,'Class-6'!$B$9:$EI$108,70,0)))</f>
        <v>0</v>
      </c>
    </row>
    <row r="3285" spans="1:13" ht="22.5" customHeight="1">
      <c r="A3285" s="1187"/>
      <c r="B3285" s="49" t="s">
        <v>81</v>
      </c>
      <c r="C3285" s="1136" t="str">
        <f>'Class-6'!$BT$3</f>
        <v>MATHEMATICS</v>
      </c>
      <c r="D3285" s="1137"/>
      <c r="E3285" s="99">
        <f>IF($J3270="TC",0,IF($J3270="Nso",0,VLOOKUP($A3267,'Class-6'!$B$9:$EI$108,71,0)))</f>
        <v>0</v>
      </c>
      <c r="F3285" s="99">
        <f>IF($J3270="TC",0,IF($J3270="Nso",0,VLOOKUP($A3267,'Class-6'!$B$9:$EI$108,72,0)))</f>
        <v>0</v>
      </c>
      <c r="G3285" s="270">
        <f t="shared" si="184"/>
        <v>0</v>
      </c>
      <c r="H3285" s="1138">
        <f>IF($J3270="TC",0,IF($J3270="Nso",0,VLOOKUP($A3267,'Class-6'!$B$9:$EI$108,77,0)))</f>
        <v>0</v>
      </c>
      <c r="I3285" s="1139"/>
      <c r="J3285" s="1140">
        <f>IF($J3270="TC",0,IF($J3270="Nso",0,VLOOKUP($A3267,'Class-6'!$B$9:$EI$108,81,0)))</f>
        <v>0</v>
      </c>
      <c r="K3285" s="1141"/>
      <c r="L3285" s="99">
        <f t="shared" si="185"/>
        <v>0</v>
      </c>
      <c r="M3285" s="100">
        <f>IF($J3270="TC",0,IF($J3270="Nso",0,VLOOKUP($A3267,'Class-6'!$B$9:$EI$108,85,0)))</f>
        <v>0</v>
      </c>
    </row>
    <row r="3286" spans="1:13" ht="22.5" customHeight="1" thickBot="1">
      <c r="A3286" s="1187"/>
      <c r="B3286" s="49" t="s">
        <v>81</v>
      </c>
      <c r="C3286" s="1142" t="str">
        <f>'Class-6'!$CI$3</f>
        <v>SOCIAL SCIENCE</v>
      </c>
      <c r="D3286" s="1143"/>
      <c r="E3286" s="99">
        <f>IF($J3270="TC",0,IF($J3270="Nso",0,VLOOKUP($A3267,'Class-6'!$B$9:$EI$108,86,0)))</f>
        <v>0</v>
      </c>
      <c r="F3286" s="99">
        <f>IF($J3270="TC",0,IF($J3270="Nso",0,VLOOKUP($A3267,'Class-6'!$B$9:$EI$108,87,0)))</f>
        <v>0</v>
      </c>
      <c r="G3286" s="271">
        <f t="shared" si="184"/>
        <v>0</v>
      </c>
      <c r="H3286" s="1144">
        <f>IF($J3270="TC",0,IF($J3270="Nso",0,VLOOKUP($A3267,'Class-6'!$B$9:$EI$108,92,0)))</f>
        <v>0</v>
      </c>
      <c r="I3286" s="1145"/>
      <c r="J3286" s="1146">
        <f>IF($J3270="TC",0,IF($J3270="Nso",0,VLOOKUP($A3267,'Class-6'!$B$9:$EI$108,96,0)))</f>
        <v>0</v>
      </c>
      <c r="K3286" s="1147"/>
      <c r="L3286" s="99">
        <f t="shared" si="185"/>
        <v>0</v>
      </c>
      <c r="M3286" s="100">
        <f>IF($J3270="TC",0,IF($J3270="Nso",0,VLOOKUP($A3267,'Class-6'!$B$9:$EI$108,100,0)))</f>
        <v>0</v>
      </c>
    </row>
    <row r="3287" spans="1:13" ht="20.25" customHeight="1">
      <c r="A3287" s="1187"/>
      <c r="B3287" s="49" t="s">
        <v>81</v>
      </c>
      <c r="C3287" s="1124" t="s">
        <v>90</v>
      </c>
      <c r="D3287" s="1125"/>
      <c r="E3287" s="1126"/>
      <c r="F3287" s="1130" t="s">
        <v>91</v>
      </c>
      <c r="G3287" s="1131"/>
      <c r="H3287" s="1132" t="s">
        <v>92</v>
      </c>
      <c r="I3287" s="1133"/>
      <c r="J3287" s="481" t="s">
        <v>45</v>
      </c>
      <c r="K3287" s="481" t="s">
        <v>98</v>
      </c>
      <c r="L3287" s="411" t="s">
        <v>43</v>
      </c>
      <c r="M3287" s="50" t="s">
        <v>47</v>
      </c>
    </row>
    <row r="3288" spans="1:13" ht="20.25" customHeight="1" thickBot="1">
      <c r="A3288" s="1187"/>
      <c r="B3288" s="49" t="s">
        <v>81</v>
      </c>
      <c r="C3288" s="1127"/>
      <c r="D3288" s="1128"/>
      <c r="E3288" s="1129"/>
      <c r="F3288" s="1134">
        <f>IF($J3270="TC",0,IF($J3270="Nso",0,VLOOKUP($A3267,'Class-6'!$B$9:$EI$108,131,0)))</f>
        <v>0</v>
      </c>
      <c r="G3288" s="1135"/>
      <c r="H3288" s="1134">
        <f>IF($J3270="TC",0,IF($J3270="Nso",0,VLOOKUP($A3267,'Class-6'!$B$9:$EI$108,132,0)))</f>
        <v>0</v>
      </c>
      <c r="I3288" s="1135"/>
      <c r="J3288" s="483">
        <f>IF($J3270="TC",0,IF($J3270="Nso",0,VLOOKUP($A3267,'Class-6'!$B$9:$EI$108,133,0)))</f>
        <v>0</v>
      </c>
      <c r="K3288" s="482" t="str">
        <f>IF($J3270="TC",0,IF($J3270="Nso",0,VLOOKUP($A3267,'Class-6'!$B$9:$EI$108,134,0)))</f>
        <v/>
      </c>
      <c r="L3288" s="412" t="str">
        <f>IF($J3270="TC","TC",IF($J3270="Nso","NSO",VLOOKUP($A3267,'Class-6'!$B$9:$EI$108,135,0)))</f>
        <v/>
      </c>
      <c r="M3288" s="97" t="str">
        <f>IF($J3270="Nso",0,VLOOKUP($A3267,'Class-6'!$B$9:$EI$108,137,0))</f>
        <v/>
      </c>
    </row>
    <row r="3289" spans="1:13" ht="20.25" customHeight="1">
      <c r="A3289" s="1187"/>
      <c r="B3289" s="49" t="s">
        <v>81</v>
      </c>
      <c r="C3289" s="1172" t="s">
        <v>63</v>
      </c>
      <c r="D3289" s="1173"/>
      <c r="E3289" s="1173"/>
      <c r="F3289" s="1173"/>
      <c r="G3289" s="1173"/>
      <c r="H3289" s="1174"/>
      <c r="I3289" s="1175" t="s">
        <v>64</v>
      </c>
      <c r="J3289" s="1176"/>
      <c r="K3289" s="484">
        <f>IF($J3270="TC",0,IF($J3270="Nso",0,VLOOKUP($A3267,'Class-6'!$B$9:$EI$108,128,0)))</f>
        <v>0</v>
      </c>
      <c r="L3289" s="1177" t="s">
        <v>107</v>
      </c>
      <c r="M3289" s="1178"/>
    </row>
    <row r="3290" spans="1:13" ht="20.25" customHeight="1" thickBot="1">
      <c r="A3290" s="1187"/>
      <c r="B3290" s="49" t="s">
        <v>81</v>
      </c>
      <c r="C3290" s="1113" t="s">
        <v>58</v>
      </c>
      <c r="D3290" s="1114"/>
      <c r="E3290" s="1114"/>
      <c r="F3290" s="1115" t="s">
        <v>176</v>
      </c>
      <c r="G3290" s="1115"/>
      <c r="H3290" s="272" t="s">
        <v>51</v>
      </c>
      <c r="I3290" s="1116" t="s">
        <v>65</v>
      </c>
      <c r="J3290" s="1117"/>
      <c r="K3290" s="485">
        <f>IF($J3270="TC",0,IF($J3270="Nso",0,VLOOKUP($A3267,'Class-6'!$B$9:$EI$108,129,0)))</f>
        <v>0</v>
      </c>
      <c r="L3290" s="1118" t="str">
        <f>IF($J3270="TC",0,IF($J3270="Nso",0,VLOOKUP($A3267,'Class-6'!$B$9:$EI$108,130,0)))</f>
        <v/>
      </c>
      <c r="M3290" s="1119"/>
    </row>
    <row r="3291" spans="1:13" ht="20.25" customHeight="1">
      <c r="A3291" s="1187"/>
      <c r="B3291" s="49" t="s">
        <v>81</v>
      </c>
      <c r="C3291" s="1113"/>
      <c r="D3291" s="1114"/>
      <c r="E3291" s="1114"/>
      <c r="F3291" s="1115"/>
      <c r="G3291" s="1115"/>
      <c r="H3291" s="273" t="s">
        <v>105</v>
      </c>
      <c r="I3291" s="1120" t="s">
        <v>66</v>
      </c>
      <c r="J3291" s="1121"/>
      <c r="K3291" s="1122">
        <f>IF($J3270="TC",0,IF($J3270="Nso",0,VLOOKUP($A3267,'Class-6'!$B$9:$EI$108,138,0)))</f>
        <v>0</v>
      </c>
      <c r="L3291" s="1122"/>
      <c r="M3291" s="1123"/>
    </row>
    <row r="3292" spans="1:13" ht="20.25" customHeight="1">
      <c r="A3292" s="1187"/>
      <c r="B3292" s="49" t="s">
        <v>81</v>
      </c>
      <c r="C3292" s="1101" t="str">
        <f>'Class-6'!$CX$3</f>
        <v>WORK EXP.</v>
      </c>
      <c r="D3292" s="1102"/>
      <c r="E3292" s="1103"/>
      <c r="F3292" s="1104" t="str">
        <f>IF($J3270="TC",0,IF($J3270="Nso",0,VLOOKUP($A3267,'Class-6'!$B$9:$FH$108,155,0)))</f>
        <v>0/100</v>
      </c>
      <c r="G3292" s="1104"/>
      <c r="H3292" s="95">
        <f>IF($J3270="TC",0,IF($J3270="Nso",0,VLOOKUP($A3267,'Class-6'!$B$9:$FH$108,109,0)))</f>
        <v>0</v>
      </c>
      <c r="I3292" s="1105" t="s">
        <v>83</v>
      </c>
      <c r="J3292" s="1106"/>
      <c r="K3292" s="1107">
        <f>'Class-6'!$V$2</f>
        <v>44676</v>
      </c>
      <c r="L3292" s="1107"/>
      <c r="M3292" s="1108"/>
    </row>
    <row r="3293" spans="1:13" ht="20.25" customHeight="1">
      <c r="A3293" s="1187"/>
      <c r="B3293" s="49" t="s">
        <v>81</v>
      </c>
      <c r="C3293" s="1109" t="str">
        <f>'Class-6'!$DG$3</f>
        <v>ART EDU.</v>
      </c>
      <c r="D3293" s="1104"/>
      <c r="E3293" s="1104"/>
      <c r="F3293" s="1086" t="str">
        <f>IF($J3270="TC",0,IF($J3270="Nso",0,VLOOKUP($A3267,'Class-6'!$B$9:$FH$108,159,0)))</f>
        <v>0/100</v>
      </c>
      <c r="G3293" s="1087"/>
      <c r="H3293" s="95">
        <f>IF($J3270="TC",0,IF($J3270="Nso",0,VLOOKUP($A3267,'Class-6'!$B$9:$FH$108,118,0)))</f>
        <v>0</v>
      </c>
      <c r="I3293" s="1110"/>
      <c r="J3293" s="1111"/>
      <c r="K3293" s="1111"/>
      <c r="L3293" s="1111"/>
      <c r="M3293" s="1112"/>
    </row>
    <row r="3294" spans="1:13" ht="20.25" customHeight="1">
      <c r="A3294" s="1187"/>
      <c r="B3294" s="49" t="s">
        <v>81</v>
      </c>
      <c r="C3294" s="1084" t="str">
        <f>'Class-6'!$DP$3</f>
        <v>HEALTH &amp; PHY. EDU.</v>
      </c>
      <c r="D3294" s="1085"/>
      <c r="E3294" s="1085"/>
      <c r="F3294" s="1086" t="str">
        <f>IF($J3270="TC",0,IF($J3270="Nso",0,VLOOKUP($A3267,'Class-6'!$B$9:$FH$108,163,0)))</f>
        <v>0/100</v>
      </c>
      <c r="G3294" s="1087"/>
      <c r="H3294" s="95">
        <f>IF($J3270="TC",0,IF($J3270="Nso",0,VLOOKUP($A3267,'Class-6'!$B$9:$FH$108,127,0)))</f>
        <v>0</v>
      </c>
      <c r="I3294" s="1088" t="s">
        <v>78</v>
      </c>
      <c r="J3294" s="1089"/>
      <c r="K3294" s="1092"/>
      <c r="L3294" s="1093"/>
      <c r="M3294" s="1094"/>
    </row>
    <row r="3295" spans="1:13" ht="20.25" customHeight="1">
      <c r="A3295" s="1187"/>
      <c r="B3295" s="40" t="s">
        <v>81</v>
      </c>
      <c r="C3295" s="1098" t="s">
        <v>67</v>
      </c>
      <c r="D3295" s="1099"/>
      <c r="E3295" s="1099"/>
      <c r="F3295" s="1099"/>
      <c r="G3295" s="1099"/>
      <c r="H3295" s="1100"/>
      <c r="I3295" s="1090"/>
      <c r="J3295" s="1091"/>
      <c r="K3295" s="1095"/>
      <c r="L3295" s="1096"/>
      <c r="M3295" s="1097"/>
    </row>
    <row r="3296" spans="1:13" ht="20.25" customHeight="1" thickBot="1">
      <c r="A3296" s="1187"/>
      <c r="B3296" s="40" t="s">
        <v>81</v>
      </c>
      <c r="C3296" s="96" t="s">
        <v>68</v>
      </c>
      <c r="D3296" s="1060" t="s">
        <v>73</v>
      </c>
      <c r="E3296" s="1227"/>
      <c r="F3296" s="1060" t="s">
        <v>74</v>
      </c>
      <c r="G3296" s="1061"/>
      <c r="H3296" s="1062"/>
      <c r="I3296" s="1063" t="s">
        <v>79</v>
      </c>
      <c r="J3296" s="1064"/>
      <c r="K3296" s="1064"/>
      <c r="L3296" s="1064"/>
      <c r="M3296" s="1065"/>
    </row>
    <row r="3297" spans="1:13" ht="20.25" customHeight="1">
      <c r="A3297" s="1187"/>
      <c r="B3297" s="40" t="s">
        <v>81</v>
      </c>
      <c r="C3297" s="511" t="s">
        <v>207</v>
      </c>
      <c r="D3297" s="1228" t="s">
        <v>208</v>
      </c>
      <c r="E3297" s="1229"/>
      <c r="F3297" s="1069" t="s">
        <v>75</v>
      </c>
      <c r="G3297" s="1070"/>
      <c r="H3297" s="1071"/>
      <c r="I3297" s="1066"/>
      <c r="J3297" s="1067"/>
      <c r="K3297" s="1067"/>
      <c r="L3297" s="1067"/>
      <c r="M3297" s="1068"/>
    </row>
    <row r="3298" spans="1:13" ht="20.25" customHeight="1">
      <c r="A3298" s="1187"/>
      <c r="B3298" s="40" t="s">
        <v>81</v>
      </c>
      <c r="C3298" s="512" t="s">
        <v>69</v>
      </c>
      <c r="D3298" s="1230" t="s">
        <v>212</v>
      </c>
      <c r="E3298" s="1231"/>
      <c r="F3298" s="1072" t="s">
        <v>76</v>
      </c>
      <c r="G3298" s="1073"/>
      <c r="H3298" s="1074"/>
      <c r="I3298" s="1066"/>
      <c r="J3298" s="1067"/>
      <c r="K3298" s="1067"/>
      <c r="L3298" s="1067"/>
      <c r="M3298" s="1068"/>
    </row>
    <row r="3299" spans="1:13" ht="20.25" customHeight="1">
      <c r="A3299" s="1187"/>
      <c r="B3299" s="40" t="s">
        <v>81</v>
      </c>
      <c r="C3299" s="512" t="s">
        <v>70</v>
      </c>
      <c r="D3299" s="1230" t="s">
        <v>215</v>
      </c>
      <c r="E3299" s="1231"/>
      <c r="F3299" s="1072" t="s">
        <v>77</v>
      </c>
      <c r="G3299" s="1073"/>
      <c r="H3299" s="1074"/>
      <c r="I3299" s="1075" t="s">
        <v>93</v>
      </c>
      <c r="J3299" s="1076"/>
      <c r="K3299" s="1076"/>
      <c r="L3299" s="1076"/>
      <c r="M3299" s="1077"/>
    </row>
    <row r="3300" spans="1:13" ht="20.25" customHeight="1">
      <c r="A3300" s="1187"/>
      <c r="B3300" s="40"/>
      <c r="C3300" s="512" t="s">
        <v>72</v>
      </c>
      <c r="D3300" s="1230" t="s">
        <v>209</v>
      </c>
      <c r="E3300" s="1231"/>
      <c r="F3300" s="1072" t="s">
        <v>77</v>
      </c>
      <c r="G3300" s="1073"/>
      <c r="H3300" s="1074"/>
      <c r="I3300" s="1075"/>
      <c r="J3300" s="1076"/>
      <c r="K3300" s="1076"/>
      <c r="L3300" s="1076"/>
      <c r="M3300" s="1077"/>
    </row>
    <row r="3301" spans="1:13" ht="20.25" customHeight="1" thickBot="1">
      <c r="A3301" s="1187"/>
      <c r="B3301" s="51" t="s">
        <v>81</v>
      </c>
      <c r="C3301" s="131" t="s">
        <v>71</v>
      </c>
      <c r="D3301" s="1232" t="s">
        <v>210</v>
      </c>
      <c r="E3301" s="1233"/>
      <c r="F3301" s="1081" t="s">
        <v>106</v>
      </c>
      <c r="G3301" s="1082"/>
      <c r="H3301" s="1083"/>
      <c r="I3301" s="1078"/>
      <c r="J3301" s="1079"/>
      <c r="K3301" s="1079"/>
      <c r="L3301" s="1079"/>
      <c r="M3301" s="1080"/>
    </row>
    <row r="3302" spans="1:13" ht="12.75" customHeight="1" thickTop="1">
      <c r="A3302" s="1185"/>
      <c r="B3302" s="1185"/>
      <c r="C3302" s="1185"/>
      <c r="D3302" s="1185"/>
      <c r="E3302" s="1185"/>
      <c r="F3302" s="1185"/>
      <c r="G3302" s="1185"/>
      <c r="H3302" s="1185"/>
      <c r="I3302" s="1185"/>
      <c r="J3302" s="1185"/>
      <c r="K3302" s="1185"/>
      <c r="L3302" s="1185"/>
      <c r="M3302" s="1185"/>
    </row>
    <row r="3303" spans="1:13" ht="24.75" customHeight="1" thickBot="1">
      <c r="A3303" s="488">
        <f>A3267+1</f>
        <v>94</v>
      </c>
      <c r="B3303" s="1186" t="s">
        <v>54</v>
      </c>
      <c r="C3303" s="1186"/>
      <c r="D3303" s="1186"/>
      <c r="E3303" s="1186"/>
      <c r="F3303" s="1186"/>
      <c r="G3303" s="1186"/>
      <c r="H3303" s="1186"/>
      <c r="I3303" s="1186"/>
      <c r="J3303" s="1186"/>
      <c r="K3303" s="1186"/>
      <c r="L3303" s="1186"/>
      <c r="M3303" s="1186"/>
    </row>
    <row r="3304" spans="1:13" ht="42.75" customHeight="1" thickTop="1">
      <c r="A3304" s="1187"/>
      <c r="B3304" s="1188"/>
      <c r="C3304" s="1189"/>
      <c r="D3304" s="1192" t="str">
        <f>Master!$E$8</f>
        <v>Govt. Sr. Secondary School Raimalwada</v>
      </c>
      <c r="E3304" s="1193"/>
      <c r="F3304" s="1193"/>
      <c r="G3304" s="1193"/>
      <c r="H3304" s="1193"/>
      <c r="I3304" s="1193"/>
      <c r="J3304" s="1193"/>
      <c r="K3304" s="1193"/>
      <c r="L3304" s="1193"/>
      <c r="M3304" s="1194"/>
    </row>
    <row r="3305" spans="1:13" ht="26.25" customHeight="1" thickBot="1">
      <c r="A3305" s="1187"/>
      <c r="B3305" s="1190"/>
      <c r="C3305" s="1191"/>
      <c r="D3305" s="1195" t="str">
        <f>Master!$E$11</f>
        <v>P.S.-Bapini (Jodhpur)</v>
      </c>
      <c r="E3305" s="1196"/>
      <c r="F3305" s="1196"/>
      <c r="G3305" s="1196"/>
      <c r="H3305" s="1196"/>
      <c r="I3305" s="1196"/>
      <c r="J3305" s="1196"/>
      <c r="K3305" s="1196"/>
      <c r="L3305" s="1196"/>
      <c r="M3305" s="1197"/>
    </row>
    <row r="3306" spans="1:13" ht="17.25" customHeight="1">
      <c r="A3306" s="1187"/>
      <c r="B3306" s="274"/>
      <c r="C3306" s="1198" t="s">
        <v>169</v>
      </c>
      <c r="D3306" s="1199"/>
      <c r="E3306" s="1199"/>
      <c r="F3306" s="1199"/>
      <c r="G3306" s="1200"/>
      <c r="H3306" s="1207" t="s">
        <v>129</v>
      </c>
      <c r="I3306" s="1207"/>
      <c r="J3306" s="1210">
        <f>VLOOKUP(A3303,'Class-6'!$B$9:$G$108,6)</f>
        <v>0</v>
      </c>
      <c r="K3306" s="1213" t="str">
        <f>CONCATENATE('Class-6'!$C$3,'Class-6'!$G$3)</f>
        <v>School U-Dise Code :-08151106901</v>
      </c>
      <c r="L3306" s="1214"/>
      <c r="M3306" s="1215"/>
    </row>
    <row r="3307" spans="1:13" ht="17.25" customHeight="1">
      <c r="A3307" s="1187"/>
      <c r="B3307" s="38"/>
      <c r="C3307" s="1201"/>
      <c r="D3307" s="1202"/>
      <c r="E3307" s="1202"/>
      <c r="F3307" s="1202"/>
      <c r="G3307" s="1203"/>
      <c r="H3307" s="1208"/>
      <c r="I3307" s="1208"/>
      <c r="J3307" s="1211"/>
      <c r="K3307" s="1216" t="str">
        <f>CONCATENATE('Class-6'!$I$3,'Class-6'!$J$3)</f>
        <v>Session :-2021-22</v>
      </c>
      <c r="L3307" s="1217"/>
      <c r="M3307" s="1218"/>
    </row>
    <row r="3308" spans="1:13" ht="17.25" customHeight="1" thickBot="1">
      <c r="A3308" s="1187"/>
      <c r="B3308" s="38"/>
      <c r="C3308" s="1204"/>
      <c r="D3308" s="1205"/>
      <c r="E3308" s="1205"/>
      <c r="F3308" s="1205"/>
      <c r="G3308" s="1206"/>
      <c r="H3308" s="1209"/>
      <c r="I3308" s="1209"/>
      <c r="J3308" s="1212"/>
      <c r="K3308" s="1219"/>
      <c r="L3308" s="1220"/>
      <c r="M3308" s="1221"/>
    </row>
    <row r="3309" spans="1:13" ht="20.25" customHeight="1">
      <c r="A3309" s="1187"/>
      <c r="B3309" s="40" t="s">
        <v>81</v>
      </c>
      <c r="C3309" s="1222" t="s">
        <v>22</v>
      </c>
      <c r="D3309" s="1223"/>
      <c r="E3309" s="1223"/>
      <c r="F3309" s="1224"/>
      <c r="G3309" s="17" t="s">
        <v>167</v>
      </c>
      <c r="H3309" s="1225">
        <f>VLOOKUP($A3303,'Class-6'!$B$9:$EI$108,4,0)</f>
        <v>0</v>
      </c>
      <c r="I3309" s="1225"/>
      <c r="J3309" s="1225"/>
      <c r="K3309" s="1225"/>
      <c r="L3309" s="1225"/>
      <c r="M3309" s="1226"/>
    </row>
    <row r="3310" spans="1:13" ht="20.25" customHeight="1">
      <c r="A3310" s="1187"/>
      <c r="B3310" s="40" t="s">
        <v>81</v>
      </c>
      <c r="C3310" s="1181" t="s">
        <v>24</v>
      </c>
      <c r="D3310" s="1182"/>
      <c r="E3310" s="1182"/>
      <c r="F3310" s="1183"/>
      <c r="G3310" s="33" t="s">
        <v>167</v>
      </c>
      <c r="H3310" s="1179">
        <f>VLOOKUP($A3303,'Class-6'!$B$9:$EI$108,7,0)</f>
        <v>0</v>
      </c>
      <c r="I3310" s="1179"/>
      <c r="J3310" s="1179"/>
      <c r="K3310" s="1179"/>
      <c r="L3310" s="1179"/>
      <c r="M3310" s="1180"/>
    </row>
    <row r="3311" spans="1:13" ht="20.25" customHeight="1">
      <c r="A3311" s="1187"/>
      <c r="B3311" s="40" t="s">
        <v>81</v>
      </c>
      <c r="C3311" s="1181" t="s">
        <v>25</v>
      </c>
      <c r="D3311" s="1182"/>
      <c r="E3311" s="1182"/>
      <c r="F3311" s="1183"/>
      <c r="G3311" s="33" t="s">
        <v>167</v>
      </c>
      <c r="H3311" s="1179">
        <f>VLOOKUP($A3303,'Class-6'!$B$9:$EI$108,8,0)</f>
        <v>0</v>
      </c>
      <c r="I3311" s="1179"/>
      <c r="J3311" s="1179"/>
      <c r="K3311" s="1179"/>
      <c r="L3311" s="1179"/>
      <c r="M3311" s="1180"/>
    </row>
    <row r="3312" spans="1:13" ht="20.25" customHeight="1">
      <c r="A3312" s="1187"/>
      <c r="B3312" s="40" t="s">
        <v>81</v>
      </c>
      <c r="C3312" s="1181" t="s">
        <v>56</v>
      </c>
      <c r="D3312" s="1182"/>
      <c r="E3312" s="1182"/>
      <c r="F3312" s="1183"/>
      <c r="G3312" s="33" t="s">
        <v>167</v>
      </c>
      <c r="H3312" s="1179">
        <f>VLOOKUP($A3303,'Class-6'!$B$9:$EI$108,9,0)</f>
        <v>0</v>
      </c>
      <c r="I3312" s="1179"/>
      <c r="J3312" s="1179"/>
      <c r="K3312" s="1179"/>
      <c r="L3312" s="1179"/>
      <c r="M3312" s="1180"/>
    </row>
    <row r="3313" spans="1:13" ht="20.25" customHeight="1">
      <c r="A3313" s="1187"/>
      <c r="B3313" s="40" t="s">
        <v>81</v>
      </c>
      <c r="C3313" s="1181" t="s">
        <v>57</v>
      </c>
      <c r="D3313" s="1182"/>
      <c r="E3313" s="1182"/>
      <c r="F3313" s="1183"/>
      <c r="G3313" s="33" t="s">
        <v>167</v>
      </c>
      <c r="H3313" s="1184" t="str">
        <f>CONCATENATE('Class-6'!$G$4,'Class-6'!$J$4)</f>
        <v>6(A)</v>
      </c>
      <c r="I3313" s="1179"/>
      <c r="J3313" s="1179"/>
      <c r="K3313" s="1179"/>
      <c r="L3313" s="1179"/>
      <c r="M3313" s="1180"/>
    </row>
    <row r="3314" spans="1:13" ht="20.25" customHeight="1" thickBot="1">
      <c r="A3314" s="1187"/>
      <c r="B3314" s="40" t="s">
        <v>81</v>
      </c>
      <c r="C3314" s="1154" t="s">
        <v>27</v>
      </c>
      <c r="D3314" s="1155"/>
      <c r="E3314" s="1155"/>
      <c r="F3314" s="1156"/>
      <c r="G3314" s="98" t="s">
        <v>167</v>
      </c>
      <c r="H3314" s="1157">
        <f>VLOOKUP($A3303,'Class-6'!$B$9:$EI$108,10,0)</f>
        <v>0</v>
      </c>
      <c r="I3314" s="1157"/>
      <c r="J3314" s="1157"/>
      <c r="K3314" s="1157"/>
      <c r="L3314" s="1157"/>
      <c r="M3314" s="1158"/>
    </row>
    <row r="3315" spans="1:13" ht="20.25" customHeight="1">
      <c r="A3315" s="1187"/>
      <c r="B3315" s="49" t="s">
        <v>81</v>
      </c>
      <c r="C3315" s="1159" t="s">
        <v>58</v>
      </c>
      <c r="D3315" s="1160"/>
      <c r="E3315" s="413" t="s">
        <v>85</v>
      </c>
      <c r="F3315" s="413" t="s">
        <v>86</v>
      </c>
      <c r="G3315" s="410" t="s">
        <v>33</v>
      </c>
      <c r="H3315" s="1161" t="s">
        <v>59</v>
      </c>
      <c r="I3315" s="1161"/>
      <c r="J3315" s="1162" t="s">
        <v>97</v>
      </c>
      <c r="K3315" s="1163"/>
      <c r="L3315" s="414" t="s">
        <v>89</v>
      </c>
      <c r="M3315" s="1164" t="s">
        <v>104</v>
      </c>
    </row>
    <row r="3316" spans="1:13" ht="25.5" customHeight="1" thickBot="1">
      <c r="A3316" s="1187"/>
      <c r="B3316" s="49" t="s">
        <v>81</v>
      </c>
      <c r="C3316" s="1166" t="s">
        <v>60</v>
      </c>
      <c r="D3316" s="1167"/>
      <c r="E3316" s="267">
        <f>'Class-6'!$L$7</f>
        <v>20</v>
      </c>
      <c r="F3316" s="267">
        <f>'Class-6'!$M$7</f>
        <v>20</v>
      </c>
      <c r="G3316" s="268">
        <f>SUM(E3316:F3316)</f>
        <v>40</v>
      </c>
      <c r="H3316" s="1168">
        <f>'Class-6'!$R$7</f>
        <v>60</v>
      </c>
      <c r="I3316" s="1169"/>
      <c r="J3316" s="1170">
        <f>'Class-6'!$V$7</f>
        <v>100</v>
      </c>
      <c r="K3316" s="1171"/>
      <c r="L3316" s="150">
        <f>G3316+H3316+J3316</f>
        <v>200</v>
      </c>
      <c r="M3316" s="1165"/>
    </row>
    <row r="3317" spans="1:13" ht="22.5" customHeight="1">
      <c r="A3317" s="1187"/>
      <c r="B3317" s="49" t="s">
        <v>81</v>
      </c>
      <c r="C3317" s="1148" t="str">
        <f>'Class-6'!$L$3</f>
        <v>HINDI</v>
      </c>
      <c r="D3317" s="1149"/>
      <c r="E3317" s="99">
        <f>IF($J3306="TC",0,IF($J3306="Nso",0,VLOOKUP($A3303,'Class-6'!$B$9:$EI$108,11,0)))</f>
        <v>0</v>
      </c>
      <c r="F3317" s="99">
        <f>IF($J3306="TC",0,IF($J3306="Nso",0,VLOOKUP($A3303,'Class-6'!$B$9:$EI$108,12,0)))</f>
        <v>0</v>
      </c>
      <c r="G3317" s="269">
        <f>SUM(E3317,F3317)</f>
        <v>0</v>
      </c>
      <c r="H3317" s="1150">
        <f>IF($J3306="TC",0,IF($J3306="Nso",0,VLOOKUP($A3303,'Class-6'!$B$9:$EI$108,17,0)))</f>
        <v>0</v>
      </c>
      <c r="I3317" s="1151"/>
      <c r="J3317" s="1152">
        <f>IF($J3306="TC",0,IF($J3306="Nso",0,VLOOKUP($A3303,'Class-6'!$B$9:$EI$108,21,0)))</f>
        <v>0</v>
      </c>
      <c r="K3317" s="1153"/>
      <c r="L3317" s="99">
        <f>SUM(G3317,H3317,J3317)</f>
        <v>0</v>
      </c>
      <c r="M3317" s="100">
        <f>IF($J3306="TC",0,IF($J3306="Nso",0,VLOOKUP($A3303,'Class-6'!$B$9:$EI$108,25,0)))</f>
        <v>0</v>
      </c>
    </row>
    <row r="3318" spans="1:13" ht="22.5" customHeight="1">
      <c r="A3318" s="1187"/>
      <c r="B3318" s="49" t="s">
        <v>81</v>
      </c>
      <c r="C3318" s="1136" t="str">
        <f>'Class-6'!$AA$3</f>
        <v>ENGLISH</v>
      </c>
      <c r="D3318" s="1137"/>
      <c r="E3318" s="99">
        <f>IF($J3306="TC",0,IF($J3306="Nso",0,VLOOKUP($A3303,'Class-6'!$B$9:$EI$108,26,0)))</f>
        <v>0</v>
      </c>
      <c r="F3318" s="99">
        <f>IF($J3306="TC",0,IF($J3306="Nso",0,VLOOKUP($A3303,'Class-6'!$B$9:$EI$108,27,0)))</f>
        <v>0</v>
      </c>
      <c r="G3318" s="270">
        <f t="shared" ref="G3318:G3322" si="186">SUM(E3318,F3318)</f>
        <v>0</v>
      </c>
      <c r="H3318" s="1138">
        <f>IF($J3306="TC",0,IF($J3306="Nso",0,VLOOKUP($A3303,'Class-6'!$B$9:$EI$108,32,0)))</f>
        <v>0</v>
      </c>
      <c r="I3318" s="1139"/>
      <c r="J3318" s="1140">
        <f>IF($J3306="TC",0,IF($J3306="Nso",0,VLOOKUP($A3303,'Class-6'!$B$9:$EI$108,36,0)))</f>
        <v>0</v>
      </c>
      <c r="K3318" s="1141"/>
      <c r="L3318" s="99">
        <f t="shared" ref="L3318:L3322" si="187">SUM(G3318,H3318,J3318)</f>
        <v>0</v>
      </c>
      <c r="M3318" s="100">
        <f>IF($J3306="TC",0,IF($J3306="Nso",0,VLOOKUP($A3303,'Class-6'!$B$9:$EI$108,40,0)))</f>
        <v>0</v>
      </c>
    </row>
    <row r="3319" spans="1:13" ht="22.5" customHeight="1">
      <c r="A3319" s="1187"/>
      <c r="B3319" s="49" t="s">
        <v>81</v>
      </c>
      <c r="C3319" s="1136" t="str">
        <f>'Class-6'!$AP$3</f>
        <v>SANSKRIT</v>
      </c>
      <c r="D3319" s="1137"/>
      <c r="E3319" s="99">
        <f>IF($J3306="TC",0,IF($J3306="Nso",0,VLOOKUP($A3303,'Class-6'!$B$9:$EI$108,41,0)))</f>
        <v>0</v>
      </c>
      <c r="F3319" s="99">
        <f>IF($J3306="TC",0,IF($J3306="TC",0,IF($J3306="Nso",0,VLOOKUP($A3303,'Class-6'!$B$9:$EI$108,42,0))))</f>
        <v>0</v>
      </c>
      <c r="G3319" s="270">
        <f t="shared" si="186"/>
        <v>0</v>
      </c>
      <c r="H3319" s="1138">
        <f>IF($J3306="TC",0,IF($J3306="Nso",0,VLOOKUP($A3303,'Class-6'!$B$9:$EI$108,47,0)))</f>
        <v>0</v>
      </c>
      <c r="I3319" s="1139"/>
      <c r="J3319" s="1140">
        <f>IF($J3306="TC",0,IF($J3306="Nso",0,VLOOKUP($A3303,'Class-6'!$B$9:$EI$108,51,0)))</f>
        <v>0</v>
      </c>
      <c r="K3319" s="1141"/>
      <c r="L3319" s="99">
        <f t="shared" si="187"/>
        <v>0</v>
      </c>
      <c r="M3319" s="100">
        <f>IF($J3306="TC",0,IF($J3306="Nso",0,VLOOKUP($A3303,'Class-6'!$B$9:$EI$108,55,0)))</f>
        <v>0</v>
      </c>
    </row>
    <row r="3320" spans="1:13" ht="22.5" customHeight="1">
      <c r="A3320" s="1187"/>
      <c r="B3320" s="49" t="s">
        <v>81</v>
      </c>
      <c r="C3320" s="1136" t="str">
        <f>'Class-6'!$BE$3</f>
        <v>SCIENCE</v>
      </c>
      <c r="D3320" s="1137"/>
      <c r="E3320" s="99">
        <f>IF($J3306="TC",0,IF($J3306="Nso",0,VLOOKUP($A3303,'Class-6'!$B$9:$EI$108,56,0)))</f>
        <v>0</v>
      </c>
      <c r="F3320" s="99">
        <f>IF($J3306="TC",0,IF($J3306="Nso",0,VLOOKUP($A3303,'Class-6'!$B$9:$EI$108,57,0)))</f>
        <v>0</v>
      </c>
      <c r="G3320" s="270">
        <f t="shared" si="186"/>
        <v>0</v>
      </c>
      <c r="H3320" s="1138">
        <f>IF($J3306="TC",0,IF($J3306="Nso",0,VLOOKUP($A3303,'Class-6'!$B$9:$EI$108,62,0)))</f>
        <v>0</v>
      </c>
      <c r="I3320" s="1139"/>
      <c r="J3320" s="1140">
        <f>IF($J3306="TC",0,IF($J3306="Nso",0,VLOOKUP($A3303,'Class-6'!$B$9:$EI$108,66,0)))</f>
        <v>0</v>
      </c>
      <c r="K3320" s="1141"/>
      <c r="L3320" s="99">
        <f t="shared" si="187"/>
        <v>0</v>
      </c>
      <c r="M3320" s="100">
        <f>IF($J3306="TC",0,IF($J3306="Nso",0,VLOOKUP($A3303,'Class-6'!$B$9:$EI$108,70,0)))</f>
        <v>0</v>
      </c>
    </row>
    <row r="3321" spans="1:13" ht="22.5" customHeight="1">
      <c r="A3321" s="1187"/>
      <c r="B3321" s="49" t="s">
        <v>81</v>
      </c>
      <c r="C3321" s="1136" t="str">
        <f>'Class-6'!$BT$3</f>
        <v>MATHEMATICS</v>
      </c>
      <c r="D3321" s="1137"/>
      <c r="E3321" s="99">
        <f>IF($J3306="TC",0,IF($J3306="Nso",0,VLOOKUP($A3303,'Class-6'!$B$9:$EI$108,71,0)))</f>
        <v>0</v>
      </c>
      <c r="F3321" s="99">
        <f>IF($J3306="TC",0,IF($J3306="Nso",0,VLOOKUP($A3303,'Class-6'!$B$9:$EI$108,72,0)))</f>
        <v>0</v>
      </c>
      <c r="G3321" s="270">
        <f t="shared" si="186"/>
        <v>0</v>
      </c>
      <c r="H3321" s="1138">
        <f>IF($J3306="TC",0,IF($J3306="Nso",0,VLOOKUP($A3303,'Class-6'!$B$9:$EI$108,77,0)))</f>
        <v>0</v>
      </c>
      <c r="I3321" s="1139"/>
      <c r="J3321" s="1140">
        <f>IF($J3306="TC",0,IF($J3306="Nso",0,VLOOKUP($A3303,'Class-6'!$B$9:$EI$108,81,0)))</f>
        <v>0</v>
      </c>
      <c r="K3321" s="1141"/>
      <c r="L3321" s="99">
        <f t="shared" si="187"/>
        <v>0</v>
      </c>
      <c r="M3321" s="100">
        <f>IF($J3306="TC",0,IF($J3306="Nso",0,VLOOKUP($A3303,'Class-6'!$B$9:$EI$108,85,0)))</f>
        <v>0</v>
      </c>
    </row>
    <row r="3322" spans="1:13" ht="22.5" customHeight="1" thickBot="1">
      <c r="A3322" s="1187"/>
      <c r="B3322" s="49" t="s">
        <v>81</v>
      </c>
      <c r="C3322" s="1142" t="str">
        <f>'Class-6'!$CI$3</f>
        <v>SOCIAL SCIENCE</v>
      </c>
      <c r="D3322" s="1143"/>
      <c r="E3322" s="99">
        <f>IF($J3306="TC",0,IF($J3306="Nso",0,VLOOKUP($A3303,'Class-6'!$B$9:$EI$108,86,0)))</f>
        <v>0</v>
      </c>
      <c r="F3322" s="99">
        <f>IF($J3306="TC",0,IF($J3306="Nso",0,VLOOKUP($A3303,'Class-6'!$B$9:$EI$108,87,0)))</f>
        <v>0</v>
      </c>
      <c r="G3322" s="271">
        <f t="shared" si="186"/>
        <v>0</v>
      </c>
      <c r="H3322" s="1144">
        <f>IF($J3306="TC",0,IF($J3306="Nso",0,VLOOKUP($A3303,'Class-6'!$B$9:$EI$108,92,0)))</f>
        <v>0</v>
      </c>
      <c r="I3322" s="1145"/>
      <c r="J3322" s="1146">
        <f>IF($J3306="TC",0,IF($J3306="Nso",0,VLOOKUP($A3303,'Class-6'!$B$9:$EI$108,96,0)))</f>
        <v>0</v>
      </c>
      <c r="K3322" s="1147"/>
      <c r="L3322" s="99">
        <f t="shared" si="187"/>
        <v>0</v>
      </c>
      <c r="M3322" s="100">
        <f>IF($J3306="TC",0,IF($J3306="Nso",0,VLOOKUP($A3303,'Class-6'!$B$9:$EI$108,100,0)))</f>
        <v>0</v>
      </c>
    </row>
    <row r="3323" spans="1:13" ht="20.25" customHeight="1">
      <c r="A3323" s="1187"/>
      <c r="B3323" s="49" t="s">
        <v>81</v>
      </c>
      <c r="C3323" s="1124" t="s">
        <v>90</v>
      </c>
      <c r="D3323" s="1125"/>
      <c r="E3323" s="1126"/>
      <c r="F3323" s="1130" t="s">
        <v>91</v>
      </c>
      <c r="G3323" s="1131"/>
      <c r="H3323" s="1132" t="s">
        <v>92</v>
      </c>
      <c r="I3323" s="1133"/>
      <c r="J3323" s="481" t="s">
        <v>45</v>
      </c>
      <c r="K3323" s="481" t="s">
        <v>98</v>
      </c>
      <c r="L3323" s="411" t="s">
        <v>43</v>
      </c>
      <c r="M3323" s="513" t="s">
        <v>47</v>
      </c>
    </row>
    <row r="3324" spans="1:13" ht="20.25" customHeight="1" thickBot="1">
      <c r="A3324" s="1187"/>
      <c r="B3324" s="49" t="s">
        <v>81</v>
      </c>
      <c r="C3324" s="1127"/>
      <c r="D3324" s="1128"/>
      <c r="E3324" s="1129"/>
      <c r="F3324" s="1134">
        <f>IF($J3306="TC",0,IF($J3306="Nso",0,VLOOKUP($A3303,'Class-6'!$B$9:$EI$108,131,0)))</f>
        <v>0</v>
      </c>
      <c r="G3324" s="1135"/>
      <c r="H3324" s="1134">
        <f>IF($J3306="TC",0,IF($J3306="Nso",0,VLOOKUP($A3303,'Class-6'!$B$9:$EI$108,132,0)))</f>
        <v>0</v>
      </c>
      <c r="I3324" s="1135"/>
      <c r="J3324" s="483">
        <f>IF($J3306="TC",0,IF($J3306="Nso",0,VLOOKUP($A3303,'Class-6'!$B$9:$EI$108,133,0)))</f>
        <v>0</v>
      </c>
      <c r="K3324" s="482" t="str">
        <f>IF($J3306="TC",0,IF($J3306="Nso",0,VLOOKUP($A3303,'Class-6'!$B$9:$EI$108,134,0)))</f>
        <v/>
      </c>
      <c r="L3324" s="412" t="str">
        <f>IF($J3306="TC","TC",IF($J3306="Nso","NSO",VLOOKUP($A3303,'Class-6'!$B$9:$EI$108,135,0)))</f>
        <v/>
      </c>
      <c r="M3324" s="97" t="str">
        <f>IF($J3306="Nso",0,VLOOKUP($A3303,'Class-6'!$B$9:$EI$108,137,0))</f>
        <v/>
      </c>
    </row>
    <row r="3325" spans="1:13" ht="20.25" customHeight="1">
      <c r="A3325" s="1187"/>
      <c r="B3325" s="49" t="s">
        <v>81</v>
      </c>
      <c r="C3325" s="1172" t="s">
        <v>63</v>
      </c>
      <c r="D3325" s="1173"/>
      <c r="E3325" s="1173"/>
      <c r="F3325" s="1173"/>
      <c r="G3325" s="1173"/>
      <c r="H3325" s="1174"/>
      <c r="I3325" s="1175" t="s">
        <v>64</v>
      </c>
      <c r="J3325" s="1176"/>
      <c r="K3325" s="484">
        <f>IF($J3306="TC",0,IF($J3306="Nso",0,VLOOKUP($A3303,'Class-6'!$B$9:$EI$108,128,0)))</f>
        <v>0</v>
      </c>
      <c r="L3325" s="1177" t="s">
        <v>107</v>
      </c>
      <c r="M3325" s="1178"/>
    </row>
    <row r="3326" spans="1:13" ht="20.25" customHeight="1" thickBot="1">
      <c r="A3326" s="1187"/>
      <c r="B3326" s="49" t="s">
        <v>81</v>
      </c>
      <c r="C3326" s="1113" t="s">
        <v>58</v>
      </c>
      <c r="D3326" s="1114"/>
      <c r="E3326" s="1114"/>
      <c r="F3326" s="1115" t="s">
        <v>176</v>
      </c>
      <c r="G3326" s="1115"/>
      <c r="H3326" s="272" t="s">
        <v>51</v>
      </c>
      <c r="I3326" s="1116" t="s">
        <v>65</v>
      </c>
      <c r="J3326" s="1117"/>
      <c r="K3326" s="485">
        <f>IF($J3306="TC",0,IF($J3306="Nso",0,VLOOKUP($A3303,'Class-6'!$B$9:$EI$108,129,0)))</f>
        <v>0</v>
      </c>
      <c r="L3326" s="1118" t="str">
        <f>IF($J3306="TC",0,IF($J3306="Nso",0,VLOOKUP($A3303,'Class-6'!$B$9:$EI$108,130,0)))</f>
        <v/>
      </c>
      <c r="M3326" s="1119"/>
    </row>
    <row r="3327" spans="1:13" ht="20.25" customHeight="1">
      <c r="A3327" s="1187"/>
      <c r="B3327" s="49" t="s">
        <v>81</v>
      </c>
      <c r="C3327" s="1113"/>
      <c r="D3327" s="1114"/>
      <c r="E3327" s="1114"/>
      <c r="F3327" s="1115"/>
      <c r="G3327" s="1115"/>
      <c r="H3327" s="273" t="s">
        <v>105</v>
      </c>
      <c r="I3327" s="1120" t="s">
        <v>66</v>
      </c>
      <c r="J3327" s="1121"/>
      <c r="K3327" s="1122">
        <f>IF($J3306="TC",0,IF($J3306="Nso",0,VLOOKUP($A3303,'Class-6'!$B$9:$EI$108,138,0)))</f>
        <v>0</v>
      </c>
      <c r="L3327" s="1122"/>
      <c r="M3327" s="1123"/>
    </row>
    <row r="3328" spans="1:13" ht="20.25" customHeight="1">
      <c r="A3328" s="1187"/>
      <c r="B3328" s="49" t="s">
        <v>81</v>
      </c>
      <c r="C3328" s="1101" t="str">
        <f>'Class-6'!$CX$3</f>
        <v>WORK EXP.</v>
      </c>
      <c r="D3328" s="1102"/>
      <c r="E3328" s="1103"/>
      <c r="F3328" s="1104" t="str">
        <f>IF($J3306="TC",0,IF($J3306="Nso",0,VLOOKUP($A3303,'Class-6'!$B$9:$FH$108,155,0)))</f>
        <v>0/100</v>
      </c>
      <c r="G3328" s="1104"/>
      <c r="H3328" s="95">
        <f>IF($J3306="TC",0,IF($J3306="Nso",0,VLOOKUP($A3303,'Class-6'!$B$9:$FH$108,109,0)))</f>
        <v>0</v>
      </c>
      <c r="I3328" s="1105" t="s">
        <v>83</v>
      </c>
      <c r="J3328" s="1106"/>
      <c r="K3328" s="1107">
        <f>'Class-6'!$V$2</f>
        <v>44676</v>
      </c>
      <c r="L3328" s="1107"/>
      <c r="M3328" s="1108"/>
    </row>
    <row r="3329" spans="1:13" ht="20.25" customHeight="1">
      <c r="A3329" s="1187"/>
      <c r="B3329" s="49" t="s">
        <v>81</v>
      </c>
      <c r="C3329" s="1109" t="str">
        <f>'Class-6'!$DG$3</f>
        <v>ART EDU.</v>
      </c>
      <c r="D3329" s="1104"/>
      <c r="E3329" s="1104"/>
      <c r="F3329" s="1086" t="str">
        <f>IF($J3306="TC",0,IF($J3306="Nso",0,VLOOKUP($A3303,'Class-6'!$B$9:$FH$108,159,0)))</f>
        <v>0/100</v>
      </c>
      <c r="G3329" s="1087"/>
      <c r="H3329" s="95">
        <f>IF($J3306="TC",0,IF($J3306="Nso",0,VLOOKUP($A3303,'Class-6'!$B$9:$FH$108,118,0)))</f>
        <v>0</v>
      </c>
      <c r="I3329" s="1110"/>
      <c r="J3329" s="1111"/>
      <c r="K3329" s="1111"/>
      <c r="L3329" s="1111"/>
      <c r="M3329" s="1112"/>
    </row>
    <row r="3330" spans="1:13" ht="20.25" customHeight="1">
      <c r="A3330" s="1187"/>
      <c r="B3330" s="49" t="s">
        <v>81</v>
      </c>
      <c r="C3330" s="1084" t="str">
        <f>'Class-6'!$DP$3</f>
        <v>HEALTH &amp; PHY. EDU.</v>
      </c>
      <c r="D3330" s="1085"/>
      <c r="E3330" s="1085"/>
      <c r="F3330" s="1086" t="str">
        <f>IF($J3306="TC",0,IF($J3306="Nso",0,VLOOKUP($A3303,'Class-6'!$B$9:$FH$108,163,0)))</f>
        <v>0/100</v>
      </c>
      <c r="G3330" s="1087"/>
      <c r="H3330" s="95">
        <f>IF($J3306="TC",0,IF($J3306="Nso",0,VLOOKUP($A3303,'Class-6'!$B$9:$FH$108,127,0)))</f>
        <v>0</v>
      </c>
      <c r="I3330" s="1088" t="s">
        <v>78</v>
      </c>
      <c r="J3330" s="1089"/>
      <c r="K3330" s="1092"/>
      <c r="L3330" s="1093"/>
      <c r="M3330" s="1094"/>
    </row>
    <row r="3331" spans="1:13" ht="20.25" customHeight="1">
      <c r="A3331" s="1187"/>
      <c r="B3331" s="40" t="s">
        <v>81</v>
      </c>
      <c r="C3331" s="1098" t="s">
        <v>67</v>
      </c>
      <c r="D3331" s="1099"/>
      <c r="E3331" s="1099"/>
      <c r="F3331" s="1099"/>
      <c r="G3331" s="1099"/>
      <c r="H3331" s="1100"/>
      <c r="I3331" s="1090"/>
      <c r="J3331" s="1091"/>
      <c r="K3331" s="1095"/>
      <c r="L3331" s="1096"/>
      <c r="M3331" s="1097"/>
    </row>
    <row r="3332" spans="1:13" ht="20.25" customHeight="1" thickBot="1">
      <c r="A3332" s="1187"/>
      <c r="B3332" s="40" t="s">
        <v>81</v>
      </c>
      <c r="C3332" s="96" t="s">
        <v>68</v>
      </c>
      <c r="D3332" s="1060" t="s">
        <v>73</v>
      </c>
      <c r="E3332" s="1227"/>
      <c r="F3332" s="1060" t="s">
        <v>74</v>
      </c>
      <c r="G3332" s="1061"/>
      <c r="H3332" s="1062"/>
      <c r="I3332" s="1063" t="s">
        <v>79</v>
      </c>
      <c r="J3332" s="1064"/>
      <c r="K3332" s="1064"/>
      <c r="L3332" s="1064"/>
      <c r="M3332" s="1065"/>
    </row>
    <row r="3333" spans="1:13" ht="20.25" customHeight="1">
      <c r="A3333" s="1187"/>
      <c r="B3333" s="40" t="s">
        <v>81</v>
      </c>
      <c r="C3333" s="511" t="s">
        <v>207</v>
      </c>
      <c r="D3333" s="1228" t="s">
        <v>208</v>
      </c>
      <c r="E3333" s="1229"/>
      <c r="F3333" s="1069" t="s">
        <v>75</v>
      </c>
      <c r="G3333" s="1070"/>
      <c r="H3333" s="1071"/>
      <c r="I3333" s="1066"/>
      <c r="J3333" s="1067"/>
      <c r="K3333" s="1067"/>
      <c r="L3333" s="1067"/>
      <c r="M3333" s="1068"/>
    </row>
    <row r="3334" spans="1:13" ht="20.25" customHeight="1">
      <c r="A3334" s="1187"/>
      <c r="B3334" s="40" t="s">
        <v>81</v>
      </c>
      <c r="C3334" s="512" t="s">
        <v>69</v>
      </c>
      <c r="D3334" s="1230" t="s">
        <v>212</v>
      </c>
      <c r="E3334" s="1231"/>
      <c r="F3334" s="1072" t="s">
        <v>76</v>
      </c>
      <c r="G3334" s="1073"/>
      <c r="H3334" s="1074"/>
      <c r="I3334" s="1066"/>
      <c r="J3334" s="1067"/>
      <c r="K3334" s="1067"/>
      <c r="L3334" s="1067"/>
      <c r="M3334" s="1068"/>
    </row>
    <row r="3335" spans="1:13" ht="20.25" customHeight="1">
      <c r="A3335" s="1187"/>
      <c r="B3335" s="40" t="s">
        <v>81</v>
      </c>
      <c r="C3335" s="512" t="s">
        <v>70</v>
      </c>
      <c r="D3335" s="1230" t="s">
        <v>215</v>
      </c>
      <c r="E3335" s="1231"/>
      <c r="F3335" s="1072" t="s">
        <v>77</v>
      </c>
      <c r="G3335" s="1073"/>
      <c r="H3335" s="1074"/>
      <c r="I3335" s="1075" t="s">
        <v>93</v>
      </c>
      <c r="J3335" s="1076"/>
      <c r="K3335" s="1076"/>
      <c r="L3335" s="1076"/>
      <c r="M3335" s="1077"/>
    </row>
    <row r="3336" spans="1:13" ht="20.25" customHeight="1">
      <c r="A3336" s="1187"/>
      <c r="B3336" s="40"/>
      <c r="C3336" s="512" t="s">
        <v>72</v>
      </c>
      <c r="D3336" s="1230" t="s">
        <v>209</v>
      </c>
      <c r="E3336" s="1231"/>
      <c r="F3336" s="1072" t="s">
        <v>77</v>
      </c>
      <c r="G3336" s="1073"/>
      <c r="H3336" s="1074"/>
      <c r="I3336" s="1075"/>
      <c r="J3336" s="1076"/>
      <c r="K3336" s="1076"/>
      <c r="L3336" s="1076"/>
      <c r="M3336" s="1077"/>
    </row>
    <row r="3337" spans="1:13" ht="20.25" customHeight="1" thickBot="1">
      <c r="A3337" s="1187"/>
      <c r="B3337" s="51" t="s">
        <v>81</v>
      </c>
      <c r="C3337" s="131" t="s">
        <v>71</v>
      </c>
      <c r="D3337" s="1232" t="s">
        <v>210</v>
      </c>
      <c r="E3337" s="1233"/>
      <c r="F3337" s="1081" t="s">
        <v>106</v>
      </c>
      <c r="G3337" s="1082"/>
      <c r="H3337" s="1083"/>
      <c r="I3337" s="1078"/>
      <c r="J3337" s="1079"/>
      <c r="K3337" s="1079"/>
      <c r="L3337" s="1079"/>
      <c r="M3337" s="1080"/>
    </row>
    <row r="3338" spans="1:13" ht="24.75" customHeight="1" thickTop="1" thickBot="1">
      <c r="A3338" s="488">
        <f>A3303+1</f>
        <v>95</v>
      </c>
      <c r="B3338" s="1186" t="s">
        <v>54</v>
      </c>
      <c r="C3338" s="1186"/>
      <c r="D3338" s="1186"/>
      <c r="E3338" s="1186"/>
      <c r="F3338" s="1186"/>
      <c r="G3338" s="1186"/>
      <c r="H3338" s="1186"/>
      <c r="I3338" s="1186"/>
      <c r="J3338" s="1186"/>
      <c r="K3338" s="1186"/>
      <c r="L3338" s="1186"/>
      <c r="M3338" s="1186"/>
    </row>
    <row r="3339" spans="1:13" ht="37.5" customHeight="1" thickTop="1">
      <c r="A3339" s="1187"/>
      <c r="B3339" s="1188"/>
      <c r="C3339" s="1189"/>
      <c r="D3339" s="1192" t="str">
        <f>Master!$E$8</f>
        <v>Govt. Sr. Secondary School Raimalwada</v>
      </c>
      <c r="E3339" s="1193"/>
      <c r="F3339" s="1193"/>
      <c r="G3339" s="1193"/>
      <c r="H3339" s="1193"/>
      <c r="I3339" s="1193"/>
      <c r="J3339" s="1193"/>
      <c r="K3339" s="1193"/>
      <c r="L3339" s="1193"/>
      <c r="M3339" s="1194"/>
    </row>
    <row r="3340" spans="1:13" ht="26.25" customHeight="1" thickBot="1">
      <c r="A3340" s="1187"/>
      <c r="B3340" s="1190"/>
      <c r="C3340" s="1191"/>
      <c r="D3340" s="1195" t="str">
        <f>Master!$E$11</f>
        <v>P.S.-Bapini (Jodhpur)</v>
      </c>
      <c r="E3340" s="1196"/>
      <c r="F3340" s="1196"/>
      <c r="G3340" s="1196"/>
      <c r="H3340" s="1196"/>
      <c r="I3340" s="1196"/>
      <c r="J3340" s="1196"/>
      <c r="K3340" s="1196"/>
      <c r="L3340" s="1196"/>
      <c r="M3340" s="1197"/>
    </row>
    <row r="3341" spans="1:13" ht="15" customHeight="1">
      <c r="A3341" s="1187"/>
      <c r="B3341" s="274"/>
      <c r="C3341" s="1198" t="s">
        <v>169</v>
      </c>
      <c r="D3341" s="1199"/>
      <c r="E3341" s="1199"/>
      <c r="F3341" s="1199"/>
      <c r="G3341" s="1200"/>
      <c r="H3341" s="1207" t="s">
        <v>129</v>
      </c>
      <c r="I3341" s="1207"/>
      <c r="J3341" s="1210">
        <f>VLOOKUP(A3338,'Class-6'!$B$9:$G$108,6)</f>
        <v>0</v>
      </c>
      <c r="K3341" s="1213" t="str">
        <f>CONCATENATE('Class-6'!$C$3,'Class-6'!$G$3)</f>
        <v>School U-Dise Code :-08151106901</v>
      </c>
      <c r="L3341" s="1214"/>
      <c r="M3341" s="1215"/>
    </row>
    <row r="3342" spans="1:13" ht="15" customHeight="1">
      <c r="A3342" s="1187"/>
      <c r="B3342" s="38"/>
      <c r="C3342" s="1201"/>
      <c r="D3342" s="1202"/>
      <c r="E3342" s="1202"/>
      <c r="F3342" s="1202"/>
      <c r="G3342" s="1203"/>
      <c r="H3342" s="1208"/>
      <c r="I3342" s="1208"/>
      <c r="J3342" s="1211"/>
      <c r="K3342" s="1216" t="str">
        <f>CONCATENATE('Class-6'!$I$3,'Class-6'!$J$3)</f>
        <v>Session :-2021-22</v>
      </c>
      <c r="L3342" s="1217"/>
      <c r="M3342" s="1218"/>
    </row>
    <row r="3343" spans="1:13" ht="15" customHeight="1" thickBot="1">
      <c r="A3343" s="1187"/>
      <c r="B3343" s="38"/>
      <c r="C3343" s="1204"/>
      <c r="D3343" s="1205"/>
      <c r="E3343" s="1205"/>
      <c r="F3343" s="1205"/>
      <c r="G3343" s="1206"/>
      <c r="H3343" s="1209"/>
      <c r="I3343" s="1209"/>
      <c r="J3343" s="1212"/>
      <c r="K3343" s="1219"/>
      <c r="L3343" s="1220"/>
      <c r="M3343" s="1221"/>
    </row>
    <row r="3344" spans="1:13" ht="20.25" customHeight="1">
      <c r="A3344" s="1187"/>
      <c r="B3344" s="40" t="s">
        <v>81</v>
      </c>
      <c r="C3344" s="1222" t="s">
        <v>22</v>
      </c>
      <c r="D3344" s="1223"/>
      <c r="E3344" s="1223"/>
      <c r="F3344" s="1224"/>
      <c r="G3344" s="17" t="s">
        <v>167</v>
      </c>
      <c r="H3344" s="1225">
        <f>VLOOKUP($A3338,'Class-6'!$B$9:$EI$108,4,0)</f>
        <v>0</v>
      </c>
      <c r="I3344" s="1225"/>
      <c r="J3344" s="1225"/>
      <c r="K3344" s="1225"/>
      <c r="L3344" s="1225"/>
      <c r="M3344" s="1226"/>
    </row>
    <row r="3345" spans="1:13" ht="20.25" customHeight="1">
      <c r="A3345" s="1187"/>
      <c r="B3345" s="40" t="s">
        <v>81</v>
      </c>
      <c r="C3345" s="1181" t="s">
        <v>24</v>
      </c>
      <c r="D3345" s="1182"/>
      <c r="E3345" s="1182"/>
      <c r="F3345" s="1183"/>
      <c r="G3345" s="33" t="s">
        <v>167</v>
      </c>
      <c r="H3345" s="1179">
        <f>VLOOKUP($A3338,'Class-6'!$B$9:$EI$108,7,0)</f>
        <v>0</v>
      </c>
      <c r="I3345" s="1179"/>
      <c r="J3345" s="1179"/>
      <c r="K3345" s="1179"/>
      <c r="L3345" s="1179"/>
      <c r="M3345" s="1180"/>
    </row>
    <row r="3346" spans="1:13" ht="20.25" customHeight="1">
      <c r="A3346" s="1187"/>
      <c r="B3346" s="40" t="s">
        <v>81</v>
      </c>
      <c r="C3346" s="1181" t="s">
        <v>25</v>
      </c>
      <c r="D3346" s="1182"/>
      <c r="E3346" s="1182"/>
      <c r="F3346" s="1183"/>
      <c r="G3346" s="33" t="s">
        <v>167</v>
      </c>
      <c r="H3346" s="1179">
        <f>VLOOKUP($A3338,'Class-6'!$B$9:$EI$108,8,0)</f>
        <v>0</v>
      </c>
      <c r="I3346" s="1179"/>
      <c r="J3346" s="1179"/>
      <c r="K3346" s="1179"/>
      <c r="L3346" s="1179"/>
      <c r="M3346" s="1180"/>
    </row>
    <row r="3347" spans="1:13" ht="20.25" customHeight="1">
      <c r="A3347" s="1187"/>
      <c r="B3347" s="40" t="s">
        <v>81</v>
      </c>
      <c r="C3347" s="1181" t="s">
        <v>56</v>
      </c>
      <c r="D3347" s="1182"/>
      <c r="E3347" s="1182"/>
      <c r="F3347" s="1183"/>
      <c r="G3347" s="33" t="s">
        <v>167</v>
      </c>
      <c r="H3347" s="1179">
        <f>VLOOKUP($A3338,'Class-6'!$B$9:$EI$108,9,0)</f>
        <v>0</v>
      </c>
      <c r="I3347" s="1179"/>
      <c r="J3347" s="1179"/>
      <c r="K3347" s="1179"/>
      <c r="L3347" s="1179"/>
      <c r="M3347" s="1180"/>
    </row>
    <row r="3348" spans="1:13" ht="20.25" customHeight="1">
      <c r="A3348" s="1187"/>
      <c r="B3348" s="40" t="s">
        <v>81</v>
      </c>
      <c r="C3348" s="1181" t="s">
        <v>57</v>
      </c>
      <c r="D3348" s="1182"/>
      <c r="E3348" s="1182"/>
      <c r="F3348" s="1183"/>
      <c r="G3348" s="33" t="s">
        <v>167</v>
      </c>
      <c r="H3348" s="1184" t="str">
        <f>CONCATENATE('Class-6'!$G$4,'Class-6'!$J$4)</f>
        <v>6(A)</v>
      </c>
      <c r="I3348" s="1179"/>
      <c r="J3348" s="1179"/>
      <c r="K3348" s="1179"/>
      <c r="L3348" s="1179"/>
      <c r="M3348" s="1180"/>
    </row>
    <row r="3349" spans="1:13" ht="20.25" customHeight="1" thickBot="1">
      <c r="A3349" s="1187"/>
      <c r="B3349" s="40" t="s">
        <v>81</v>
      </c>
      <c r="C3349" s="1154" t="s">
        <v>27</v>
      </c>
      <c r="D3349" s="1155"/>
      <c r="E3349" s="1155"/>
      <c r="F3349" s="1156"/>
      <c r="G3349" s="98" t="s">
        <v>167</v>
      </c>
      <c r="H3349" s="1157">
        <f>VLOOKUP($A3338,'Class-6'!$B$9:$EI$108,10,0)</f>
        <v>0</v>
      </c>
      <c r="I3349" s="1157"/>
      <c r="J3349" s="1157"/>
      <c r="K3349" s="1157"/>
      <c r="L3349" s="1157"/>
      <c r="M3349" s="1158"/>
    </row>
    <row r="3350" spans="1:13" ht="20.25" customHeight="1">
      <c r="A3350" s="1187"/>
      <c r="B3350" s="49" t="s">
        <v>81</v>
      </c>
      <c r="C3350" s="1159" t="s">
        <v>58</v>
      </c>
      <c r="D3350" s="1160"/>
      <c r="E3350" s="413" t="s">
        <v>85</v>
      </c>
      <c r="F3350" s="413" t="s">
        <v>86</v>
      </c>
      <c r="G3350" s="410" t="s">
        <v>33</v>
      </c>
      <c r="H3350" s="1161" t="s">
        <v>59</v>
      </c>
      <c r="I3350" s="1161"/>
      <c r="J3350" s="1162" t="s">
        <v>97</v>
      </c>
      <c r="K3350" s="1163"/>
      <c r="L3350" s="414" t="s">
        <v>89</v>
      </c>
      <c r="M3350" s="1164" t="s">
        <v>104</v>
      </c>
    </row>
    <row r="3351" spans="1:13" ht="25.5" customHeight="1" thickBot="1">
      <c r="A3351" s="1187"/>
      <c r="B3351" s="49" t="s">
        <v>81</v>
      </c>
      <c r="C3351" s="1166" t="s">
        <v>60</v>
      </c>
      <c r="D3351" s="1167"/>
      <c r="E3351" s="267">
        <f>'Class-6'!$L$7</f>
        <v>20</v>
      </c>
      <c r="F3351" s="267">
        <f>'Class-6'!$M$7</f>
        <v>20</v>
      </c>
      <c r="G3351" s="268">
        <f>SUM(E3351:F3351)</f>
        <v>40</v>
      </c>
      <c r="H3351" s="1168">
        <f>'Class-6'!$R$7</f>
        <v>60</v>
      </c>
      <c r="I3351" s="1169"/>
      <c r="J3351" s="1170">
        <f>'Class-6'!$V$7</f>
        <v>100</v>
      </c>
      <c r="K3351" s="1171"/>
      <c r="L3351" s="150">
        <f>G3351+H3351+J3351</f>
        <v>200</v>
      </c>
      <c r="M3351" s="1165"/>
    </row>
    <row r="3352" spans="1:13" ht="22.5" customHeight="1">
      <c r="A3352" s="1187"/>
      <c r="B3352" s="49" t="s">
        <v>81</v>
      </c>
      <c r="C3352" s="1148" t="str">
        <f>'Class-6'!$L$3</f>
        <v>HINDI</v>
      </c>
      <c r="D3352" s="1149"/>
      <c r="E3352" s="99">
        <f>IF($J3341="TC",0,IF($J3341="Nso",0,VLOOKUP($A3338,'Class-6'!$B$9:$EI$108,11,0)))</f>
        <v>0</v>
      </c>
      <c r="F3352" s="99">
        <f>IF($J3341="TC",0,IF($J3341="Nso",0,VLOOKUP($A3338,'Class-6'!$B$9:$EI$108,12,0)))</f>
        <v>0</v>
      </c>
      <c r="G3352" s="269">
        <f>SUM(E3352,F3352)</f>
        <v>0</v>
      </c>
      <c r="H3352" s="1150">
        <f>IF($J3341="TC",0,IF($J3341="Nso",0,VLOOKUP($A3338,'Class-6'!$B$9:$EI$108,17,0)))</f>
        <v>0</v>
      </c>
      <c r="I3352" s="1151"/>
      <c r="J3352" s="1152">
        <f>IF($J3341="TC",0,IF($J3341="Nso",0,VLOOKUP($A3338,'Class-6'!$B$9:$EI$108,21,0)))</f>
        <v>0</v>
      </c>
      <c r="K3352" s="1153"/>
      <c r="L3352" s="99">
        <f>SUM(G3352,H3352,J3352)</f>
        <v>0</v>
      </c>
      <c r="M3352" s="100">
        <f>IF($J3341="TC",0,IF($J3341="Nso",0,VLOOKUP($A3338,'Class-6'!$B$9:$EI$108,25,0)))</f>
        <v>0</v>
      </c>
    </row>
    <row r="3353" spans="1:13" ht="22.5" customHeight="1">
      <c r="A3353" s="1187"/>
      <c r="B3353" s="49" t="s">
        <v>81</v>
      </c>
      <c r="C3353" s="1136" t="str">
        <f>'Class-6'!$AA$3</f>
        <v>ENGLISH</v>
      </c>
      <c r="D3353" s="1137"/>
      <c r="E3353" s="99">
        <f>IF($J3341="TC",0,IF($J3341="Nso",0,VLOOKUP($A3338,'Class-6'!$B$9:$EI$108,26,0)))</f>
        <v>0</v>
      </c>
      <c r="F3353" s="99">
        <f>IF($J3341="TC",0,IF($J3341="Nso",0,VLOOKUP($A3338,'Class-6'!$B$9:$EI$108,27,0)))</f>
        <v>0</v>
      </c>
      <c r="G3353" s="270">
        <f t="shared" ref="G3353:G3357" si="188">SUM(E3353,F3353)</f>
        <v>0</v>
      </c>
      <c r="H3353" s="1138">
        <f>IF($J3341="TC",0,IF($J3341="Nso",0,VLOOKUP($A3338,'Class-6'!$B$9:$EI$108,32,0)))</f>
        <v>0</v>
      </c>
      <c r="I3353" s="1139"/>
      <c r="J3353" s="1140">
        <f>IF($J3341="TC",0,IF($J3341="Nso",0,VLOOKUP($A3338,'Class-6'!$B$9:$EI$108,36,0)))</f>
        <v>0</v>
      </c>
      <c r="K3353" s="1141"/>
      <c r="L3353" s="99">
        <f t="shared" ref="L3353:L3357" si="189">SUM(G3353,H3353,J3353)</f>
        <v>0</v>
      </c>
      <c r="M3353" s="100">
        <f>IF($J3341="TC",0,IF($J3341="Nso",0,VLOOKUP($A3338,'Class-6'!$B$9:$EI$108,40,0)))</f>
        <v>0</v>
      </c>
    </row>
    <row r="3354" spans="1:13" ht="22.5" customHeight="1">
      <c r="A3354" s="1187"/>
      <c r="B3354" s="49" t="s">
        <v>81</v>
      </c>
      <c r="C3354" s="1136" t="str">
        <f>'Class-6'!$AP$3</f>
        <v>SANSKRIT</v>
      </c>
      <c r="D3354" s="1137"/>
      <c r="E3354" s="99">
        <f>IF($J3341="TC",0,IF($J3341="Nso",0,VLOOKUP($A3338,'Class-6'!$B$9:$EI$108,41,0)))</f>
        <v>0</v>
      </c>
      <c r="F3354" s="99">
        <f>IF($J3341="TC",0,IF($J3341="TC",0,IF($J3341="Nso",0,VLOOKUP($A3338,'Class-6'!$B$9:$EI$108,42,0))))</f>
        <v>0</v>
      </c>
      <c r="G3354" s="270">
        <f t="shared" si="188"/>
        <v>0</v>
      </c>
      <c r="H3354" s="1138">
        <f>IF($J3341="TC",0,IF($J3341="Nso",0,VLOOKUP($A3338,'Class-6'!$B$9:$EI$108,47,0)))</f>
        <v>0</v>
      </c>
      <c r="I3354" s="1139"/>
      <c r="J3354" s="1140">
        <f>IF($J3341="TC",0,IF($J3341="Nso",0,VLOOKUP($A3338,'Class-6'!$B$9:$EI$108,51,0)))</f>
        <v>0</v>
      </c>
      <c r="K3354" s="1141"/>
      <c r="L3354" s="99">
        <f t="shared" si="189"/>
        <v>0</v>
      </c>
      <c r="M3354" s="100">
        <f>IF($J3341="TC",0,IF($J3341="Nso",0,VLOOKUP($A3338,'Class-6'!$B$9:$EI$108,55,0)))</f>
        <v>0</v>
      </c>
    </row>
    <row r="3355" spans="1:13" ht="22.5" customHeight="1">
      <c r="A3355" s="1187"/>
      <c r="B3355" s="49" t="s">
        <v>81</v>
      </c>
      <c r="C3355" s="1136" t="str">
        <f>'Class-6'!$BE$3</f>
        <v>SCIENCE</v>
      </c>
      <c r="D3355" s="1137"/>
      <c r="E3355" s="99">
        <f>IF($J3341="TC",0,IF($J3341="Nso",0,VLOOKUP($A3338,'Class-6'!$B$9:$EI$108,56,0)))</f>
        <v>0</v>
      </c>
      <c r="F3355" s="99">
        <f>IF($J3341="TC",0,IF($J3341="Nso",0,VLOOKUP($A3338,'Class-6'!$B$9:$EI$108,57,0)))</f>
        <v>0</v>
      </c>
      <c r="G3355" s="270">
        <f t="shared" si="188"/>
        <v>0</v>
      </c>
      <c r="H3355" s="1138">
        <f>IF($J3341="TC",0,IF($J3341="Nso",0,VLOOKUP($A3338,'Class-6'!$B$9:$EI$108,62,0)))</f>
        <v>0</v>
      </c>
      <c r="I3355" s="1139"/>
      <c r="J3355" s="1140">
        <f>IF($J3341="TC",0,IF($J3341="Nso",0,VLOOKUP($A3338,'Class-6'!$B$9:$EI$108,66,0)))</f>
        <v>0</v>
      </c>
      <c r="K3355" s="1141"/>
      <c r="L3355" s="99">
        <f t="shared" si="189"/>
        <v>0</v>
      </c>
      <c r="M3355" s="100">
        <f>IF($J3341="TC",0,IF($J3341="Nso",0,VLOOKUP($A3338,'Class-6'!$B$9:$EI$108,70,0)))</f>
        <v>0</v>
      </c>
    </row>
    <row r="3356" spans="1:13" ht="22.5" customHeight="1">
      <c r="A3356" s="1187"/>
      <c r="B3356" s="49" t="s">
        <v>81</v>
      </c>
      <c r="C3356" s="1136" t="str">
        <f>'Class-6'!$BT$3</f>
        <v>MATHEMATICS</v>
      </c>
      <c r="D3356" s="1137"/>
      <c r="E3356" s="99">
        <f>IF($J3341="TC",0,IF($J3341="Nso",0,VLOOKUP($A3338,'Class-6'!$B$9:$EI$108,71,0)))</f>
        <v>0</v>
      </c>
      <c r="F3356" s="99">
        <f>IF($J3341="TC",0,IF($J3341="Nso",0,VLOOKUP($A3338,'Class-6'!$B$9:$EI$108,72,0)))</f>
        <v>0</v>
      </c>
      <c r="G3356" s="270">
        <f t="shared" si="188"/>
        <v>0</v>
      </c>
      <c r="H3356" s="1138">
        <f>IF($J3341="TC",0,IF($J3341="Nso",0,VLOOKUP($A3338,'Class-6'!$B$9:$EI$108,77,0)))</f>
        <v>0</v>
      </c>
      <c r="I3356" s="1139"/>
      <c r="J3356" s="1140">
        <f>IF($J3341="TC",0,IF($J3341="Nso",0,VLOOKUP($A3338,'Class-6'!$B$9:$EI$108,81,0)))</f>
        <v>0</v>
      </c>
      <c r="K3356" s="1141"/>
      <c r="L3356" s="99">
        <f t="shared" si="189"/>
        <v>0</v>
      </c>
      <c r="M3356" s="100">
        <f>IF($J3341="TC",0,IF($J3341="Nso",0,VLOOKUP($A3338,'Class-6'!$B$9:$EI$108,85,0)))</f>
        <v>0</v>
      </c>
    </row>
    <row r="3357" spans="1:13" ht="22.5" customHeight="1" thickBot="1">
      <c r="A3357" s="1187"/>
      <c r="B3357" s="49" t="s">
        <v>81</v>
      </c>
      <c r="C3357" s="1142" t="str">
        <f>'Class-6'!$CI$3</f>
        <v>SOCIAL SCIENCE</v>
      </c>
      <c r="D3357" s="1143"/>
      <c r="E3357" s="99">
        <f>IF($J3341="TC",0,IF($J3341="Nso",0,VLOOKUP($A3338,'Class-6'!$B$9:$EI$108,86,0)))</f>
        <v>0</v>
      </c>
      <c r="F3357" s="99">
        <f>IF($J3341="TC",0,IF($J3341="Nso",0,VLOOKUP($A3338,'Class-6'!$B$9:$EI$108,87,0)))</f>
        <v>0</v>
      </c>
      <c r="G3357" s="271">
        <f t="shared" si="188"/>
        <v>0</v>
      </c>
      <c r="H3357" s="1144">
        <f>IF($J3341="TC",0,IF($J3341="Nso",0,VLOOKUP($A3338,'Class-6'!$B$9:$EI$108,92,0)))</f>
        <v>0</v>
      </c>
      <c r="I3357" s="1145"/>
      <c r="J3357" s="1146">
        <f>IF($J3341="TC",0,IF($J3341="Nso",0,VLOOKUP($A3338,'Class-6'!$B$9:$EI$108,96,0)))</f>
        <v>0</v>
      </c>
      <c r="K3357" s="1147"/>
      <c r="L3357" s="99">
        <f t="shared" si="189"/>
        <v>0</v>
      </c>
      <c r="M3357" s="100">
        <f>IF($J3341="TC",0,IF($J3341="Nso",0,VLOOKUP($A3338,'Class-6'!$B$9:$EI$108,100,0)))</f>
        <v>0</v>
      </c>
    </row>
    <row r="3358" spans="1:13" ht="20.25" customHeight="1">
      <c r="A3358" s="1187"/>
      <c r="B3358" s="49" t="s">
        <v>81</v>
      </c>
      <c r="C3358" s="1124" t="s">
        <v>90</v>
      </c>
      <c r="D3358" s="1125"/>
      <c r="E3358" s="1126"/>
      <c r="F3358" s="1130" t="s">
        <v>91</v>
      </c>
      <c r="G3358" s="1131"/>
      <c r="H3358" s="1132" t="s">
        <v>92</v>
      </c>
      <c r="I3358" s="1133"/>
      <c r="J3358" s="481" t="s">
        <v>45</v>
      </c>
      <c r="K3358" s="481" t="s">
        <v>98</v>
      </c>
      <c r="L3358" s="411" t="s">
        <v>43</v>
      </c>
      <c r="M3358" s="50" t="s">
        <v>47</v>
      </c>
    </row>
    <row r="3359" spans="1:13" ht="20.25" customHeight="1" thickBot="1">
      <c r="A3359" s="1187"/>
      <c r="B3359" s="49" t="s">
        <v>81</v>
      </c>
      <c r="C3359" s="1127"/>
      <c r="D3359" s="1128"/>
      <c r="E3359" s="1129"/>
      <c r="F3359" s="1134">
        <f>IF($J3341="TC",0,IF($J3341="Nso",0,VLOOKUP($A3338,'Class-6'!$B$9:$EI$108,131,0)))</f>
        <v>0</v>
      </c>
      <c r="G3359" s="1135"/>
      <c r="H3359" s="1134">
        <f>IF($J3341="TC",0,IF($J3341="Nso",0,VLOOKUP($A3338,'Class-6'!$B$9:$EI$108,132,0)))</f>
        <v>0</v>
      </c>
      <c r="I3359" s="1135"/>
      <c r="J3359" s="483">
        <f>IF($J3341="TC",0,IF($J3341="Nso",0,VLOOKUP($A3338,'Class-6'!$B$9:$EI$108,133,0)))</f>
        <v>0</v>
      </c>
      <c r="K3359" s="482" t="str">
        <f>IF($J3341="TC",0,IF($J3341="Nso",0,VLOOKUP($A3338,'Class-6'!$B$9:$EI$108,134,0)))</f>
        <v/>
      </c>
      <c r="L3359" s="412" t="str">
        <f>IF($J3341="TC","TC",IF($J3341="Nso","NSO",VLOOKUP($A3338,'Class-6'!$B$9:$EI$108,135,0)))</f>
        <v/>
      </c>
      <c r="M3359" s="97" t="str">
        <f>IF($J3341="Nso",0,VLOOKUP($A3338,'Class-6'!$B$9:$EI$108,137,0))</f>
        <v/>
      </c>
    </row>
    <row r="3360" spans="1:13" ht="20.25" customHeight="1">
      <c r="A3360" s="1187"/>
      <c r="B3360" s="49" t="s">
        <v>81</v>
      </c>
      <c r="C3360" s="1172" t="s">
        <v>63</v>
      </c>
      <c r="D3360" s="1173"/>
      <c r="E3360" s="1173"/>
      <c r="F3360" s="1173"/>
      <c r="G3360" s="1173"/>
      <c r="H3360" s="1174"/>
      <c r="I3360" s="1175" t="s">
        <v>64</v>
      </c>
      <c r="J3360" s="1176"/>
      <c r="K3360" s="484">
        <f>IF($J3341="TC",0,IF($J3341="Nso",0,VLOOKUP($A3338,'Class-6'!$B$9:$EI$108,128,0)))</f>
        <v>0</v>
      </c>
      <c r="L3360" s="1177" t="s">
        <v>107</v>
      </c>
      <c r="M3360" s="1178"/>
    </row>
    <row r="3361" spans="1:13" ht="20.25" customHeight="1" thickBot="1">
      <c r="A3361" s="1187"/>
      <c r="B3361" s="49" t="s">
        <v>81</v>
      </c>
      <c r="C3361" s="1113" t="s">
        <v>58</v>
      </c>
      <c r="D3361" s="1114"/>
      <c r="E3361" s="1114"/>
      <c r="F3361" s="1115" t="s">
        <v>176</v>
      </c>
      <c r="G3361" s="1115"/>
      <c r="H3361" s="272" t="s">
        <v>51</v>
      </c>
      <c r="I3361" s="1116" t="s">
        <v>65</v>
      </c>
      <c r="J3361" s="1117"/>
      <c r="K3361" s="485">
        <f>IF($J3341="TC",0,IF($J3341="Nso",0,VLOOKUP($A3338,'Class-6'!$B$9:$EI$108,129,0)))</f>
        <v>0</v>
      </c>
      <c r="L3361" s="1118" t="str">
        <f>IF($J3341="TC",0,IF($J3341="Nso",0,VLOOKUP($A3338,'Class-6'!$B$9:$EI$108,130,0)))</f>
        <v/>
      </c>
      <c r="M3361" s="1119"/>
    </row>
    <row r="3362" spans="1:13" ht="20.25" customHeight="1">
      <c r="A3362" s="1187"/>
      <c r="B3362" s="49" t="s">
        <v>81</v>
      </c>
      <c r="C3362" s="1113"/>
      <c r="D3362" s="1114"/>
      <c r="E3362" s="1114"/>
      <c r="F3362" s="1115"/>
      <c r="G3362" s="1115"/>
      <c r="H3362" s="273" t="s">
        <v>105</v>
      </c>
      <c r="I3362" s="1120" t="s">
        <v>66</v>
      </c>
      <c r="J3362" s="1121"/>
      <c r="K3362" s="1122">
        <f>IF($J3341="TC",0,IF($J3341="Nso",0,VLOOKUP($A3338,'Class-6'!$B$9:$EI$108,138,0)))</f>
        <v>0</v>
      </c>
      <c r="L3362" s="1122"/>
      <c r="M3362" s="1123"/>
    </row>
    <row r="3363" spans="1:13" ht="20.25" customHeight="1">
      <c r="A3363" s="1187"/>
      <c r="B3363" s="49" t="s">
        <v>81</v>
      </c>
      <c r="C3363" s="1101" t="str">
        <f>'Class-6'!$CX$3</f>
        <v>WORK EXP.</v>
      </c>
      <c r="D3363" s="1102"/>
      <c r="E3363" s="1103"/>
      <c r="F3363" s="1104" t="str">
        <f>IF($J3341="TC",0,IF($J3341="Nso",0,VLOOKUP($A3338,'Class-6'!$B$9:$FH$108,155,0)))</f>
        <v>0/100</v>
      </c>
      <c r="G3363" s="1104"/>
      <c r="H3363" s="95">
        <f>IF($J3341="TC",0,IF($J3341="Nso",0,VLOOKUP($A3338,'Class-6'!$B$9:$FH$108,109,0)))</f>
        <v>0</v>
      </c>
      <c r="I3363" s="1105" t="s">
        <v>83</v>
      </c>
      <c r="J3363" s="1106"/>
      <c r="K3363" s="1107">
        <f>'Class-6'!$V$2</f>
        <v>44676</v>
      </c>
      <c r="L3363" s="1107"/>
      <c r="M3363" s="1108"/>
    </row>
    <row r="3364" spans="1:13" ht="20.25" customHeight="1">
      <c r="A3364" s="1187"/>
      <c r="B3364" s="49" t="s">
        <v>81</v>
      </c>
      <c r="C3364" s="1109" t="str">
        <f>'Class-6'!$DG$3</f>
        <v>ART EDU.</v>
      </c>
      <c r="D3364" s="1104"/>
      <c r="E3364" s="1104"/>
      <c r="F3364" s="1086" t="str">
        <f>IF($J3341="TC",0,IF($J3341="Nso",0,VLOOKUP($A3338,'Class-6'!$B$9:$FH$108,159,0)))</f>
        <v>0/100</v>
      </c>
      <c r="G3364" s="1087"/>
      <c r="H3364" s="95">
        <f>IF($J3341="TC",0,IF($J3341="Nso",0,VLOOKUP($A3338,'Class-6'!$B$9:$FH$108,118,0)))</f>
        <v>0</v>
      </c>
      <c r="I3364" s="1110"/>
      <c r="J3364" s="1111"/>
      <c r="K3364" s="1111"/>
      <c r="L3364" s="1111"/>
      <c r="M3364" s="1112"/>
    </row>
    <row r="3365" spans="1:13" ht="20.25" customHeight="1">
      <c r="A3365" s="1187"/>
      <c r="B3365" s="49" t="s">
        <v>81</v>
      </c>
      <c r="C3365" s="1084" t="str">
        <f>'Class-6'!$DP$3</f>
        <v>HEALTH &amp; PHY. EDU.</v>
      </c>
      <c r="D3365" s="1085"/>
      <c r="E3365" s="1085"/>
      <c r="F3365" s="1086" t="str">
        <f>IF($J3341="TC",0,IF($J3341="Nso",0,VLOOKUP($A3338,'Class-6'!$B$9:$FH$108,163,0)))</f>
        <v>0/100</v>
      </c>
      <c r="G3365" s="1087"/>
      <c r="H3365" s="95">
        <f>IF($J3341="TC",0,IF($J3341="Nso",0,VLOOKUP($A3338,'Class-6'!$B$9:$FH$108,127,0)))</f>
        <v>0</v>
      </c>
      <c r="I3365" s="1088" t="s">
        <v>78</v>
      </c>
      <c r="J3365" s="1089"/>
      <c r="K3365" s="1092"/>
      <c r="L3365" s="1093"/>
      <c r="M3365" s="1094"/>
    </row>
    <row r="3366" spans="1:13" ht="20.25" customHeight="1">
      <c r="A3366" s="1187"/>
      <c r="B3366" s="40" t="s">
        <v>81</v>
      </c>
      <c r="C3366" s="1098" t="s">
        <v>67</v>
      </c>
      <c r="D3366" s="1099"/>
      <c r="E3366" s="1099"/>
      <c r="F3366" s="1099"/>
      <c r="G3366" s="1099"/>
      <c r="H3366" s="1100"/>
      <c r="I3366" s="1090"/>
      <c r="J3366" s="1091"/>
      <c r="K3366" s="1095"/>
      <c r="L3366" s="1096"/>
      <c r="M3366" s="1097"/>
    </row>
    <row r="3367" spans="1:13" ht="20.25" customHeight="1" thickBot="1">
      <c r="A3367" s="1187"/>
      <c r="B3367" s="40" t="s">
        <v>81</v>
      </c>
      <c r="C3367" s="96" t="s">
        <v>68</v>
      </c>
      <c r="D3367" s="1060" t="s">
        <v>73</v>
      </c>
      <c r="E3367" s="1227"/>
      <c r="F3367" s="1060" t="s">
        <v>74</v>
      </c>
      <c r="G3367" s="1061"/>
      <c r="H3367" s="1062"/>
      <c r="I3367" s="1063" t="s">
        <v>79</v>
      </c>
      <c r="J3367" s="1064"/>
      <c r="K3367" s="1064"/>
      <c r="L3367" s="1064"/>
      <c r="M3367" s="1065"/>
    </row>
    <row r="3368" spans="1:13" ht="20.25" customHeight="1">
      <c r="A3368" s="1187"/>
      <c r="B3368" s="40" t="s">
        <v>81</v>
      </c>
      <c r="C3368" s="511" t="s">
        <v>207</v>
      </c>
      <c r="D3368" s="1228" t="s">
        <v>208</v>
      </c>
      <c r="E3368" s="1229"/>
      <c r="F3368" s="1069" t="s">
        <v>75</v>
      </c>
      <c r="G3368" s="1070"/>
      <c r="H3368" s="1071"/>
      <c r="I3368" s="1066"/>
      <c r="J3368" s="1067"/>
      <c r="K3368" s="1067"/>
      <c r="L3368" s="1067"/>
      <c r="M3368" s="1068"/>
    </row>
    <row r="3369" spans="1:13" ht="20.25" customHeight="1">
      <c r="A3369" s="1187"/>
      <c r="B3369" s="40" t="s">
        <v>81</v>
      </c>
      <c r="C3369" s="512" t="s">
        <v>69</v>
      </c>
      <c r="D3369" s="1230" t="s">
        <v>212</v>
      </c>
      <c r="E3369" s="1231"/>
      <c r="F3369" s="1072" t="s">
        <v>76</v>
      </c>
      <c r="G3369" s="1073"/>
      <c r="H3369" s="1074"/>
      <c r="I3369" s="1066"/>
      <c r="J3369" s="1067"/>
      <c r="K3369" s="1067"/>
      <c r="L3369" s="1067"/>
      <c r="M3369" s="1068"/>
    </row>
    <row r="3370" spans="1:13" ht="20.25" customHeight="1">
      <c r="A3370" s="1187"/>
      <c r="B3370" s="40" t="s">
        <v>81</v>
      </c>
      <c r="C3370" s="512" t="s">
        <v>70</v>
      </c>
      <c r="D3370" s="1230" t="s">
        <v>215</v>
      </c>
      <c r="E3370" s="1231"/>
      <c r="F3370" s="1072" t="s">
        <v>77</v>
      </c>
      <c r="G3370" s="1073"/>
      <c r="H3370" s="1074"/>
      <c r="I3370" s="1075" t="s">
        <v>93</v>
      </c>
      <c r="J3370" s="1076"/>
      <c r="K3370" s="1076"/>
      <c r="L3370" s="1076"/>
      <c r="M3370" s="1077"/>
    </row>
    <row r="3371" spans="1:13" ht="20.25" customHeight="1">
      <c r="A3371" s="1187"/>
      <c r="B3371" s="40"/>
      <c r="C3371" s="512" t="s">
        <v>72</v>
      </c>
      <c r="D3371" s="1230" t="s">
        <v>209</v>
      </c>
      <c r="E3371" s="1231"/>
      <c r="F3371" s="1072" t="s">
        <v>77</v>
      </c>
      <c r="G3371" s="1073"/>
      <c r="H3371" s="1074"/>
      <c r="I3371" s="1075"/>
      <c r="J3371" s="1076"/>
      <c r="K3371" s="1076"/>
      <c r="L3371" s="1076"/>
      <c r="M3371" s="1077"/>
    </row>
    <row r="3372" spans="1:13" ht="20.25" customHeight="1" thickBot="1">
      <c r="A3372" s="1187"/>
      <c r="B3372" s="51" t="s">
        <v>81</v>
      </c>
      <c r="C3372" s="131" t="s">
        <v>71</v>
      </c>
      <c r="D3372" s="1232" t="s">
        <v>210</v>
      </c>
      <c r="E3372" s="1233"/>
      <c r="F3372" s="1081" t="s">
        <v>106</v>
      </c>
      <c r="G3372" s="1082"/>
      <c r="H3372" s="1083"/>
      <c r="I3372" s="1078"/>
      <c r="J3372" s="1079"/>
      <c r="K3372" s="1079"/>
      <c r="L3372" s="1079"/>
      <c r="M3372" s="1080"/>
    </row>
    <row r="3373" spans="1:13" ht="12.75" customHeight="1" thickTop="1">
      <c r="A3373" s="1185"/>
      <c r="B3373" s="1185"/>
      <c r="C3373" s="1185"/>
      <c r="D3373" s="1185"/>
      <c r="E3373" s="1185"/>
      <c r="F3373" s="1185"/>
      <c r="G3373" s="1185"/>
      <c r="H3373" s="1185"/>
      <c r="I3373" s="1185"/>
      <c r="J3373" s="1185"/>
      <c r="K3373" s="1185"/>
      <c r="L3373" s="1185"/>
      <c r="M3373" s="1185"/>
    </row>
    <row r="3374" spans="1:13" ht="24.75" customHeight="1" thickBot="1">
      <c r="A3374" s="488">
        <f>A3338+1</f>
        <v>96</v>
      </c>
      <c r="B3374" s="1186" t="s">
        <v>54</v>
      </c>
      <c r="C3374" s="1186"/>
      <c r="D3374" s="1186"/>
      <c r="E3374" s="1186"/>
      <c r="F3374" s="1186"/>
      <c r="G3374" s="1186"/>
      <c r="H3374" s="1186"/>
      <c r="I3374" s="1186"/>
      <c r="J3374" s="1186"/>
      <c r="K3374" s="1186"/>
      <c r="L3374" s="1186"/>
      <c r="M3374" s="1186"/>
    </row>
    <row r="3375" spans="1:13" ht="42.75" customHeight="1" thickTop="1">
      <c r="A3375" s="1187"/>
      <c r="B3375" s="1188"/>
      <c r="C3375" s="1189"/>
      <c r="D3375" s="1192" t="str">
        <f>Master!$E$8</f>
        <v>Govt. Sr. Secondary School Raimalwada</v>
      </c>
      <c r="E3375" s="1193"/>
      <c r="F3375" s="1193"/>
      <c r="G3375" s="1193"/>
      <c r="H3375" s="1193"/>
      <c r="I3375" s="1193"/>
      <c r="J3375" s="1193"/>
      <c r="K3375" s="1193"/>
      <c r="L3375" s="1193"/>
      <c r="M3375" s="1194"/>
    </row>
    <row r="3376" spans="1:13" ht="26.25" customHeight="1" thickBot="1">
      <c r="A3376" s="1187"/>
      <c r="B3376" s="1190"/>
      <c r="C3376" s="1191"/>
      <c r="D3376" s="1195" t="str">
        <f>Master!$E$11</f>
        <v>P.S.-Bapini (Jodhpur)</v>
      </c>
      <c r="E3376" s="1196"/>
      <c r="F3376" s="1196"/>
      <c r="G3376" s="1196"/>
      <c r="H3376" s="1196"/>
      <c r="I3376" s="1196"/>
      <c r="J3376" s="1196"/>
      <c r="K3376" s="1196"/>
      <c r="L3376" s="1196"/>
      <c r="M3376" s="1197"/>
    </row>
    <row r="3377" spans="1:13" ht="17.25" customHeight="1">
      <c r="A3377" s="1187"/>
      <c r="B3377" s="274"/>
      <c r="C3377" s="1198" t="s">
        <v>169</v>
      </c>
      <c r="D3377" s="1199"/>
      <c r="E3377" s="1199"/>
      <c r="F3377" s="1199"/>
      <c r="G3377" s="1200"/>
      <c r="H3377" s="1207" t="s">
        <v>129</v>
      </c>
      <c r="I3377" s="1207"/>
      <c r="J3377" s="1210">
        <f>VLOOKUP(A3374,'Class-6'!$B$9:$G$108,6)</f>
        <v>0</v>
      </c>
      <c r="K3377" s="1213" t="str">
        <f>CONCATENATE('Class-6'!$C$3,'Class-6'!$G$3)</f>
        <v>School U-Dise Code :-08151106901</v>
      </c>
      <c r="L3377" s="1214"/>
      <c r="M3377" s="1215"/>
    </row>
    <row r="3378" spans="1:13" ht="17.25" customHeight="1">
      <c r="A3378" s="1187"/>
      <c r="B3378" s="38"/>
      <c r="C3378" s="1201"/>
      <c r="D3378" s="1202"/>
      <c r="E3378" s="1202"/>
      <c r="F3378" s="1202"/>
      <c r="G3378" s="1203"/>
      <c r="H3378" s="1208"/>
      <c r="I3378" s="1208"/>
      <c r="J3378" s="1211"/>
      <c r="K3378" s="1216" t="str">
        <f>CONCATENATE('Class-6'!$I$3,'Class-6'!$J$3)</f>
        <v>Session :-2021-22</v>
      </c>
      <c r="L3378" s="1217"/>
      <c r="M3378" s="1218"/>
    </row>
    <row r="3379" spans="1:13" ht="17.25" customHeight="1" thickBot="1">
      <c r="A3379" s="1187"/>
      <c r="B3379" s="38"/>
      <c r="C3379" s="1204"/>
      <c r="D3379" s="1205"/>
      <c r="E3379" s="1205"/>
      <c r="F3379" s="1205"/>
      <c r="G3379" s="1206"/>
      <c r="H3379" s="1209"/>
      <c r="I3379" s="1209"/>
      <c r="J3379" s="1212"/>
      <c r="K3379" s="1219"/>
      <c r="L3379" s="1220"/>
      <c r="M3379" s="1221"/>
    </row>
    <row r="3380" spans="1:13" ht="20.25" customHeight="1">
      <c r="A3380" s="1187"/>
      <c r="B3380" s="40" t="s">
        <v>81</v>
      </c>
      <c r="C3380" s="1222" t="s">
        <v>22</v>
      </c>
      <c r="D3380" s="1223"/>
      <c r="E3380" s="1223"/>
      <c r="F3380" s="1224"/>
      <c r="G3380" s="17" t="s">
        <v>167</v>
      </c>
      <c r="H3380" s="1225">
        <f>VLOOKUP($A3374,'Class-6'!$B$9:$EI$108,4,0)</f>
        <v>0</v>
      </c>
      <c r="I3380" s="1225"/>
      <c r="J3380" s="1225"/>
      <c r="K3380" s="1225"/>
      <c r="L3380" s="1225"/>
      <c r="M3380" s="1226"/>
    </row>
    <row r="3381" spans="1:13" ht="20.25" customHeight="1">
      <c r="A3381" s="1187"/>
      <c r="B3381" s="40" t="s">
        <v>81</v>
      </c>
      <c r="C3381" s="1181" t="s">
        <v>24</v>
      </c>
      <c r="D3381" s="1182"/>
      <c r="E3381" s="1182"/>
      <c r="F3381" s="1183"/>
      <c r="G3381" s="33" t="s">
        <v>167</v>
      </c>
      <c r="H3381" s="1179">
        <f>VLOOKUP($A3374,'Class-6'!$B$9:$EI$108,7,0)</f>
        <v>0</v>
      </c>
      <c r="I3381" s="1179"/>
      <c r="J3381" s="1179"/>
      <c r="K3381" s="1179"/>
      <c r="L3381" s="1179"/>
      <c r="M3381" s="1180"/>
    </row>
    <row r="3382" spans="1:13" ht="20.25" customHeight="1">
      <c r="A3382" s="1187"/>
      <c r="B3382" s="40" t="s">
        <v>81</v>
      </c>
      <c r="C3382" s="1181" t="s">
        <v>25</v>
      </c>
      <c r="D3382" s="1182"/>
      <c r="E3382" s="1182"/>
      <c r="F3382" s="1183"/>
      <c r="G3382" s="33" t="s">
        <v>167</v>
      </c>
      <c r="H3382" s="1179">
        <f>VLOOKUP($A3374,'Class-6'!$B$9:$EI$108,8,0)</f>
        <v>0</v>
      </c>
      <c r="I3382" s="1179"/>
      <c r="J3382" s="1179"/>
      <c r="K3382" s="1179"/>
      <c r="L3382" s="1179"/>
      <c r="M3382" s="1180"/>
    </row>
    <row r="3383" spans="1:13" ht="20.25" customHeight="1">
      <c r="A3383" s="1187"/>
      <c r="B3383" s="40" t="s">
        <v>81</v>
      </c>
      <c r="C3383" s="1181" t="s">
        <v>56</v>
      </c>
      <c r="D3383" s="1182"/>
      <c r="E3383" s="1182"/>
      <c r="F3383" s="1183"/>
      <c r="G3383" s="33" t="s">
        <v>167</v>
      </c>
      <c r="H3383" s="1179">
        <f>VLOOKUP($A3374,'Class-6'!$B$9:$EI$108,9,0)</f>
        <v>0</v>
      </c>
      <c r="I3383" s="1179"/>
      <c r="J3383" s="1179"/>
      <c r="K3383" s="1179"/>
      <c r="L3383" s="1179"/>
      <c r="M3383" s="1180"/>
    </row>
    <row r="3384" spans="1:13" ht="20.25" customHeight="1">
      <c r="A3384" s="1187"/>
      <c r="B3384" s="40" t="s">
        <v>81</v>
      </c>
      <c r="C3384" s="1181" t="s">
        <v>57</v>
      </c>
      <c r="D3384" s="1182"/>
      <c r="E3384" s="1182"/>
      <c r="F3384" s="1183"/>
      <c r="G3384" s="33" t="s">
        <v>167</v>
      </c>
      <c r="H3384" s="1184" t="str">
        <f>CONCATENATE('Class-6'!$G$4,'Class-6'!$J$4)</f>
        <v>6(A)</v>
      </c>
      <c r="I3384" s="1179"/>
      <c r="J3384" s="1179"/>
      <c r="K3384" s="1179"/>
      <c r="L3384" s="1179"/>
      <c r="M3384" s="1180"/>
    </row>
    <row r="3385" spans="1:13" ht="20.25" customHeight="1" thickBot="1">
      <c r="A3385" s="1187"/>
      <c r="B3385" s="40" t="s">
        <v>81</v>
      </c>
      <c r="C3385" s="1154" t="s">
        <v>27</v>
      </c>
      <c r="D3385" s="1155"/>
      <c r="E3385" s="1155"/>
      <c r="F3385" s="1156"/>
      <c r="G3385" s="98" t="s">
        <v>167</v>
      </c>
      <c r="H3385" s="1157">
        <f>VLOOKUP($A3374,'Class-6'!$B$9:$EI$108,10,0)</f>
        <v>0</v>
      </c>
      <c r="I3385" s="1157"/>
      <c r="J3385" s="1157"/>
      <c r="K3385" s="1157"/>
      <c r="L3385" s="1157"/>
      <c r="M3385" s="1158"/>
    </row>
    <row r="3386" spans="1:13" ht="20.25" customHeight="1">
      <c r="A3386" s="1187"/>
      <c r="B3386" s="49" t="s">
        <v>81</v>
      </c>
      <c r="C3386" s="1159" t="s">
        <v>58</v>
      </c>
      <c r="D3386" s="1160"/>
      <c r="E3386" s="413" t="s">
        <v>85</v>
      </c>
      <c r="F3386" s="413" t="s">
        <v>86</v>
      </c>
      <c r="G3386" s="410" t="s">
        <v>33</v>
      </c>
      <c r="H3386" s="1161" t="s">
        <v>59</v>
      </c>
      <c r="I3386" s="1161"/>
      <c r="J3386" s="1162" t="s">
        <v>97</v>
      </c>
      <c r="K3386" s="1163"/>
      <c r="L3386" s="414" t="s">
        <v>89</v>
      </c>
      <c r="M3386" s="1164" t="s">
        <v>104</v>
      </c>
    </row>
    <row r="3387" spans="1:13" ht="25.5" customHeight="1" thickBot="1">
      <c r="A3387" s="1187"/>
      <c r="B3387" s="49" t="s">
        <v>81</v>
      </c>
      <c r="C3387" s="1166" t="s">
        <v>60</v>
      </c>
      <c r="D3387" s="1167"/>
      <c r="E3387" s="267">
        <f>'Class-6'!$L$7</f>
        <v>20</v>
      </c>
      <c r="F3387" s="267">
        <f>'Class-6'!$M$7</f>
        <v>20</v>
      </c>
      <c r="G3387" s="268">
        <f>SUM(E3387:F3387)</f>
        <v>40</v>
      </c>
      <c r="H3387" s="1168">
        <f>'Class-6'!$R$7</f>
        <v>60</v>
      </c>
      <c r="I3387" s="1169"/>
      <c r="J3387" s="1170">
        <f>'Class-6'!$V$7</f>
        <v>100</v>
      </c>
      <c r="K3387" s="1171"/>
      <c r="L3387" s="150">
        <f>G3387+H3387+J3387</f>
        <v>200</v>
      </c>
      <c r="M3387" s="1165"/>
    </row>
    <row r="3388" spans="1:13" ht="22.5" customHeight="1">
      <c r="A3388" s="1187"/>
      <c r="B3388" s="49" t="s">
        <v>81</v>
      </c>
      <c r="C3388" s="1148" t="str">
        <f>'Class-6'!$L$3</f>
        <v>HINDI</v>
      </c>
      <c r="D3388" s="1149"/>
      <c r="E3388" s="99">
        <f>IF($J3377="TC",0,IF($J3377="Nso",0,VLOOKUP($A3374,'Class-6'!$B$9:$EI$108,11,0)))</f>
        <v>0</v>
      </c>
      <c r="F3388" s="99">
        <f>IF($J3377="TC",0,IF($J3377="Nso",0,VLOOKUP($A3374,'Class-6'!$B$9:$EI$108,12,0)))</f>
        <v>0</v>
      </c>
      <c r="G3388" s="269">
        <f>SUM(E3388,F3388)</f>
        <v>0</v>
      </c>
      <c r="H3388" s="1150">
        <f>IF($J3377="TC",0,IF($J3377="Nso",0,VLOOKUP($A3374,'Class-6'!$B$9:$EI$108,17,0)))</f>
        <v>0</v>
      </c>
      <c r="I3388" s="1151"/>
      <c r="J3388" s="1152">
        <f>IF($J3377="TC",0,IF($J3377="Nso",0,VLOOKUP($A3374,'Class-6'!$B$9:$EI$108,21,0)))</f>
        <v>0</v>
      </c>
      <c r="K3388" s="1153"/>
      <c r="L3388" s="99">
        <f>SUM(G3388,H3388,J3388)</f>
        <v>0</v>
      </c>
      <c r="M3388" s="100">
        <f>IF($J3377="TC",0,IF($J3377="Nso",0,VLOOKUP($A3374,'Class-6'!$B$9:$EI$108,25,0)))</f>
        <v>0</v>
      </c>
    </row>
    <row r="3389" spans="1:13" ht="22.5" customHeight="1">
      <c r="A3389" s="1187"/>
      <c r="B3389" s="49" t="s">
        <v>81</v>
      </c>
      <c r="C3389" s="1136" t="str">
        <f>'Class-6'!$AA$3</f>
        <v>ENGLISH</v>
      </c>
      <c r="D3389" s="1137"/>
      <c r="E3389" s="99">
        <f>IF($J3377="TC",0,IF($J3377="Nso",0,VLOOKUP($A3374,'Class-6'!$B$9:$EI$108,26,0)))</f>
        <v>0</v>
      </c>
      <c r="F3389" s="99">
        <f>IF($J3377="TC",0,IF($J3377="Nso",0,VLOOKUP($A3374,'Class-6'!$B$9:$EI$108,27,0)))</f>
        <v>0</v>
      </c>
      <c r="G3389" s="270">
        <f t="shared" ref="G3389:G3393" si="190">SUM(E3389,F3389)</f>
        <v>0</v>
      </c>
      <c r="H3389" s="1138">
        <f>IF($J3377="TC",0,IF($J3377="Nso",0,VLOOKUP($A3374,'Class-6'!$B$9:$EI$108,32,0)))</f>
        <v>0</v>
      </c>
      <c r="I3389" s="1139"/>
      <c r="J3389" s="1140">
        <f>IF($J3377="TC",0,IF($J3377="Nso",0,VLOOKUP($A3374,'Class-6'!$B$9:$EI$108,36,0)))</f>
        <v>0</v>
      </c>
      <c r="K3389" s="1141"/>
      <c r="L3389" s="99">
        <f t="shared" ref="L3389:L3393" si="191">SUM(G3389,H3389,J3389)</f>
        <v>0</v>
      </c>
      <c r="M3389" s="100">
        <f>IF($J3377="TC",0,IF($J3377="Nso",0,VLOOKUP($A3374,'Class-6'!$B$9:$EI$108,40,0)))</f>
        <v>0</v>
      </c>
    </row>
    <row r="3390" spans="1:13" ht="22.5" customHeight="1">
      <c r="A3390" s="1187"/>
      <c r="B3390" s="49" t="s">
        <v>81</v>
      </c>
      <c r="C3390" s="1136" t="str">
        <f>'Class-6'!$AP$3</f>
        <v>SANSKRIT</v>
      </c>
      <c r="D3390" s="1137"/>
      <c r="E3390" s="99">
        <f>IF($J3377="TC",0,IF($J3377="Nso",0,VLOOKUP($A3374,'Class-6'!$B$9:$EI$108,41,0)))</f>
        <v>0</v>
      </c>
      <c r="F3390" s="99">
        <f>IF($J3377="TC",0,IF($J3377="TC",0,IF($J3377="Nso",0,VLOOKUP($A3374,'Class-6'!$B$9:$EI$108,42,0))))</f>
        <v>0</v>
      </c>
      <c r="G3390" s="270">
        <f t="shared" si="190"/>
        <v>0</v>
      </c>
      <c r="H3390" s="1138">
        <f>IF($J3377="TC",0,IF($J3377="Nso",0,VLOOKUP($A3374,'Class-6'!$B$9:$EI$108,47,0)))</f>
        <v>0</v>
      </c>
      <c r="I3390" s="1139"/>
      <c r="J3390" s="1140">
        <f>IF($J3377="TC",0,IF($J3377="Nso",0,VLOOKUP($A3374,'Class-6'!$B$9:$EI$108,51,0)))</f>
        <v>0</v>
      </c>
      <c r="K3390" s="1141"/>
      <c r="L3390" s="99">
        <f t="shared" si="191"/>
        <v>0</v>
      </c>
      <c r="M3390" s="100">
        <f>IF($J3377="TC",0,IF($J3377="Nso",0,VLOOKUP($A3374,'Class-6'!$B$9:$EI$108,55,0)))</f>
        <v>0</v>
      </c>
    </row>
    <row r="3391" spans="1:13" ht="22.5" customHeight="1">
      <c r="A3391" s="1187"/>
      <c r="B3391" s="49" t="s">
        <v>81</v>
      </c>
      <c r="C3391" s="1136" t="str">
        <f>'Class-6'!$BE$3</f>
        <v>SCIENCE</v>
      </c>
      <c r="D3391" s="1137"/>
      <c r="E3391" s="99">
        <f>IF($J3377="TC",0,IF($J3377="Nso",0,VLOOKUP($A3374,'Class-6'!$B$9:$EI$108,56,0)))</f>
        <v>0</v>
      </c>
      <c r="F3391" s="99">
        <f>IF($J3377="TC",0,IF($J3377="Nso",0,VLOOKUP($A3374,'Class-6'!$B$9:$EI$108,57,0)))</f>
        <v>0</v>
      </c>
      <c r="G3391" s="270">
        <f t="shared" si="190"/>
        <v>0</v>
      </c>
      <c r="H3391" s="1138">
        <f>IF($J3377="TC",0,IF($J3377="Nso",0,VLOOKUP($A3374,'Class-6'!$B$9:$EI$108,62,0)))</f>
        <v>0</v>
      </c>
      <c r="I3391" s="1139"/>
      <c r="J3391" s="1140">
        <f>IF($J3377="TC",0,IF($J3377="Nso",0,VLOOKUP($A3374,'Class-6'!$B$9:$EI$108,66,0)))</f>
        <v>0</v>
      </c>
      <c r="K3391" s="1141"/>
      <c r="L3391" s="99">
        <f t="shared" si="191"/>
        <v>0</v>
      </c>
      <c r="M3391" s="100">
        <f>IF($J3377="TC",0,IF($J3377="Nso",0,VLOOKUP($A3374,'Class-6'!$B$9:$EI$108,70,0)))</f>
        <v>0</v>
      </c>
    </row>
    <row r="3392" spans="1:13" ht="22.5" customHeight="1">
      <c r="A3392" s="1187"/>
      <c r="B3392" s="49" t="s">
        <v>81</v>
      </c>
      <c r="C3392" s="1136" t="str">
        <f>'Class-6'!$BT$3</f>
        <v>MATHEMATICS</v>
      </c>
      <c r="D3392" s="1137"/>
      <c r="E3392" s="99">
        <f>IF($J3377="TC",0,IF($J3377="Nso",0,VLOOKUP($A3374,'Class-6'!$B$9:$EI$108,71,0)))</f>
        <v>0</v>
      </c>
      <c r="F3392" s="99">
        <f>IF($J3377="TC",0,IF($J3377="Nso",0,VLOOKUP($A3374,'Class-6'!$B$9:$EI$108,72,0)))</f>
        <v>0</v>
      </c>
      <c r="G3392" s="270">
        <f t="shared" si="190"/>
        <v>0</v>
      </c>
      <c r="H3392" s="1138">
        <f>IF($J3377="TC",0,IF($J3377="Nso",0,VLOOKUP($A3374,'Class-6'!$B$9:$EI$108,77,0)))</f>
        <v>0</v>
      </c>
      <c r="I3392" s="1139"/>
      <c r="J3392" s="1140">
        <f>IF($J3377="TC",0,IF($J3377="Nso",0,VLOOKUP($A3374,'Class-6'!$B$9:$EI$108,81,0)))</f>
        <v>0</v>
      </c>
      <c r="K3392" s="1141"/>
      <c r="L3392" s="99">
        <f t="shared" si="191"/>
        <v>0</v>
      </c>
      <c r="M3392" s="100">
        <f>IF($J3377="TC",0,IF($J3377="Nso",0,VLOOKUP($A3374,'Class-6'!$B$9:$EI$108,85,0)))</f>
        <v>0</v>
      </c>
    </row>
    <row r="3393" spans="1:13" ht="22.5" customHeight="1" thickBot="1">
      <c r="A3393" s="1187"/>
      <c r="B3393" s="49" t="s">
        <v>81</v>
      </c>
      <c r="C3393" s="1142" t="str">
        <f>'Class-6'!$CI$3</f>
        <v>SOCIAL SCIENCE</v>
      </c>
      <c r="D3393" s="1143"/>
      <c r="E3393" s="99">
        <f>IF($J3377="TC",0,IF($J3377="Nso",0,VLOOKUP($A3374,'Class-6'!$B$9:$EI$108,86,0)))</f>
        <v>0</v>
      </c>
      <c r="F3393" s="99">
        <f>IF($J3377="TC",0,IF($J3377="Nso",0,VLOOKUP($A3374,'Class-6'!$B$9:$EI$108,87,0)))</f>
        <v>0</v>
      </c>
      <c r="G3393" s="271">
        <f t="shared" si="190"/>
        <v>0</v>
      </c>
      <c r="H3393" s="1144">
        <f>IF($J3377="TC",0,IF($J3377="Nso",0,VLOOKUP($A3374,'Class-6'!$B$9:$EI$108,92,0)))</f>
        <v>0</v>
      </c>
      <c r="I3393" s="1145"/>
      <c r="J3393" s="1146">
        <f>IF($J3377="TC",0,IF($J3377="Nso",0,VLOOKUP($A3374,'Class-6'!$B$9:$EI$108,96,0)))</f>
        <v>0</v>
      </c>
      <c r="K3393" s="1147"/>
      <c r="L3393" s="99">
        <f t="shared" si="191"/>
        <v>0</v>
      </c>
      <c r="M3393" s="100">
        <f>IF($J3377="TC",0,IF($J3377="Nso",0,VLOOKUP($A3374,'Class-6'!$B$9:$EI$108,100,0)))</f>
        <v>0</v>
      </c>
    </row>
    <row r="3394" spans="1:13" ht="20.25" customHeight="1">
      <c r="A3394" s="1187"/>
      <c r="B3394" s="49" t="s">
        <v>81</v>
      </c>
      <c r="C3394" s="1124" t="s">
        <v>90</v>
      </c>
      <c r="D3394" s="1125"/>
      <c r="E3394" s="1126"/>
      <c r="F3394" s="1130" t="s">
        <v>91</v>
      </c>
      <c r="G3394" s="1131"/>
      <c r="H3394" s="1132" t="s">
        <v>92</v>
      </c>
      <c r="I3394" s="1133"/>
      <c r="J3394" s="481" t="s">
        <v>45</v>
      </c>
      <c r="K3394" s="481" t="s">
        <v>98</v>
      </c>
      <c r="L3394" s="411" t="s">
        <v>43</v>
      </c>
      <c r="M3394" s="513" t="s">
        <v>47</v>
      </c>
    </row>
    <row r="3395" spans="1:13" ht="20.25" customHeight="1" thickBot="1">
      <c r="A3395" s="1187"/>
      <c r="B3395" s="49" t="s">
        <v>81</v>
      </c>
      <c r="C3395" s="1127"/>
      <c r="D3395" s="1128"/>
      <c r="E3395" s="1129"/>
      <c r="F3395" s="1134">
        <f>IF($J3377="TC",0,IF($J3377="Nso",0,VLOOKUP($A3374,'Class-6'!$B$9:$EI$108,131,0)))</f>
        <v>0</v>
      </c>
      <c r="G3395" s="1135"/>
      <c r="H3395" s="1134">
        <f>IF($J3377="TC",0,IF($J3377="Nso",0,VLOOKUP($A3374,'Class-6'!$B$9:$EI$108,132,0)))</f>
        <v>0</v>
      </c>
      <c r="I3395" s="1135"/>
      <c r="J3395" s="483">
        <f>IF($J3377="TC",0,IF($J3377="Nso",0,VLOOKUP($A3374,'Class-6'!$B$9:$EI$108,133,0)))</f>
        <v>0</v>
      </c>
      <c r="K3395" s="482" t="str">
        <f>IF($J3377="TC",0,IF($J3377="Nso",0,VLOOKUP($A3374,'Class-6'!$B$9:$EI$108,134,0)))</f>
        <v/>
      </c>
      <c r="L3395" s="412" t="str">
        <f>IF($J3377="TC","TC",IF($J3377="Nso","NSO",VLOOKUP($A3374,'Class-6'!$B$9:$EI$108,135,0)))</f>
        <v/>
      </c>
      <c r="M3395" s="97" t="str">
        <f>IF($J3377="Nso",0,VLOOKUP($A3374,'Class-6'!$B$9:$EI$108,137,0))</f>
        <v/>
      </c>
    </row>
    <row r="3396" spans="1:13" ht="20.25" customHeight="1">
      <c r="A3396" s="1187"/>
      <c r="B3396" s="49" t="s">
        <v>81</v>
      </c>
      <c r="C3396" s="1172" t="s">
        <v>63</v>
      </c>
      <c r="D3396" s="1173"/>
      <c r="E3396" s="1173"/>
      <c r="F3396" s="1173"/>
      <c r="G3396" s="1173"/>
      <c r="H3396" s="1174"/>
      <c r="I3396" s="1175" t="s">
        <v>64</v>
      </c>
      <c r="J3396" s="1176"/>
      <c r="K3396" s="484">
        <f>IF($J3377="TC",0,IF($J3377="Nso",0,VLOOKUP($A3374,'Class-6'!$B$9:$EI$108,128,0)))</f>
        <v>0</v>
      </c>
      <c r="L3396" s="1177" t="s">
        <v>107</v>
      </c>
      <c r="M3396" s="1178"/>
    </row>
    <row r="3397" spans="1:13" ht="20.25" customHeight="1" thickBot="1">
      <c r="A3397" s="1187"/>
      <c r="B3397" s="49" t="s">
        <v>81</v>
      </c>
      <c r="C3397" s="1113" t="s">
        <v>58</v>
      </c>
      <c r="D3397" s="1114"/>
      <c r="E3397" s="1114"/>
      <c r="F3397" s="1115" t="s">
        <v>176</v>
      </c>
      <c r="G3397" s="1115"/>
      <c r="H3397" s="272" t="s">
        <v>51</v>
      </c>
      <c r="I3397" s="1116" t="s">
        <v>65</v>
      </c>
      <c r="J3397" s="1117"/>
      <c r="K3397" s="485">
        <f>IF($J3377="TC",0,IF($J3377="Nso",0,VLOOKUP($A3374,'Class-6'!$B$9:$EI$108,129,0)))</f>
        <v>0</v>
      </c>
      <c r="L3397" s="1118" t="str">
        <f>IF($J3377="TC",0,IF($J3377="Nso",0,VLOOKUP($A3374,'Class-6'!$B$9:$EI$108,130,0)))</f>
        <v/>
      </c>
      <c r="M3397" s="1119"/>
    </row>
    <row r="3398" spans="1:13" ht="20.25" customHeight="1">
      <c r="A3398" s="1187"/>
      <c r="B3398" s="49" t="s">
        <v>81</v>
      </c>
      <c r="C3398" s="1113"/>
      <c r="D3398" s="1114"/>
      <c r="E3398" s="1114"/>
      <c r="F3398" s="1115"/>
      <c r="G3398" s="1115"/>
      <c r="H3398" s="273" t="s">
        <v>105</v>
      </c>
      <c r="I3398" s="1120" t="s">
        <v>66</v>
      </c>
      <c r="J3398" s="1121"/>
      <c r="K3398" s="1122">
        <f>IF($J3377="TC",0,IF($J3377="Nso",0,VLOOKUP($A3374,'Class-6'!$B$9:$EI$108,138,0)))</f>
        <v>0</v>
      </c>
      <c r="L3398" s="1122"/>
      <c r="M3398" s="1123"/>
    </row>
    <row r="3399" spans="1:13" ht="20.25" customHeight="1">
      <c r="A3399" s="1187"/>
      <c r="B3399" s="49" t="s">
        <v>81</v>
      </c>
      <c r="C3399" s="1101" t="str">
        <f>'Class-6'!$CX$3</f>
        <v>WORK EXP.</v>
      </c>
      <c r="D3399" s="1102"/>
      <c r="E3399" s="1103"/>
      <c r="F3399" s="1104" t="str">
        <f>IF($J3377="TC",0,IF($J3377="Nso",0,VLOOKUP($A3374,'Class-6'!$B$9:$FH$108,155,0)))</f>
        <v>0/100</v>
      </c>
      <c r="G3399" s="1104"/>
      <c r="H3399" s="95">
        <f>IF($J3377="TC",0,IF($J3377="Nso",0,VLOOKUP($A3374,'Class-6'!$B$9:$FH$108,109,0)))</f>
        <v>0</v>
      </c>
      <c r="I3399" s="1105" t="s">
        <v>83</v>
      </c>
      <c r="J3399" s="1106"/>
      <c r="K3399" s="1107">
        <f>'Class-6'!$V$2</f>
        <v>44676</v>
      </c>
      <c r="L3399" s="1107"/>
      <c r="M3399" s="1108"/>
    </row>
    <row r="3400" spans="1:13" ht="20.25" customHeight="1">
      <c r="A3400" s="1187"/>
      <c r="B3400" s="49" t="s">
        <v>81</v>
      </c>
      <c r="C3400" s="1109" t="str">
        <f>'Class-6'!$DG$3</f>
        <v>ART EDU.</v>
      </c>
      <c r="D3400" s="1104"/>
      <c r="E3400" s="1104"/>
      <c r="F3400" s="1086" t="str">
        <f>IF($J3377="TC",0,IF($J3377="Nso",0,VLOOKUP($A3374,'Class-6'!$B$9:$FH$108,159,0)))</f>
        <v>0/100</v>
      </c>
      <c r="G3400" s="1087"/>
      <c r="H3400" s="95">
        <f>IF($J3377="TC",0,IF($J3377="Nso",0,VLOOKUP($A3374,'Class-6'!$B$9:$FH$108,118,0)))</f>
        <v>0</v>
      </c>
      <c r="I3400" s="1110"/>
      <c r="J3400" s="1111"/>
      <c r="K3400" s="1111"/>
      <c r="L3400" s="1111"/>
      <c r="M3400" s="1112"/>
    </row>
    <row r="3401" spans="1:13" ht="20.25" customHeight="1">
      <c r="A3401" s="1187"/>
      <c r="B3401" s="49" t="s">
        <v>81</v>
      </c>
      <c r="C3401" s="1084" t="str">
        <f>'Class-6'!$DP$3</f>
        <v>HEALTH &amp; PHY. EDU.</v>
      </c>
      <c r="D3401" s="1085"/>
      <c r="E3401" s="1085"/>
      <c r="F3401" s="1086" t="str">
        <f>IF($J3377="TC",0,IF($J3377="Nso",0,VLOOKUP($A3374,'Class-6'!$B$9:$FH$108,163,0)))</f>
        <v>0/100</v>
      </c>
      <c r="G3401" s="1087"/>
      <c r="H3401" s="95">
        <f>IF($J3377="TC",0,IF($J3377="Nso",0,VLOOKUP($A3374,'Class-6'!$B$9:$FH$108,127,0)))</f>
        <v>0</v>
      </c>
      <c r="I3401" s="1088" t="s">
        <v>78</v>
      </c>
      <c r="J3401" s="1089"/>
      <c r="K3401" s="1092"/>
      <c r="L3401" s="1093"/>
      <c r="M3401" s="1094"/>
    </row>
    <row r="3402" spans="1:13" ht="20.25" customHeight="1">
      <c r="A3402" s="1187"/>
      <c r="B3402" s="40" t="s">
        <v>81</v>
      </c>
      <c r="C3402" s="1098" t="s">
        <v>67</v>
      </c>
      <c r="D3402" s="1099"/>
      <c r="E3402" s="1099"/>
      <c r="F3402" s="1099"/>
      <c r="G3402" s="1099"/>
      <c r="H3402" s="1100"/>
      <c r="I3402" s="1090"/>
      <c r="J3402" s="1091"/>
      <c r="K3402" s="1095"/>
      <c r="L3402" s="1096"/>
      <c r="M3402" s="1097"/>
    </row>
    <row r="3403" spans="1:13" ht="20.25" customHeight="1" thickBot="1">
      <c r="A3403" s="1187"/>
      <c r="B3403" s="40" t="s">
        <v>81</v>
      </c>
      <c r="C3403" s="96" t="s">
        <v>68</v>
      </c>
      <c r="D3403" s="1060" t="s">
        <v>73</v>
      </c>
      <c r="E3403" s="1227"/>
      <c r="F3403" s="1060" t="s">
        <v>74</v>
      </c>
      <c r="G3403" s="1061"/>
      <c r="H3403" s="1062"/>
      <c r="I3403" s="1063" t="s">
        <v>79</v>
      </c>
      <c r="J3403" s="1064"/>
      <c r="K3403" s="1064"/>
      <c r="L3403" s="1064"/>
      <c r="M3403" s="1065"/>
    </row>
    <row r="3404" spans="1:13" ht="20.25" customHeight="1">
      <c r="A3404" s="1187"/>
      <c r="B3404" s="40" t="s">
        <v>81</v>
      </c>
      <c r="C3404" s="511" t="s">
        <v>207</v>
      </c>
      <c r="D3404" s="1228" t="s">
        <v>208</v>
      </c>
      <c r="E3404" s="1229"/>
      <c r="F3404" s="1069" t="s">
        <v>75</v>
      </c>
      <c r="G3404" s="1070"/>
      <c r="H3404" s="1071"/>
      <c r="I3404" s="1066"/>
      <c r="J3404" s="1067"/>
      <c r="K3404" s="1067"/>
      <c r="L3404" s="1067"/>
      <c r="M3404" s="1068"/>
    </row>
    <row r="3405" spans="1:13" ht="20.25" customHeight="1">
      <c r="A3405" s="1187"/>
      <c r="B3405" s="40" t="s">
        <v>81</v>
      </c>
      <c r="C3405" s="512" t="s">
        <v>69</v>
      </c>
      <c r="D3405" s="1230" t="s">
        <v>212</v>
      </c>
      <c r="E3405" s="1231"/>
      <c r="F3405" s="1072" t="s">
        <v>76</v>
      </c>
      <c r="G3405" s="1073"/>
      <c r="H3405" s="1074"/>
      <c r="I3405" s="1066"/>
      <c r="J3405" s="1067"/>
      <c r="K3405" s="1067"/>
      <c r="L3405" s="1067"/>
      <c r="M3405" s="1068"/>
    </row>
    <row r="3406" spans="1:13" ht="20.25" customHeight="1">
      <c r="A3406" s="1187"/>
      <c r="B3406" s="40" t="s">
        <v>81</v>
      </c>
      <c r="C3406" s="512" t="s">
        <v>70</v>
      </c>
      <c r="D3406" s="1230" t="s">
        <v>215</v>
      </c>
      <c r="E3406" s="1231"/>
      <c r="F3406" s="1072" t="s">
        <v>77</v>
      </c>
      <c r="G3406" s="1073"/>
      <c r="H3406" s="1074"/>
      <c r="I3406" s="1075" t="s">
        <v>93</v>
      </c>
      <c r="J3406" s="1076"/>
      <c r="K3406" s="1076"/>
      <c r="L3406" s="1076"/>
      <c r="M3406" s="1077"/>
    </row>
    <row r="3407" spans="1:13" ht="20.25" customHeight="1">
      <c r="A3407" s="1187"/>
      <c r="B3407" s="40"/>
      <c r="C3407" s="512" t="s">
        <v>72</v>
      </c>
      <c r="D3407" s="1230" t="s">
        <v>209</v>
      </c>
      <c r="E3407" s="1231"/>
      <c r="F3407" s="1072" t="s">
        <v>77</v>
      </c>
      <c r="G3407" s="1073"/>
      <c r="H3407" s="1074"/>
      <c r="I3407" s="1075"/>
      <c r="J3407" s="1076"/>
      <c r="K3407" s="1076"/>
      <c r="L3407" s="1076"/>
      <c r="M3407" s="1077"/>
    </row>
    <row r="3408" spans="1:13" ht="20.25" customHeight="1" thickBot="1">
      <c r="A3408" s="1187"/>
      <c r="B3408" s="51" t="s">
        <v>81</v>
      </c>
      <c r="C3408" s="131" t="s">
        <v>71</v>
      </c>
      <c r="D3408" s="1232" t="s">
        <v>210</v>
      </c>
      <c r="E3408" s="1233"/>
      <c r="F3408" s="1081" t="s">
        <v>106</v>
      </c>
      <c r="G3408" s="1082"/>
      <c r="H3408" s="1083"/>
      <c r="I3408" s="1078"/>
      <c r="J3408" s="1079"/>
      <c r="K3408" s="1079"/>
      <c r="L3408" s="1079"/>
      <c r="M3408" s="1080"/>
    </row>
    <row r="3409" spans="1:13" ht="24.75" customHeight="1" thickTop="1" thickBot="1">
      <c r="A3409" s="488">
        <f>A3374+1</f>
        <v>97</v>
      </c>
      <c r="B3409" s="1186" t="s">
        <v>54</v>
      </c>
      <c r="C3409" s="1186"/>
      <c r="D3409" s="1186"/>
      <c r="E3409" s="1186"/>
      <c r="F3409" s="1186"/>
      <c r="G3409" s="1186"/>
      <c r="H3409" s="1186"/>
      <c r="I3409" s="1186"/>
      <c r="J3409" s="1186"/>
      <c r="K3409" s="1186"/>
      <c r="L3409" s="1186"/>
      <c r="M3409" s="1186"/>
    </row>
    <row r="3410" spans="1:13" ht="37.5" customHeight="1" thickTop="1">
      <c r="A3410" s="1187"/>
      <c r="B3410" s="1188"/>
      <c r="C3410" s="1189"/>
      <c r="D3410" s="1192" t="str">
        <f>Master!$E$8</f>
        <v>Govt. Sr. Secondary School Raimalwada</v>
      </c>
      <c r="E3410" s="1193"/>
      <c r="F3410" s="1193"/>
      <c r="G3410" s="1193"/>
      <c r="H3410" s="1193"/>
      <c r="I3410" s="1193"/>
      <c r="J3410" s="1193"/>
      <c r="K3410" s="1193"/>
      <c r="L3410" s="1193"/>
      <c r="M3410" s="1194"/>
    </row>
    <row r="3411" spans="1:13" ht="26.25" customHeight="1" thickBot="1">
      <c r="A3411" s="1187"/>
      <c r="B3411" s="1190"/>
      <c r="C3411" s="1191"/>
      <c r="D3411" s="1195" t="str">
        <f>Master!$E$11</f>
        <v>P.S.-Bapini (Jodhpur)</v>
      </c>
      <c r="E3411" s="1196"/>
      <c r="F3411" s="1196"/>
      <c r="G3411" s="1196"/>
      <c r="H3411" s="1196"/>
      <c r="I3411" s="1196"/>
      <c r="J3411" s="1196"/>
      <c r="K3411" s="1196"/>
      <c r="L3411" s="1196"/>
      <c r="M3411" s="1197"/>
    </row>
    <row r="3412" spans="1:13" ht="15" customHeight="1">
      <c r="A3412" s="1187"/>
      <c r="B3412" s="274"/>
      <c r="C3412" s="1198" t="s">
        <v>169</v>
      </c>
      <c r="D3412" s="1199"/>
      <c r="E3412" s="1199"/>
      <c r="F3412" s="1199"/>
      <c r="G3412" s="1200"/>
      <c r="H3412" s="1207" t="s">
        <v>129</v>
      </c>
      <c r="I3412" s="1207"/>
      <c r="J3412" s="1210">
        <f>VLOOKUP(A3409,'Class-6'!$B$9:$G$108,6)</f>
        <v>0</v>
      </c>
      <c r="K3412" s="1213" t="str">
        <f>CONCATENATE('Class-6'!$C$3,'Class-6'!$G$3)</f>
        <v>School U-Dise Code :-08151106901</v>
      </c>
      <c r="L3412" s="1214"/>
      <c r="M3412" s="1215"/>
    </row>
    <row r="3413" spans="1:13" ht="15" customHeight="1">
      <c r="A3413" s="1187"/>
      <c r="B3413" s="38"/>
      <c r="C3413" s="1201"/>
      <c r="D3413" s="1202"/>
      <c r="E3413" s="1202"/>
      <c r="F3413" s="1202"/>
      <c r="G3413" s="1203"/>
      <c r="H3413" s="1208"/>
      <c r="I3413" s="1208"/>
      <c r="J3413" s="1211"/>
      <c r="K3413" s="1216" t="str">
        <f>CONCATENATE('Class-6'!$I$3,'Class-6'!$J$3)</f>
        <v>Session :-2021-22</v>
      </c>
      <c r="L3413" s="1217"/>
      <c r="M3413" s="1218"/>
    </row>
    <row r="3414" spans="1:13" ht="15" customHeight="1" thickBot="1">
      <c r="A3414" s="1187"/>
      <c r="B3414" s="38"/>
      <c r="C3414" s="1204"/>
      <c r="D3414" s="1205"/>
      <c r="E3414" s="1205"/>
      <c r="F3414" s="1205"/>
      <c r="G3414" s="1206"/>
      <c r="H3414" s="1209"/>
      <c r="I3414" s="1209"/>
      <c r="J3414" s="1212"/>
      <c r="K3414" s="1219"/>
      <c r="L3414" s="1220"/>
      <c r="M3414" s="1221"/>
    </row>
    <row r="3415" spans="1:13" ht="20.25" customHeight="1">
      <c r="A3415" s="1187"/>
      <c r="B3415" s="40" t="s">
        <v>81</v>
      </c>
      <c r="C3415" s="1222" t="s">
        <v>22</v>
      </c>
      <c r="D3415" s="1223"/>
      <c r="E3415" s="1223"/>
      <c r="F3415" s="1224"/>
      <c r="G3415" s="17" t="s">
        <v>167</v>
      </c>
      <c r="H3415" s="1225">
        <f>VLOOKUP($A3409,'Class-6'!$B$9:$EI$108,4,0)</f>
        <v>0</v>
      </c>
      <c r="I3415" s="1225"/>
      <c r="J3415" s="1225"/>
      <c r="K3415" s="1225"/>
      <c r="L3415" s="1225"/>
      <c r="M3415" s="1226"/>
    </row>
    <row r="3416" spans="1:13" ht="20.25" customHeight="1">
      <c r="A3416" s="1187"/>
      <c r="B3416" s="40" t="s">
        <v>81</v>
      </c>
      <c r="C3416" s="1181" t="s">
        <v>24</v>
      </c>
      <c r="D3416" s="1182"/>
      <c r="E3416" s="1182"/>
      <c r="F3416" s="1183"/>
      <c r="G3416" s="33" t="s">
        <v>167</v>
      </c>
      <c r="H3416" s="1179">
        <f>VLOOKUP($A3409,'Class-6'!$B$9:$EI$108,7,0)</f>
        <v>0</v>
      </c>
      <c r="I3416" s="1179"/>
      <c r="J3416" s="1179"/>
      <c r="K3416" s="1179"/>
      <c r="L3416" s="1179"/>
      <c r="M3416" s="1180"/>
    </row>
    <row r="3417" spans="1:13" ht="20.25" customHeight="1">
      <c r="A3417" s="1187"/>
      <c r="B3417" s="40" t="s">
        <v>81</v>
      </c>
      <c r="C3417" s="1181" t="s">
        <v>25</v>
      </c>
      <c r="D3417" s="1182"/>
      <c r="E3417" s="1182"/>
      <c r="F3417" s="1183"/>
      <c r="G3417" s="33" t="s">
        <v>167</v>
      </c>
      <c r="H3417" s="1179">
        <f>VLOOKUP($A3409,'Class-6'!$B$9:$EI$108,8,0)</f>
        <v>0</v>
      </c>
      <c r="I3417" s="1179"/>
      <c r="J3417" s="1179"/>
      <c r="K3417" s="1179"/>
      <c r="L3417" s="1179"/>
      <c r="M3417" s="1180"/>
    </row>
    <row r="3418" spans="1:13" ht="20.25" customHeight="1">
      <c r="A3418" s="1187"/>
      <c r="B3418" s="40" t="s">
        <v>81</v>
      </c>
      <c r="C3418" s="1181" t="s">
        <v>56</v>
      </c>
      <c r="D3418" s="1182"/>
      <c r="E3418" s="1182"/>
      <c r="F3418" s="1183"/>
      <c r="G3418" s="33" t="s">
        <v>167</v>
      </c>
      <c r="H3418" s="1179">
        <f>VLOOKUP($A3409,'Class-6'!$B$9:$EI$108,9,0)</f>
        <v>0</v>
      </c>
      <c r="I3418" s="1179"/>
      <c r="J3418" s="1179"/>
      <c r="K3418" s="1179"/>
      <c r="L3418" s="1179"/>
      <c r="M3418" s="1180"/>
    </row>
    <row r="3419" spans="1:13" ht="20.25" customHeight="1">
      <c r="A3419" s="1187"/>
      <c r="B3419" s="40" t="s">
        <v>81</v>
      </c>
      <c r="C3419" s="1181" t="s">
        <v>57</v>
      </c>
      <c r="D3419" s="1182"/>
      <c r="E3419" s="1182"/>
      <c r="F3419" s="1183"/>
      <c r="G3419" s="33" t="s">
        <v>167</v>
      </c>
      <c r="H3419" s="1184" t="str">
        <f>CONCATENATE('Class-6'!$G$4,'Class-6'!$J$4)</f>
        <v>6(A)</v>
      </c>
      <c r="I3419" s="1179"/>
      <c r="J3419" s="1179"/>
      <c r="K3419" s="1179"/>
      <c r="L3419" s="1179"/>
      <c r="M3419" s="1180"/>
    </row>
    <row r="3420" spans="1:13" ht="20.25" customHeight="1" thickBot="1">
      <c r="A3420" s="1187"/>
      <c r="B3420" s="40" t="s">
        <v>81</v>
      </c>
      <c r="C3420" s="1154" t="s">
        <v>27</v>
      </c>
      <c r="D3420" s="1155"/>
      <c r="E3420" s="1155"/>
      <c r="F3420" s="1156"/>
      <c r="G3420" s="98" t="s">
        <v>167</v>
      </c>
      <c r="H3420" s="1157">
        <f>VLOOKUP($A3409,'Class-6'!$B$9:$EI$108,10,0)</f>
        <v>0</v>
      </c>
      <c r="I3420" s="1157"/>
      <c r="J3420" s="1157"/>
      <c r="K3420" s="1157"/>
      <c r="L3420" s="1157"/>
      <c r="M3420" s="1158"/>
    </row>
    <row r="3421" spans="1:13" ht="20.25" customHeight="1">
      <c r="A3421" s="1187"/>
      <c r="B3421" s="49" t="s">
        <v>81</v>
      </c>
      <c r="C3421" s="1159" t="s">
        <v>58</v>
      </c>
      <c r="D3421" s="1160"/>
      <c r="E3421" s="413" t="s">
        <v>85</v>
      </c>
      <c r="F3421" s="413" t="s">
        <v>86</v>
      </c>
      <c r="G3421" s="410" t="s">
        <v>33</v>
      </c>
      <c r="H3421" s="1161" t="s">
        <v>59</v>
      </c>
      <c r="I3421" s="1161"/>
      <c r="J3421" s="1162" t="s">
        <v>97</v>
      </c>
      <c r="K3421" s="1163"/>
      <c r="L3421" s="414" t="s">
        <v>89</v>
      </c>
      <c r="M3421" s="1164" t="s">
        <v>104</v>
      </c>
    </row>
    <row r="3422" spans="1:13" ht="25.5" customHeight="1" thickBot="1">
      <c r="A3422" s="1187"/>
      <c r="B3422" s="49" t="s">
        <v>81</v>
      </c>
      <c r="C3422" s="1166" t="s">
        <v>60</v>
      </c>
      <c r="D3422" s="1167"/>
      <c r="E3422" s="267">
        <f>'Class-6'!$L$7</f>
        <v>20</v>
      </c>
      <c r="F3422" s="267">
        <f>'Class-6'!$M$7</f>
        <v>20</v>
      </c>
      <c r="G3422" s="268">
        <f>SUM(E3422:F3422)</f>
        <v>40</v>
      </c>
      <c r="H3422" s="1168">
        <f>'Class-6'!$R$7</f>
        <v>60</v>
      </c>
      <c r="I3422" s="1169"/>
      <c r="J3422" s="1170">
        <f>'Class-6'!$V$7</f>
        <v>100</v>
      </c>
      <c r="K3422" s="1171"/>
      <c r="L3422" s="150">
        <f>G3422+H3422+J3422</f>
        <v>200</v>
      </c>
      <c r="M3422" s="1165"/>
    </row>
    <row r="3423" spans="1:13" ht="22.5" customHeight="1">
      <c r="A3423" s="1187"/>
      <c r="B3423" s="49" t="s">
        <v>81</v>
      </c>
      <c r="C3423" s="1148" t="str">
        <f>'Class-6'!$L$3</f>
        <v>HINDI</v>
      </c>
      <c r="D3423" s="1149"/>
      <c r="E3423" s="99">
        <f>IF($J3412="TC",0,IF($J3412="Nso",0,VLOOKUP($A3409,'Class-6'!$B$9:$EI$108,11,0)))</f>
        <v>0</v>
      </c>
      <c r="F3423" s="99">
        <f>IF($J3412="TC",0,IF($J3412="Nso",0,VLOOKUP($A3409,'Class-6'!$B$9:$EI$108,12,0)))</f>
        <v>0</v>
      </c>
      <c r="G3423" s="269">
        <f>SUM(E3423,F3423)</f>
        <v>0</v>
      </c>
      <c r="H3423" s="1150">
        <f>IF($J3412="TC",0,IF($J3412="Nso",0,VLOOKUP($A3409,'Class-6'!$B$9:$EI$108,17,0)))</f>
        <v>0</v>
      </c>
      <c r="I3423" s="1151"/>
      <c r="J3423" s="1152">
        <f>IF($J3412="TC",0,IF($J3412="Nso",0,VLOOKUP($A3409,'Class-6'!$B$9:$EI$108,21,0)))</f>
        <v>0</v>
      </c>
      <c r="K3423" s="1153"/>
      <c r="L3423" s="99">
        <f>SUM(G3423,H3423,J3423)</f>
        <v>0</v>
      </c>
      <c r="M3423" s="100">
        <f>IF($J3412="TC",0,IF($J3412="Nso",0,VLOOKUP($A3409,'Class-6'!$B$9:$EI$108,25,0)))</f>
        <v>0</v>
      </c>
    </row>
    <row r="3424" spans="1:13" ht="22.5" customHeight="1">
      <c r="A3424" s="1187"/>
      <c r="B3424" s="49" t="s">
        <v>81</v>
      </c>
      <c r="C3424" s="1136" t="str">
        <f>'Class-6'!$AA$3</f>
        <v>ENGLISH</v>
      </c>
      <c r="D3424" s="1137"/>
      <c r="E3424" s="99">
        <f>IF($J3412="TC",0,IF($J3412="Nso",0,VLOOKUP($A3409,'Class-6'!$B$9:$EI$108,26,0)))</f>
        <v>0</v>
      </c>
      <c r="F3424" s="99">
        <f>IF($J3412="TC",0,IF($J3412="Nso",0,VLOOKUP($A3409,'Class-6'!$B$9:$EI$108,27,0)))</f>
        <v>0</v>
      </c>
      <c r="G3424" s="270">
        <f t="shared" ref="G3424:G3428" si="192">SUM(E3424,F3424)</f>
        <v>0</v>
      </c>
      <c r="H3424" s="1138">
        <f>IF($J3412="TC",0,IF($J3412="Nso",0,VLOOKUP($A3409,'Class-6'!$B$9:$EI$108,32,0)))</f>
        <v>0</v>
      </c>
      <c r="I3424" s="1139"/>
      <c r="J3424" s="1140">
        <f>IF($J3412="TC",0,IF($J3412="Nso",0,VLOOKUP($A3409,'Class-6'!$B$9:$EI$108,36,0)))</f>
        <v>0</v>
      </c>
      <c r="K3424" s="1141"/>
      <c r="L3424" s="99">
        <f t="shared" ref="L3424:L3428" si="193">SUM(G3424,H3424,J3424)</f>
        <v>0</v>
      </c>
      <c r="M3424" s="100">
        <f>IF($J3412="TC",0,IF($J3412="Nso",0,VLOOKUP($A3409,'Class-6'!$B$9:$EI$108,40,0)))</f>
        <v>0</v>
      </c>
    </row>
    <row r="3425" spans="1:13" ht="22.5" customHeight="1">
      <c r="A3425" s="1187"/>
      <c r="B3425" s="49" t="s">
        <v>81</v>
      </c>
      <c r="C3425" s="1136" t="str">
        <f>'Class-6'!$AP$3</f>
        <v>SANSKRIT</v>
      </c>
      <c r="D3425" s="1137"/>
      <c r="E3425" s="99">
        <f>IF($J3412="TC",0,IF($J3412="Nso",0,VLOOKUP($A3409,'Class-6'!$B$9:$EI$108,41,0)))</f>
        <v>0</v>
      </c>
      <c r="F3425" s="99">
        <f>IF($J3412="TC",0,IF($J3412="TC",0,IF($J3412="Nso",0,VLOOKUP($A3409,'Class-6'!$B$9:$EI$108,42,0))))</f>
        <v>0</v>
      </c>
      <c r="G3425" s="270">
        <f t="shared" si="192"/>
        <v>0</v>
      </c>
      <c r="H3425" s="1138">
        <f>IF($J3412="TC",0,IF($J3412="Nso",0,VLOOKUP($A3409,'Class-6'!$B$9:$EI$108,47,0)))</f>
        <v>0</v>
      </c>
      <c r="I3425" s="1139"/>
      <c r="J3425" s="1140">
        <f>IF($J3412="TC",0,IF($J3412="Nso",0,VLOOKUP($A3409,'Class-6'!$B$9:$EI$108,51,0)))</f>
        <v>0</v>
      </c>
      <c r="K3425" s="1141"/>
      <c r="L3425" s="99">
        <f t="shared" si="193"/>
        <v>0</v>
      </c>
      <c r="M3425" s="100">
        <f>IF($J3412="TC",0,IF($J3412="Nso",0,VLOOKUP($A3409,'Class-6'!$B$9:$EI$108,55,0)))</f>
        <v>0</v>
      </c>
    </row>
    <row r="3426" spans="1:13" ht="22.5" customHeight="1">
      <c r="A3426" s="1187"/>
      <c r="B3426" s="49" t="s">
        <v>81</v>
      </c>
      <c r="C3426" s="1136" t="str">
        <f>'Class-6'!$BE$3</f>
        <v>SCIENCE</v>
      </c>
      <c r="D3426" s="1137"/>
      <c r="E3426" s="99">
        <f>IF($J3412="TC",0,IF($J3412="Nso",0,VLOOKUP($A3409,'Class-6'!$B$9:$EI$108,56,0)))</f>
        <v>0</v>
      </c>
      <c r="F3426" s="99">
        <f>IF($J3412="TC",0,IF($J3412="Nso",0,VLOOKUP($A3409,'Class-6'!$B$9:$EI$108,57,0)))</f>
        <v>0</v>
      </c>
      <c r="G3426" s="270">
        <f t="shared" si="192"/>
        <v>0</v>
      </c>
      <c r="H3426" s="1138">
        <f>IF($J3412="TC",0,IF($J3412="Nso",0,VLOOKUP($A3409,'Class-6'!$B$9:$EI$108,62,0)))</f>
        <v>0</v>
      </c>
      <c r="I3426" s="1139"/>
      <c r="J3426" s="1140">
        <f>IF($J3412="TC",0,IF($J3412="Nso",0,VLOOKUP($A3409,'Class-6'!$B$9:$EI$108,66,0)))</f>
        <v>0</v>
      </c>
      <c r="K3426" s="1141"/>
      <c r="L3426" s="99">
        <f t="shared" si="193"/>
        <v>0</v>
      </c>
      <c r="M3426" s="100">
        <f>IF($J3412="TC",0,IF($J3412="Nso",0,VLOOKUP($A3409,'Class-6'!$B$9:$EI$108,70,0)))</f>
        <v>0</v>
      </c>
    </row>
    <row r="3427" spans="1:13" ht="22.5" customHeight="1">
      <c r="A3427" s="1187"/>
      <c r="B3427" s="49" t="s">
        <v>81</v>
      </c>
      <c r="C3427" s="1136" t="str">
        <f>'Class-6'!$BT$3</f>
        <v>MATHEMATICS</v>
      </c>
      <c r="D3427" s="1137"/>
      <c r="E3427" s="99">
        <f>IF($J3412="TC",0,IF($J3412="Nso",0,VLOOKUP($A3409,'Class-6'!$B$9:$EI$108,71,0)))</f>
        <v>0</v>
      </c>
      <c r="F3427" s="99">
        <f>IF($J3412="TC",0,IF($J3412="Nso",0,VLOOKUP($A3409,'Class-6'!$B$9:$EI$108,72,0)))</f>
        <v>0</v>
      </c>
      <c r="G3427" s="270">
        <f t="shared" si="192"/>
        <v>0</v>
      </c>
      <c r="H3427" s="1138">
        <f>IF($J3412="TC",0,IF($J3412="Nso",0,VLOOKUP($A3409,'Class-6'!$B$9:$EI$108,77,0)))</f>
        <v>0</v>
      </c>
      <c r="I3427" s="1139"/>
      <c r="J3427" s="1140">
        <f>IF($J3412="TC",0,IF($J3412="Nso",0,VLOOKUP($A3409,'Class-6'!$B$9:$EI$108,81,0)))</f>
        <v>0</v>
      </c>
      <c r="K3427" s="1141"/>
      <c r="L3427" s="99">
        <f t="shared" si="193"/>
        <v>0</v>
      </c>
      <c r="M3427" s="100">
        <f>IF($J3412="TC",0,IF($J3412="Nso",0,VLOOKUP($A3409,'Class-6'!$B$9:$EI$108,85,0)))</f>
        <v>0</v>
      </c>
    </row>
    <row r="3428" spans="1:13" ht="22.5" customHeight="1" thickBot="1">
      <c r="A3428" s="1187"/>
      <c r="B3428" s="49" t="s">
        <v>81</v>
      </c>
      <c r="C3428" s="1142" t="str">
        <f>'Class-6'!$CI$3</f>
        <v>SOCIAL SCIENCE</v>
      </c>
      <c r="D3428" s="1143"/>
      <c r="E3428" s="99">
        <f>IF($J3412="TC",0,IF($J3412="Nso",0,VLOOKUP($A3409,'Class-6'!$B$9:$EI$108,86,0)))</f>
        <v>0</v>
      </c>
      <c r="F3428" s="99">
        <f>IF($J3412="TC",0,IF($J3412="Nso",0,VLOOKUP($A3409,'Class-6'!$B$9:$EI$108,87,0)))</f>
        <v>0</v>
      </c>
      <c r="G3428" s="271">
        <f t="shared" si="192"/>
        <v>0</v>
      </c>
      <c r="H3428" s="1144">
        <f>IF($J3412="TC",0,IF($J3412="Nso",0,VLOOKUP($A3409,'Class-6'!$B$9:$EI$108,92,0)))</f>
        <v>0</v>
      </c>
      <c r="I3428" s="1145"/>
      <c r="J3428" s="1146">
        <f>IF($J3412="TC",0,IF($J3412="Nso",0,VLOOKUP($A3409,'Class-6'!$B$9:$EI$108,96,0)))</f>
        <v>0</v>
      </c>
      <c r="K3428" s="1147"/>
      <c r="L3428" s="99">
        <f t="shared" si="193"/>
        <v>0</v>
      </c>
      <c r="M3428" s="100">
        <f>IF($J3412="TC",0,IF($J3412="Nso",0,VLOOKUP($A3409,'Class-6'!$B$9:$EI$108,100,0)))</f>
        <v>0</v>
      </c>
    </row>
    <row r="3429" spans="1:13" ht="20.25" customHeight="1">
      <c r="A3429" s="1187"/>
      <c r="B3429" s="49" t="s">
        <v>81</v>
      </c>
      <c r="C3429" s="1124" t="s">
        <v>90</v>
      </c>
      <c r="D3429" s="1125"/>
      <c r="E3429" s="1126"/>
      <c r="F3429" s="1130" t="s">
        <v>91</v>
      </c>
      <c r="G3429" s="1131"/>
      <c r="H3429" s="1132" t="s">
        <v>92</v>
      </c>
      <c r="I3429" s="1133"/>
      <c r="J3429" s="481" t="s">
        <v>45</v>
      </c>
      <c r="K3429" s="481" t="s">
        <v>98</v>
      </c>
      <c r="L3429" s="411" t="s">
        <v>43</v>
      </c>
      <c r="M3429" s="50" t="s">
        <v>47</v>
      </c>
    </row>
    <row r="3430" spans="1:13" ht="20.25" customHeight="1" thickBot="1">
      <c r="A3430" s="1187"/>
      <c r="B3430" s="49" t="s">
        <v>81</v>
      </c>
      <c r="C3430" s="1127"/>
      <c r="D3430" s="1128"/>
      <c r="E3430" s="1129"/>
      <c r="F3430" s="1134">
        <f>IF($J3412="TC",0,IF($J3412="Nso",0,VLOOKUP($A3409,'Class-6'!$B$9:$EI$108,131,0)))</f>
        <v>0</v>
      </c>
      <c r="G3430" s="1135"/>
      <c r="H3430" s="1134">
        <f>IF($J3412="TC",0,IF($J3412="Nso",0,VLOOKUP($A3409,'Class-6'!$B$9:$EI$108,132,0)))</f>
        <v>0</v>
      </c>
      <c r="I3430" s="1135"/>
      <c r="J3430" s="483">
        <f>IF($J3412="TC",0,IF($J3412="Nso",0,VLOOKUP($A3409,'Class-6'!$B$9:$EI$108,133,0)))</f>
        <v>0</v>
      </c>
      <c r="K3430" s="482" t="str">
        <f>IF($J3412="TC",0,IF($J3412="Nso",0,VLOOKUP($A3409,'Class-6'!$B$9:$EI$108,134,0)))</f>
        <v/>
      </c>
      <c r="L3430" s="412" t="str">
        <f>IF($J3412="TC","TC",IF($J3412="Nso","NSO",VLOOKUP($A3409,'Class-6'!$B$9:$EI$108,135,0)))</f>
        <v/>
      </c>
      <c r="M3430" s="97" t="str">
        <f>IF($J3412="Nso",0,VLOOKUP($A3409,'Class-6'!$B$9:$EI$108,137,0))</f>
        <v/>
      </c>
    </row>
    <row r="3431" spans="1:13" ht="20.25" customHeight="1">
      <c r="A3431" s="1187"/>
      <c r="B3431" s="49" t="s">
        <v>81</v>
      </c>
      <c r="C3431" s="1172" t="s">
        <v>63</v>
      </c>
      <c r="D3431" s="1173"/>
      <c r="E3431" s="1173"/>
      <c r="F3431" s="1173"/>
      <c r="G3431" s="1173"/>
      <c r="H3431" s="1174"/>
      <c r="I3431" s="1175" t="s">
        <v>64</v>
      </c>
      <c r="J3431" s="1176"/>
      <c r="K3431" s="484">
        <f>IF($J3412="TC",0,IF($J3412="Nso",0,VLOOKUP($A3409,'Class-6'!$B$9:$EI$108,128,0)))</f>
        <v>0</v>
      </c>
      <c r="L3431" s="1177" t="s">
        <v>107</v>
      </c>
      <c r="M3431" s="1178"/>
    </row>
    <row r="3432" spans="1:13" ht="20.25" customHeight="1" thickBot="1">
      <c r="A3432" s="1187"/>
      <c r="B3432" s="49" t="s">
        <v>81</v>
      </c>
      <c r="C3432" s="1113" t="s">
        <v>58</v>
      </c>
      <c r="D3432" s="1114"/>
      <c r="E3432" s="1114"/>
      <c r="F3432" s="1115" t="s">
        <v>176</v>
      </c>
      <c r="G3432" s="1115"/>
      <c r="H3432" s="272" t="s">
        <v>51</v>
      </c>
      <c r="I3432" s="1116" t="s">
        <v>65</v>
      </c>
      <c r="J3432" s="1117"/>
      <c r="K3432" s="485">
        <f>IF($J3412="TC",0,IF($J3412="Nso",0,VLOOKUP($A3409,'Class-6'!$B$9:$EI$108,129,0)))</f>
        <v>0</v>
      </c>
      <c r="L3432" s="1118" t="str">
        <f>IF($J3412="TC",0,IF($J3412="Nso",0,VLOOKUP($A3409,'Class-6'!$B$9:$EI$108,130,0)))</f>
        <v/>
      </c>
      <c r="M3432" s="1119"/>
    </row>
    <row r="3433" spans="1:13" ht="20.25" customHeight="1">
      <c r="A3433" s="1187"/>
      <c r="B3433" s="49" t="s">
        <v>81</v>
      </c>
      <c r="C3433" s="1113"/>
      <c r="D3433" s="1114"/>
      <c r="E3433" s="1114"/>
      <c r="F3433" s="1115"/>
      <c r="G3433" s="1115"/>
      <c r="H3433" s="273" t="s">
        <v>105</v>
      </c>
      <c r="I3433" s="1120" t="s">
        <v>66</v>
      </c>
      <c r="J3433" s="1121"/>
      <c r="K3433" s="1122">
        <f>IF($J3412="TC",0,IF($J3412="Nso",0,VLOOKUP($A3409,'Class-6'!$B$9:$EI$108,138,0)))</f>
        <v>0</v>
      </c>
      <c r="L3433" s="1122"/>
      <c r="M3433" s="1123"/>
    </row>
    <row r="3434" spans="1:13" ht="20.25" customHeight="1">
      <c r="A3434" s="1187"/>
      <c r="B3434" s="49" t="s">
        <v>81</v>
      </c>
      <c r="C3434" s="1101" t="str">
        <f>'Class-6'!$CX$3</f>
        <v>WORK EXP.</v>
      </c>
      <c r="D3434" s="1102"/>
      <c r="E3434" s="1103"/>
      <c r="F3434" s="1104" t="str">
        <f>IF($J3412="TC",0,IF($J3412="Nso",0,VLOOKUP($A3409,'Class-6'!$B$9:$FH$108,155,0)))</f>
        <v>0/100</v>
      </c>
      <c r="G3434" s="1104"/>
      <c r="H3434" s="95">
        <f>IF($J3412="TC",0,IF($J3412="Nso",0,VLOOKUP($A3409,'Class-6'!$B$9:$FH$108,109,0)))</f>
        <v>0</v>
      </c>
      <c r="I3434" s="1105" t="s">
        <v>83</v>
      </c>
      <c r="J3434" s="1106"/>
      <c r="K3434" s="1107">
        <f>'Class-6'!$V$2</f>
        <v>44676</v>
      </c>
      <c r="L3434" s="1107"/>
      <c r="M3434" s="1108"/>
    </row>
    <row r="3435" spans="1:13" ht="20.25" customHeight="1">
      <c r="A3435" s="1187"/>
      <c r="B3435" s="49" t="s">
        <v>81</v>
      </c>
      <c r="C3435" s="1109" t="str">
        <f>'Class-6'!$DG$3</f>
        <v>ART EDU.</v>
      </c>
      <c r="D3435" s="1104"/>
      <c r="E3435" s="1104"/>
      <c r="F3435" s="1086" t="str">
        <f>IF($J3412="TC",0,IF($J3412="Nso",0,VLOOKUP($A3409,'Class-6'!$B$9:$FH$108,159,0)))</f>
        <v>0/100</v>
      </c>
      <c r="G3435" s="1087"/>
      <c r="H3435" s="95">
        <f>IF($J3412="TC",0,IF($J3412="Nso",0,VLOOKUP($A3409,'Class-6'!$B$9:$FH$108,118,0)))</f>
        <v>0</v>
      </c>
      <c r="I3435" s="1110"/>
      <c r="J3435" s="1111"/>
      <c r="K3435" s="1111"/>
      <c r="L3435" s="1111"/>
      <c r="M3435" s="1112"/>
    </row>
    <row r="3436" spans="1:13" ht="20.25" customHeight="1">
      <c r="A3436" s="1187"/>
      <c r="B3436" s="49" t="s">
        <v>81</v>
      </c>
      <c r="C3436" s="1084" t="str">
        <f>'Class-6'!$DP$3</f>
        <v>HEALTH &amp; PHY. EDU.</v>
      </c>
      <c r="D3436" s="1085"/>
      <c r="E3436" s="1085"/>
      <c r="F3436" s="1086" t="str">
        <f>IF($J3412="TC",0,IF($J3412="Nso",0,VLOOKUP($A3409,'Class-6'!$B$9:$FH$108,163,0)))</f>
        <v>0/100</v>
      </c>
      <c r="G3436" s="1087"/>
      <c r="H3436" s="95">
        <f>IF($J3412="TC",0,IF($J3412="Nso",0,VLOOKUP($A3409,'Class-6'!$B$9:$FH$108,127,0)))</f>
        <v>0</v>
      </c>
      <c r="I3436" s="1088" t="s">
        <v>78</v>
      </c>
      <c r="J3436" s="1089"/>
      <c r="K3436" s="1092"/>
      <c r="L3436" s="1093"/>
      <c r="M3436" s="1094"/>
    </row>
    <row r="3437" spans="1:13" ht="20.25" customHeight="1">
      <c r="A3437" s="1187"/>
      <c r="B3437" s="40" t="s">
        <v>81</v>
      </c>
      <c r="C3437" s="1098" t="s">
        <v>67</v>
      </c>
      <c r="D3437" s="1099"/>
      <c r="E3437" s="1099"/>
      <c r="F3437" s="1099"/>
      <c r="G3437" s="1099"/>
      <c r="H3437" s="1100"/>
      <c r="I3437" s="1090"/>
      <c r="J3437" s="1091"/>
      <c r="K3437" s="1095"/>
      <c r="L3437" s="1096"/>
      <c r="M3437" s="1097"/>
    </row>
    <row r="3438" spans="1:13" ht="20.25" customHeight="1" thickBot="1">
      <c r="A3438" s="1187"/>
      <c r="B3438" s="40" t="s">
        <v>81</v>
      </c>
      <c r="C3438" s="96" t="s">
        <v>68</v>
      </c>
      <c r="D3438" s="1060" t="s">
        <v>73</v>
      </c>
      <c r="E3438" s="1227"/>
      <c r="F3438" s="1060" t="s">
        <v>74</v>
      </c>
      <c r="G3438" s="1061"/>
      <c r="H3438" s="1062"/>
      <c r="I3438" s="1063" t="s">
        <v>79</v>
      </c>
      <c r="J3438" s="1064"/>
      <c r="K3438" s="1064"/>
      <c r="L3438" s="1064"/>
      <c r="M3438" s="1065"/>
    </row>
    <row r="3439" spans="1:13" ht="20.25" customHeight="1">
      <c r="A3439" s="1187"/>
      <c r="B3439" s="40" t="s">
        <v>81</v>
      </c>
      <c r="C3439" s="511" t="s">
        <v>207</v>
      </c>
      <c r="D3439" s="1228" t="s">
        <v>208</v>
      </c>
      <c r="E3439" s="1229"/>
      <c r="F3439" s="1069" t="s">
        <v>75</v>
      </c>
      <c r="G3439" s="1070"/>
      <c r="H3439" s="1071"/>
      <c r="I3439" s="1066"/>
      <c r="J3439" s="1067"/>
      <c r="K3439" s="1067"/>
      <c r="L3439" s="1067"/>
      <c r="M3439" s="1068"/>
    </row>
    <row r="3440" spans="1:13" ht="20.25" customHeight="1">
      <c r="A3440" s="1187"/>
      <c r="B3440" s="40" t="s">
        <v>81</v>
      </c>
      <c r="C3440" s="512" t="s">
        <v>69</v>
      </c>
      <c r="D3440" s="1230" t="s">
        <v>212</v>
      </c>
      <c r="E3440" s="1231"/>
      <c r="F3440" s="1072" t="s">
        <v>76</v>
      </c>
      <c r="G3440" s="1073"/>
      <c r="H3440" s="1074"/>
      <c r="I3440" s="1066"/>
      <c r="J3440" s="1067"/>
      <c r="K3440" s="1067"/>
      <c r="L3440" s="1067"/>
      <c r="M3440" s="1068"/>
    </row>
    <row r="3441" spans="1:13" ht="20.25" customHeight="1">
      <c r="A3441" s="1187"/>
      <c r="B3441" s="40" t="s">
        <v>81</v>
      </c>
      <c r="C3441" s="512" t="s">
        <v>70</v>
      </c>
      <c r="D3441" s="1230" t="s">
        <v>215</v>
      </c>
      <c r="E3441" s="1231"/>
      <c r="F3441" s="1072" t="s">
        <v>77</v>
      </c>
      <c r="G3441" s="1073"/>
      <c r="H3441" s="1074"/>
      <c r="I3441" s="1075" t="s">
        <v>93</v>
      </c>
      <c r="J3441" s="1076"/>
      <c r="K3441" s="1076"/>
      <c r="L3441" s="1076"/>
      <c r="M3441" s="1077"/>
    </row>
    <row r="3442" spans="1:13" ht="20.25" customHeight="1">
      <c r="A3442" s="1187"/>
      <c r="B3442" s="40"/>
      <c r="C3442" s="512" t="s">
        <v>72</v>
      </c>
      <c r="D3442" s="1230" t="s">
        <v>209</v>
      </c>
      <c r="E3442" s="1231"/>
      <c r="F3442" s="1072" t="s">
        <v>77</v>
      </c>
      <c r="G3442" s="1073"/>
      <c r="H3442" s="1074"/>
      <c r="I3442" s="1075"/>
      <c r="J3442" s="1076"/>
      <c r="K3442" s="1076"/>
      <c r="L3442" s="1076"/>
      <c r="M3442" s="1077"/>
    </row>
    <row r="3443" spans="1:13" ht="20.25" customHeight="1" thickBot="1">
      <c r="A3443" s="1187"/>
      <c r="B3443" s="51" t="s">
        <v>81</v>
      </c>
      <c r="C3443" s="131" t="s">
        <v>71</v>
      </c>
      <c r="D3443" s="1232" t="s">
        <v>210</v>
      </c>
      <c r="E3443" s="1233"/>
      <c r="F3443" s="1081" t="s">
        <v>106</v>
      </c>
      <c r="G3443" s="1082"/>
      <c r="H3443" s="1083"/>
      <c r="I3443" s="1078"/>
      <c r="J3443" s="1079"/>
      <c r="K3443" s="1079"/>
      <c r="L3443" s="1079"/>
      <c r="M3443" s="1080"/>
    </row>
    <row r="3444" spans="1:13" ht="12.75" customHeight="1" thickTop="1">
      <c r="A3444" s="1185"/>
      <c r="B3444" s="1185"/>
      <c r="C3444" s="1185"/>
      <c r="D3444" s="1185"/>
      <c r="E3444" s="1185"/>
      <c r="F3444" s="1185"/>
      <c r="G3444" s="1185"/>
      <c r="H3444" s="1185"/>
      <c r="I3444" s="1185"/>
      <c r="J3444" s="1185"/>
      <c r="K3444" s="1185"/>
      <c r="L3444" s="1185"/>
      <c r="M3444" s="1185"/>
    </row>
    <row r="3445" spans="1:13" ht="24.75" customHeight="1" thickBot="1">
      <c r="A3445" s="488">
        <f>A3409+1</f>
        <v>98</v>
      </c>
      <c r="B3445" s="1186" t="s">
        <v>54</v>
      </c>
      <c r="C3445" s="1186"/>
      <c r="D3445" s="1186"/>
      <c r="E3445" s="1186"/>
      <c r="F3445" s="1186"/>
      <c r="G3445" s="1186"/>
      <c r="H3445" s="1186"/>
      <c r="I3445" s="1186"/>
      <c r="J3445" s="1186"/>
      <c r="K3445" s="1186"/>
      <c r="L3445" s="1186"/>
      <c r="M3445" s="1186"/>
    </row>
    <row r="3446" spans="1:13" ht="42.75" customHeight="1" thickTop="1">
      <c r="A3446" s="1187"/>
      <c r="B3446" s="1188"/>
      <c r="C3446" s="1189"/>
      <c r="D3446" s="1192" t="str">
        <f>Master!$E$8</f>
        <v>Govt. Sr. Secondary School Raimalwada</v>
      </c>
      <c r="E3446" s="1193"/>
      <c r="F3446" s="1193"/>
      <c r="G3446" s="1193"/>
      <c r="H3446" s="1193"/>
      <c r="I3446" s="1193"/>
      <c r="J3446" s="1193"/>
      <c r="K3446" s="1193"/>
      <c r="L3446" s="1193"/>
      <c r="M3446" s="1194"/>
    </row>
    <row r="3447" spans="1:13" ht="26.25" customHeight="1" thickBot="1">
      <c r="A3447" s="1187"/>
      <c r="B3447" s="1190"/>
      <c r="C3447" s="1191"/>
      <c r="D3447" s="1195" t="str">
        <f>Master!$E$11</f>
        <v>P.S.-Bapini (Jodhpur)</v>
      </c>
      <c r="E3447" s="1196"/>
      <c r="F3447" s="1196"/>
      <c r="G3447" s="1196"/>
      <c r="H3447" s="1196"/>
      <c r="I3447" s="1196"/>
      <c r="J3447" s="1196"/>
      <c r="K3447" s="1196"/>
      <c r="L3447" s="1196"/>
      <c r="M3447" s="1197"/>
    </row>
    <row r="3448" spans="1:13" ht="17.25" customHeight="1">
      <c r="A3448" s="1187"/>
      <c r="B3448" s="274"/>
      <c r="C3448" s="1198" t="s">
        <v>169</v>
      </c>
      <c r="D3448" s="1199"/>
      <c r="E3448" s="1199"/>
      <c r="F3448" s="1199"/>
      <c r="G3448" s="1200"/>
      <c r="H3448" s="1207" t="s">
        <v>129</v>
      </c>
      <c r="I3448" s="1207"/>
      <c r="J3448" s="1210">
        <f>VLOOKUP(A3445,'Class-6'!$B$9:$G$108,6)</f>
        <v>0</v>
      </c>
      <c r="K3448" s="1213" t="str">
        <f>CONCATENATE('Class-6'!$C$3,'Class-6'!$G$3)</f>
        <v>School U-Dise Code :-08151106901</v>
      </c>
      <c r="L3448" s="1214"/>
      <c r="M3448" s="1215"/>
    </row>
    <row r="3449" spans="1:13" ht="17.25" customHeight="1">
      <c r="A3449" s="1187"/>
      <c r="B3449" s="38"/>
      <c r="C3449" s="1201"/>
      <c r="D3449" s="1202"/>
      <c r="E3449" s="1202"/>
      <c r="F3449" s="1202"/>
      <c r="G3449" s="1203"/>
      <c r="H3449" s="1208"/>
      <c r="I3449" s="1208"/>
      <c r="J3449" s="1211"/>
      <c r="K3449" s="1216" t="str">
        <f>CONCATENATE('Class-6'!$I$3,'Class-6'!$J$3)</f>
        <v>Session :-2021-22</v>
      </c>
      <c r="L3449" s="1217"/>
      <c r="M3449" s="1218"/>
    </row>
    <row r="3450" spans="1:13" ht="17.25" customHeight="1" thickBot="1">
      <c r="A3450" s="1187"/>
      <c r="B3450" s="38"/>
      <c r="C3450" s="1204"/>
      <c r="D3450" s="1205"/>
      <c r="E3450" s="1205"/>
      <c r="F3450" s="1205"/>
      <c r="G3450" s="1206"/>
      <c r="H3450" s="1209"/>
      <c r="I3450" s="1209"/>
      <c r="J3450" s="1212"/>
      <c r="K3450" s="1219"/>
      <c r="L3450" s="1220"/>
      <c r="M3450" s="1221"/>
    </row>
    <row r="3451" spans="1:13" ht="20.25" customHeight="1">
      <c r="A3451" s="1187"/>
      <c r="B3451" s="40" t="s">
        <v>81</v>
      </c>
      <c r="C3451" s="1222" t="s">
        <v>22</v>
      </c>
      <c r="D3451" s="1223"/>
      <c r="E3451" s="1223"/>
      <c r="F3451" s="1224"/>
      <c r="G3451" s="17" t="s">
        <v>167</v>
      </c>
      <c r="H3451" s="1225">
        <f>VLOOKUP($A3445,'Class-6'!$B$9:$EI$108,4,0)</f>
        <v>0</v>
      </c>
      <c r="I3451" s="1225"/>
      <c r="J3451" s="1225"/>
      <c r="K3451" s="1225"/>
      <c r="L3451" s="1225"/>
      <c r="M3451" s="1226"/>
    </row>
    <row r="3452" spans="1:13" ht="20.25" customHeight="1">
      <c r="A3452" s="1187"/>
      <c r="B3452" s="40" t="s">
        <v>81</v>
      </c>
      <c r="C3452" s="1181" t="s">
        <v>24</v>
      </c>
      <c r="D3452" s="1182"/>
      <c r="E3452" s="1182"/>
      <c r="F3452" s="1183"/>
      <c r="G3452" s="33" t="s">
        <v>167</v>
      </c>
      <c r="H3452" s="1179">
        <f>VLOOKUP($A3445,'Class-6'!$B$9:$EI$108,7,0)</f>
        <v>0</v>
      </c>
      <c r="I3452" s="1179"/>
      <c r="J3452" s="1179"/>
      <c r="K3452" s="1179"/>
      <c r="L3452" s="1179"/>
      <c r="M3452" s="1180"/>
    </row>
    <row r="3453" spans="1:13" ht="20.25" customHeight="1">
      <c r="A3453" s="1187"/>
      <c r="B3453" s="40" t="s">
        <v>81</v>
      </c>
      <c r="C3453" s="1181" t="s">
        <v>25</v>
      </c>
      <c r="D3453" s="1182"/>
      <c r="E3453" s="1182"/>
      <c r="F3453" s="1183"/>
      <c r="G3453" s="33" t="s">
        <v>167</v>
      </c>
      <c r="H3453" s="1179">
        <f>VLOOKUP($A3445,'Class-6'!$B$9:$EI$108,8,0)</f>
        <v>0</v>
      </c>
      <c r="I3453" s="1179"/>
      <c r="J3453" s="1179"/>
      <c r="K3453" s="1179"/>
      <c r="L3453" s="1179"/>
      <c r="M3453" s="1180"/>
    </row>
    <row r="3454" spans="1:13" ht="20.25" customHeight="1">
      <c r="A3454" s="1187"/>
      <c r="B3454" s="40" t="s">
        <v>81</v>
      </c>
      <c r="C3454" s="1181" t="s">
        <v>56</v>
      </c>
      <c r="D3454" s="1182"/>
      <c r="E3454" s="1182"/>
      <c r="F3454" s="1183"/>
      <c r="G3454" s="33" t="s">
        <v>167</v>
      </c>
      <c r="H3454" s="1179">
        <f>VLOOKUP($A3445,'Class-6'!$B$9:$EI$108,9,0)</f>
        <v>0</v>
      </c>
      <c r="I3454" s="1179"/>
      <c r="J3454" s="1179"/>
      <c r="K3454" s="1179"/>
      <c r="L3454" s="1179"/>
      <c r="M3454" s="1180"/>
    </row>
    <row r="3455" spans="1:13" ht="20.25" customHeight="1">
      <c r="A3455" s="1187"/>
      <c r="B3455" s="40" t="s">
        <v>81</v>
      </c>
      <c r="C3455" s="1181" t="s">
        <v>57</v>
      </c>
      <c r="D3455" s="1182"/>
      <c r="E3455" s="1182"/>
      <c r="F3455" s="1183"/>
      <c r="G3455" s="33" t="s">
        <v>167</v>
      </c>
      <c r="H3455" s="1184" t="str">
        <f>CONCATENATE('Class-6'!$G$4,'Class-6'!$J$4)</f>
        <v>6(A)</v>
      </c>
      <c r="I3455" s="1179"/>
      <c r="J3455" s="1179"/>
      <c r="K3455" s="1179"/>
      <c r="L3455" s="1179"/>
      <c r="M3455" s="1180"/>
    </row>
    <row r="3456" spans="1:13" ht="20.25" customHeight="1" thickBot="1">
      <c r="A3456" s="1187"/>
      <c r="B3456" s="40" t="s">
        <v>81</v>
      </c>
      <c r="C3456" s="1154" t="s">
        <v>27</v>
      </c>
      <c r="D3456" s="1155"/>
      <c r="E3456" s="1155"/>
      <c r="F3456" s="1156"/>
      <c r="G3456" s="98" t="s">
        <v>167</v>
      </c>
      <c r="H3456" s="1157">
        <f>VLOOKUP($A3445,'Class-6'!$B$9:$EI$108,10,0)</f>
        <v>0</v>
      </c>
      <c r="I3456" s="1157"/>
      <c r="J3456" s="1157"/>
      <c r="K3456" s="1157"/>
      <c r="L3456" s="1157"/>
      <c r="M3456" s="1158"/>
    </row>
    <row r="3457" spans="1:13" ht="20.25" customHeight="1">
      <c r="A3457" s="1187"/>
      <c r="B3457" s="49" t="s">
        <v>81</v>
      </c>
      <c r="C3457" s="1159" t="s">
        <v>58</v>
      </c>
      <c r="D3457" s="1160"/>
      <c r="E3457" s="413" t="s">
        <v>85</v>
      </c>
      <c r="F3457" s="413" t="s">
        <v>86</v>
      </c>
      <c r="G3457" s="410" t="s">
        <v>33</v>
      </c>
      <c r="H3457" s="1161" t="s">
        <v>59</v>
      </c>
      <c r="I3457" s="1161"/>
      <c r="J3457" s="1162" t="s">
        <v>97</v>
      </c>
      <c r="K3457" s="1163"/>
      <c r="L3457" s="414" t="s">
        <v>89</v>
      </c>
      <c r="M3457" s="1164" t="s">
        <v>104</v>
      </c>
    </row>
    <row r="3458" spans="1:13" ht="25.5" customHeight="1" thickBot="1">
      <c r="A3458" s="1187"/>
      <c r="B3458" s="49" t="s">
        <v>81</v>
      </c>
      <c r="C3458" s="1166" t="s">
        <v>60</v>
      </c>
      <c r="D3458" s="1167"/>
      <c r="E3458" s="267">
        <f>'Class-6'!$L$7</f>
        <v>20</v>
      </c>
      <c r="F3458" s="267">
        <f>'Class-6'!$M$7</f>
        <v>20</v>
      </c>
      <c r="G3458" s="268">
        <f>SUM(E3458:F3458)</f>
        <v>40</v>
      </c>
      <c r="H3458" s="1168">
        <f>'Class-6'!$R$7</f>
        <v>60</v>
      </c>
      <c r="I3458" s="1169"/>
      <c r="J3458" s="1170">
        <f>'Class-6'!$V$7</f>
        <v>100</v>
      </c>
      <c r="K3458" s="1171"/>
      <c r="L3458" s="150">
        <f>G3458+H3458+J3458</f>
        <v>200</v>
      </c>
      <c r="M3458" s="1165"/>
    </row>
    <row r="3459" spans="1:13" ht="22.5" customHeight="1">
      <c r="A3459" s="1187"/>
      <c r="B3459" s="49" t="s">
        <v>81</v>
      </c>
      <c r="C3459" s="1148" t="str">
        <f>'Class-6'!$L$3</f>
        <v>HINDI</v>
      </c>
      <c r="D3459" s="1149"/>
      <c r="E3459" s="99">
        <f>IF($J3448="TC",0,IF($J3448="Nso",0,VLOOKUP($A3445,'Class-6'!$B$9:$EI$108,11,0)))</f>
        <v>0</v>
      </c>
      <c r="F3459" s="99">
        <f>IF($J3448="TC",0,IF($J3448="Nso",0,VLOOKUP($A3445,'Class-6'!$B$9:$EI$108,12,0)))</f>
        <v>0</v>
      </c>
      <c r="G3459" s="269">
        <f>SUM(E3459,F3459)</f>
        <v>0</v>
      </c>
      <c r="H3459" s="1150">
        <f>IF($J3448="TC",0,IF($J3448="Nso",0,VLOOKUP($A3445,'Class-6'!$B$9:$EI$108,17,0)))</f>
        <v>0</v>
      </c>
      <c r="I3459" s="1151"/>
      <c r="J3459" s="1152">
        <f>IF($J3448="TC",0,IF($J3448="Nso",0,VLOOKUP($A3445,'Class-6'!$B$9:$EI$108,21,0)))</f>
        <v>0</v>
      </c>
      <c r="K3459" s="1153"/>
      <c r="L3459" s="99">
        <f>SUM(G3459,H3459,J3459)</f>
        <v>0</v>
      </c>
      <c r="M3459" s="100">
        <f>IF($J3448="TC",0,IF($J3448="Nso",0,VLOOKUP($A3445,'Class-6'!$B$9:$EI$108,25,0)))</f>
        <v>0</v>
      </c>
    </row>
    <row r="3460" spans="1:13" ht="22.5" customHeight="1">
      <c r="A3460" s="1187"/>
      <c r="B3460" s="49" t="s">
        <v>81</v>
      </c>
      <c r="C3460" s="1136" t="str">
        <f>'Class-6'!$AA$3</f>
        <v>ENGLISH</v>
      </c>
      <c r="D3460" s="1137"/>
      <c r="E3460" s="99">
        <f>IF($J3448="TC",0,IF($J3448="Nso",0,VLOOKUP($A3445,'Class-6'!$B$9:$EI$108,26,0)))</f>
        <v>0</v>
      </c>
      <c r="F3460" s="99">
        <f>IF($J3448="TC",0,IF($J3448="Nso",0,VLOOKUP($A3445,'Class-6'!$B$9:$EI$108,27,0)))</f>
        <v>0</v>
      </c>
      <c r="G3460" s="270">
        <f t="shared" ref="G3460:G3464" si="194">SUM(E3460,F3460)</f>
        <v>0</v>
      </c>
      <c r="H3460" s="1138">
        <f>IF($J3448="TC",0,IF($J3448="Nso",0,VLOOKUP($A3445,'Class-6'!$B$9:$EI$108,32,0)))</f>
        <v>0</v>
      </c>
      <c r="I3460" s="1139"/>
      <c r="J3460" s="1140">
        <f>IF($J3448="TC",0,IF($J3448="Nso",0,VLOOKUP($A3445,'Class-6'!$B$9:$EI$108,36,0)))</f>
        <v>0</v>
      </c>
      <c r="K3460" s="1141"/>
      <c r="L3460" s="99">
        <f t="shared" ref="L3460:L3464" si="195">SUM(G3460,H3460,J3460)</f>
        <v>0</v>
      </c>
      <c r="M3460" s="100">
        <f>IF($J3448="TC",0,IF($J3448="Nso",0,VLOOKUP($A3445,'Class-6'!$B$9:$EI$108,40,0)))</f>
        <v>0</v>
      </c>
    </row>
    <row r="3461" spans="1:13" ht="22.5" customHeight="1">
      <c r="A3461" s="1187"/>
      <c r="B3461" s="49" t="s">
        <v>81</v>
      </c>
      <c r="C3461" s="1136" t="str">
        <f>'Class-6'!$AP$3</f>
        <v>SANSKRIT</v>
      </c>
      <c r="D3461" s="1137"/>
      <c r="E3461" s="99">
        <f>IF($J3448="TC",0,IF($J3448="Nso",0,VLOOKUP($A3445,'Class-6'!$B$9:$EI$108,41,0)))</f>
        <v>0</v>
      </c>
      <c r="F3461" s="99">
        <f>IF($J3448="TC",0,IF($J3448="TC",0,IF($J3448="Nso",0,VLOOKUP($A3445,'Class-6'!$B$9:$EI$108,42,0))))</f>
        <v>0</v>
      </c>
      <c r="G3461" s="270">
        <f t="shared" si="194"/>
        <v>0</v>
      </c>
      <c r="H3461" s="1138">
        <f>IF($J3448="TC",0,IF($J3448="Nso",0,VLOOKUP($A3445,'Class-6'!$B$9:$EI$108,47,0)))</f>
        <v>0</v>
      </c>
      <c r="I3461" s="1139"/>
      <c r="J3461" s="1140">
        <f>IF($J3448="TC",0,IF($J3448="Nso",0,VLOOKUP($A3445,'Class-6'!$B$9:$EI$108,51,0)))</f>
        <v>0</v>
      </c>
      <c r="K3461" s="1141"/>
      <c r="L3461" s="99">
        <f t="shared" si="195"/>
        <v>0</v>
      </c>
      <c r="M3461" s="100">
        <f>IF($J3448="TC",0,IF($J3448="Nso",0,VLOOKUP($A3445,'Class-6'!$B$9:$EI$108,55,0)))</f>
        <v>0</v>
      </c>
    </row>
    <row r="3462" spans="1:13" ht="22.5" customHeight="1">
      <c r="A3462" s="1187"/>
      <c r="B3462" s="49" t="s">
        <v>81</v>
      </c>
      <c r="C3462" s="1136" t="str">
        <f>'Class-6'!$BE$3</f>
        <v>SCIENCE</v>
      </c>
      <c r="D3462" s="1137"/>
      <c r="E3462" s="99">
        <f>IF($J3448="TC",0,IF($J3448="Nso",0,VLOOKUP($A3445,'Class-6'!$B$9:$EI$108,56,0)))</f>
        <v>0</v>
      </c>
      <c r="F3462" s="99">
        <f>IF($J3448="TC",0,IF($J3448="Nso",0,VLOOKUP($A3445,'Class-6'!$B$9:$EI$108,57,0)))</f>
        <v>0</v>
      </c>
      <c r="G3462" s="270">
        <f t="shared" si="194"/>
        <v>0</v>
      </c>
      <c r="H3462" s="1138">
        <f>IF($J3448="TC",0,IF($J3448="Nso",0,VLOOKUP($A3445,'Class-6'!$B$9:$EI$108,62,0)))</f>
        <v>0</v>
      </c>
      <c r="I3462" s="1139"/>
      <c r="J3462" s="1140">
        <f>IF($J3448="TC",0,IF($J3448="Nso",0,VLOOKUP($A3445,'Class-6'!$B$9:$EI$108,66,0)))</f>
        <v>0</v>
      </c>
      <c r="K3462" s="1141"/>
      <c r="L3462" s="99">
        <f t="shared" si="195"/>
        <v>0</v>
      </c>
      <c r="M3462" s="100">
        <f>IF($J3448="TC",0,IF($J3448="Nso",0,VLOOKUP($A3445,'Class-6'!$B$9:$EI$108,70,0)))</f>
        <v>0</v>
      </c>
    </row>
    <row r="3463" spans="1:13" ht="22.5" customHeight="1">
      <c r="A3463" s="1187"/>
      <c r="B3463" s="49" t="s">
        <v>81</v>
      </c>
      <c r="C3463" s="1136" t="str">
        <f>'Class-6'!$BT$3</f>
        <v>MATHEMATICS</v>
      </c>
      <c r="D3463" s="1137"/>
      <c r="E3463" s="99">
        <f>IF($J3448="TC",0,IF($J3448="Nso",0,VLOOKUP($A3445,'Class-6'!$B$9:$EI$108,71,0)))</f>
        <v>0</v>
      </c>
      <c r="F3463" s="99">
        <f>IF($J3448="TC",0,IF($J3448="Nso",0,VLOOKUP($A3445,'Class-6'!$B$9:$EI$108,72,0)))</f>
        <v>0</v>
      </c>
      <c r="G3463" s="270">
        <f t="shared" si="194"/>
        <v>0</v>
      </c>
      <c r="H3463" s="1138">
        <f>IF($J3448="TC",0,IF($J3448="Nso",0,VLOOKUP($A3445,'Class-6'!$B$9:$EI$108,77,0)))</f>
        <v>0</v>
      </c>
      <c r="I3463" s="1139"/>
      <c r="J3463" s="1140">
        <f>IF($J3448="TC",0,IF($J3448="Nso",0,VLOOKUP($A3445,'Class-6'!$B$9:$EI$108,81,0)))</f>
        <v>0</v>
      </c>
      <c r="K3463" s="1141"/>
      <c r="L3463" s="99">
        <f t="shared" si="195"/>
        <v>0</v>
      </c>
      <c r="M3463" s="100">
        <f>IF($J3448="TC",0,IF($J3448="Nso",0,VLOOKUP($A3445,'Class-6'!$B$9:$EI$108,85,0)))</f>
        <v>0</v>
      </c>
    </row>
    <row r="3464" spans="1:13" ht="22.5" customHeight="1" thickBot="1">
      <c r="A3464" s="1187"/>
      <c r="B3464" s="49" t="s">
        <v>81</v>
      </c>
      <c r="C3464" s="1142" t="str">
        <f>'Class-6'!$CI$3</f>
        <v>SOCIAL SCIENCE</v>
      </c>
      <c r="D3464" s="1143"/>
      <c r="E3464" s="99">
        <f>IF($J3448="TC",0,IF($J3448="Nso",0,VLOOKUP($A3445,'Class-6'!$B$9:$EI$108,86,0)))</f>
        <v>0</v>
      </c>
      <c r="F3464" s="99">
        <f>IF($J3448="TC",0,IF($J3448="Nso",0,VLOOKUP($A3445,'Class-6'!$B$9:$EI$108,87,0)))</f>
        <v>0</v>
      </c>
      <c r="G3464" s="271">
        <f t="shared" si="194"/>
        <v>0</v>
      </c>
      <c r="H3464" s="1144">
        <f>IF($J3448="TC",0,IF($J3448="Nso",0,VLOOKUP($A3445,'Class-6'!$B$9:$EI$108,92,0)))</f>
        <v>0</v>
      </c>
      <c r="I3464" s="1145"/>
      <c r="J3464" s="1146">
        <f>IF($J3448="TC",0,IF($J3448="Nso",0,VLOOKUP($A3445,'Class-6'!$B$9:$EI$108,96,0)))</f>
        <v>0</v>
      </c>
      <c r="K3464" s="1147"/>
      <c r="L3464" s="99">
        <f t="shared" si="195"/>
        <v>0</v>
      </c>
      <c r="M3464" s="100">
        <f>IF($J3448="TC",0,IF($J3448="Nso",0,VLOOKUP($A3445,'Class-6'!$B$9:$EI$108,100,0)))</f>
        <v>0</v>
      </c>
    </row>
    <row r="3465" spans="1:13" ht="20.25" customHeight="1">
      <c r="A3465" s="1187"/>
      <c r="B3465" s="49" t="s">
        <v>81</v>
      </c>
      <c r="C3465" s="1124" t="s">
        <v>90</v>
      </c>
      <c r="D3465" s="1125"/>
      <c r="E3465" s="1126"/>
      <c r="F3465" s="1130" t="s">
        <v>91</v>
      </c>
      <c r="G3465" s="1131"/>
      <c r="H3465" s="1132" t="s">
        <v>92</v>
      </c>
      <c r="I3465" s="1133"/>
      <c r="J3465" s="481" t="s">
        <v>45</v>
      </c>
      <c r="K3465" s="481" t="s">
        <v>98</v>
      </c>
      <c r="L3465" s="411" t="s">
        <v>43</v>
      </c>
      <c r="M3465" s="513" t="s">
        <v>47</v>
      </c>
    </row>
    <row r="3466" spans="1:13" ht="20.25" customHeight="1" thickBot="1">
      <c r="A3466" s="1187"/>
      <c r="B3466" s="49" t="s">
        <v>81</v>
      </c>
      <c r="C3466" s="1127"/>
      <c r="D3466" s="1128"/>
      <c r="E3466" s="1129"/>
      <c r="F3466" s="1134">
        <f>IF($J3448="TC",0,IF($J3448="Nso",0,VLOOKUP($A3445,'Class-6'!$B$9:$EI$108,131,0)))</f>
        <v>0</v>
      </c>
      <c r="G3466" s="1135"/>
      <c r="H3466" s="1134">
        <f>IF($J3448="TC",0,IF($J3448="Nso",0,VLOOKUP($A3445,'Class-6'!$B$9:$EI$108,132,0)))</f>
        <v>0</v>
      </c>
      <c r="I3466" s="1135"/>
      <c r="J3466" s="483">
        <f>IF($J3448="TC",0,IF($J3448="Nso",0,VLOOKUP($A3445,'Class-6'!$B$9:$EI$108,133,0)))</f>
        <v>0</v>
      </c>
      <c r="K3466" s="482" t="str">
        <f>IF($J3448="TC",0,IF($J3448="Nso",0,VLOOKUP($A3445,'Class-6'!$B$9:$EI$108,134,0)))</f>
        <v/>
      </c>
      <c r="L3466" s="412" t="str">
        <f>IF($J3448="TC","TC",IF($J3448="Nso","NSO",VLOOKUP($A3445,'Class-6'!$B$9:$EI$108,135,0)))</f>
        <v/>
      </c>
      <c r="M3466" s="97" t="str">
        <f>IF($J3448="Nso",0,VLOOKUP($A3445,'Class-6'!$B$9:$EI$108,137,0))</f>
        <v/>
      </c>
    </row>
    <row r="3467" spans="1:13" ht="20.25" customHeight="1">
      <c r="A3467" s="1187"/>
      <c r="B3467" s="49" t="s">
        <v>81</v>
      </c>
      <c r="C3467" s="1172" t="s">
        <v>63</v>
      </c>
      <c r="D3467" s="1173"/>
      <c r="E3467" s="1173"/>
      <c r="F3467" s="1173"/>
      <c r="G3467" s="1173"/>
      <c r="H3467" s="1174"/>
      <c r="I3467" s="1175" t="s">
        <v>64</v>
      </c>
      <c r="J3467" s="1176"/>
      <c r="K3467" s="484">
        <f>IF($J3448="TC",0,IF($J3448="Nso",0,VLOOKUP($A3445,'Class-6'!$B$9:$EI$108,128,0)))</f>
        <v>0</v>
      </c>
      <c r="L3467" s="1177" t="s">
        <v>107</v>
      </c>
      <c r="M3467" s="1178"/>
    </row>
    <row r="3468" spans="1:13" ht="20.25" customHeight="1" thickBot="1">
      <c r="A3468" s="1187"/>
      <c r="B3468" s="49" t="s">
        <v>81</v>
      </c>
      <c r="C3468" s="1113" t="s">
        <v>58</v>
      </c>
      <c r="D3468" s="1114"/>
      <c r="E3468" s="1114"/>
      <c r="F3468" s="1115" t="s">
        <v>176</v>
      </c>
      <c r="G3468" s="1115"/>
      <c r="H3468" s="272" t="s">
        <v>51</v>
      </c>
      <c r="I3468" s="1116" t="s">
        <v>65</v>
      </c>
      <c r="J3468" s="1117"/>
      <c r="K3468" s="485">
        <f>IF($J3448="TC",0,IF($J3448="Nso",0,VLOOKUP($A3445,'Class-6'!$B$9:$EI$108,129,0)))</f>
        <v>0</v>
      </c>
      <c r="L3468" s="1118" t="str">
        <f>IF($J3448="TC",0,IF($J3448="Nso",0,VLOOKUP($A3445,'Class-6'!$B$9:$EI$108,130,0)))</f>
        <v/>
      </c>
      <c r="M3468" s="1119"/>
    </row>
    <row r="3469" spans="1:13" ht="20.25" customHeight="1">
      <c r="A3469" s="1187"/>
      <c r="B3469" s="49" t="s">
        <v>81</v>
      </c>
      <c r="C3469" s="1113"/>
      <c r="D3469" s="1114"/>
      <c r="E3469" s="1114"/>
      <c r="F3469" s="1115"/>
      <c r="G3469" s="1115"/>
      <c r="H3469" s="273" t="s">
        <v>105</v>
      </c>
      <c r="I3469" s="1120" t="s">
        <v>66</v>
      </c>
      <c r="J3469" s="1121"/>
      <c r="K3469" s="1122">
        <f>IF($J3448="TC",0,IF($J3448="Nso",0,VLOOKUP($A3445,'Class-6'!$B$9:$EI$108,138,0)))</f>
        <v>0</v>
      </c>
      <c r="L3469" s="1122"/>
      <c r="M3469" s="1123"/>
    </row>
    <row r="3470" spans="1:13" ht="20.25" customHeight="1">
      <c r="A3470" s="1187"/>
      <c r="B3470" s="49" t="s">
        <v>81</v>
      </c>
      <c r="C3470" s="1101" t="str">
        <f>'Class-6'!$CX$3</f>
        <v>WORK EXP.</v>
      </c>
      <c r="D3470" s="1102"/>
      <c r="E3470" s="1103"/>
      <c r="F3470" s="1104" t="str">
        <f>IF($J3448="TC",0,IF($J3448="Nso",0,VLOOKUP($A3445,'Class-6'!$B$9:$FH$108,155,0)))</f>
        <v>0/100</v>
      </c>
      <c r="G3470" s="1104"/>
      <c r="H3470" s="95">
        <f>IF($J3448="TC",0,IF($J3448="Nso",0,VLOOKUP($A3445,'Class-6'!$B$9:$FH$108,109,0)))</f>
        <v>0</v>
      </c>
      <c r="I3470" s="1105" t="s">
        <v>83</v>
      </c>
      <c r="J3470" s="1106"/>
      <c r="K3470" s="1107">
        <f>'Class-6'!$V$2</f>
        <v>44676</v>
      </c>
      <c r="L3470" s="1107"/>
      <c r="M3470" s="1108"/>
    </row>
    <row r="3471" spans="1:13" ht="20.25" customHeight="1">
      <c r="A3471" s="1187"/>
      <c r="B3471" s="49" t="s">
        <v>81</v>
      </c>
      <c r="C3471" s="1109" t="str">
        <f>'Class-6'!$DG$3</f>
        <v>ART EDU.</v>
      </c>
      <c r="D3471" s="1104"/>
      <c r="E3471" s="1104"/>
      <c r="F3471" s="1086" t="str">
        <f>IF($J3448="TC",0,IF($J3448="Nso",0,VLOOKUP($A3445,'Class-6'!$B$9:$FH$108,159,0)))</f>
        <v>0/100</v>
      </c>
      <c r="G3471" s="1087"/>
      <c r="H3471" s="95">
        <f>IF($J3448="TC",0,IF($J3448="Nso",0,VLOOKUP($A3445,'Class-6'!$B$9:$FH$108,118,0)))</f>
        <v>0</v>
      </c>
      <c r="I3471" s="1110"/>
      <c r="J3471" s="1111"/>
      <c r="K3471" s="1111"/>
      <c r="L3471" s="1111"/>
      <c r="M3471" s="1112"/>
    </row>
    <row r="3472" spans="1:13" ht="20.25" customHeight="1">
      <c r="A3472" s="1187"/>
      <c r="B3472" s="49" t="s">
        <v>81</v>
      </c>
      <c r="C3472" s="1084" t="str">
        <f>'Class-6'!$DP$3</f>
        <v>HEALTH &amp; PHY. EDU.</v>
      </c>
      <c r="D3472" s="1085"/>
      <c r="E3472" s="1085"/>
      <c r="F3472" s="1086" t="str">
        <f>IF($J3448="TC",0,IF($J3448="Nso",0,VLOOKUP($A3445,'Class-6'!$B$9:$FH$108,163,0)))</f>
        <v>0/100</v>
      </c>
      <c r="G3472" s="1087"/>
      <c r="H3472" s="95">
        <f>IF($J3448="TC",0,IF($J3448="Nso",0,VLOOKUP($A3445,'Class-6'!$B$9:$FH$108,127,0)))</f>
        <v>0</v>
      </c>
      <c r="I3472" s="1088" t="s">
        <v>78</v>
      </c>
      <c r="J3472" s="1089"/>
      <c r="K3472" s="1092"/>
      <c r="L3472" s="1093"/>
      <c r="M3472" s="1094"/>
    </row>
    <row r="3473" spans="1:13" ht="20.25" customHeight="1">
      <c r="A3473" s="1187"/>
      <c r="B3473" s="40" t="s">
        <v>81</v>
      </c>
      <c r="C3473" s="1098" t="s">
        <v>67</v>
      </c>
      <c r="D3473" s="1099"/>
      <c r="E3473" s="1099"/>
      <c r="F3473" s="1099"/>
      <c r="G3473" s="1099"/>
      <c r="H3473" s="1100"/>
      <c r="I3473" s="1090"/>
      <c r="J3473" s="1091"/>
      <c r="K3473" s="1095"/>
      <c r="L3473" s="1096"/>
      <c r="M3473" s="1097"/>
    </row>
    <row r="3474" spans="1:13" ht="20.25" customHeight="1" thickBot="1">
      <c r="A3474" s="1187"/>
      <c r="B3474" s="40" t="s">
        <v>81</v>
      </c>
      <c r="C3474" s="96" t="s">
        <v>68</v>
      </c>
      <c r="D3474" s="1060" t="s">
        <v>73</v>
      </c>
      <c r="E3474" s="1227"/>
      <c r="F3474" s="1060" t="s">
        <v>74</v>
      </c>
      <c r="G3474" s="1061"/>
      <c r="H3474" s="1062"/>
      <c r="I3474" s="1063" t="s">
        <v>79</v>
      </c>
      <c r="J3474" s="1064"/>
      <c r="K3474" s="1064"/>
      <c r="L3474" s="1064"/>
      <c r="M3474" s="1065"/>
    </row>
    <row r="3475" spans="1:13" ht="20.25" customHeight="1">
      <c r="A3475" s="1187"/>
      <c r="B3475" s="40" t="s">
        <v>81</v>
      </c>
      <c r="C3475" s="511" t="s">
        <v>207</v>
      </c>
      <c r="D3475" s="1228" t="s">
        <v>208</v>
      </c>
      <c r="E3475" s="1229"/>
      <c r="F3475" s="1069" t="s">
        <v>75</v>
      </c>
      <c r="G3475" s="1070"/>
      <c r="H3475" s="1071"/>
      <c r="I3475" s="1066"/>
      <c r="J3475" s="1067"/>
      <c r="K3475" s="1067"/>
      <c r="L3475" s="1067"/>
      <c r="M3475" s="1068"/>
    </row>
    <row r="3476" spans="1:13" ht="20.25" customHeight="1">
      <c r="A3476" s="1187"/>
      <c r="B3476" s="40" t="s">
        <v>81</v>
      </c>
      <c r="C3476" s="512" t="s">
        <v>69</v>
      </c>
      <c r="D3476" s="1230" t="s">
        <v>212</v>
      </c>
      <c r="E3476" s="1231"/>
      <c r="F3476" s="1072" t="s">
        <v>76</v>
      </c>
      <c r="G3476" s="1073"/>
      <c r="H3476" s="1074"/>
      <c r="I3476" s="1066"/>
      <c r="J3476" s="1067"/>
      <c r="K3476" s="1067"/>
      <c r="L3476" s="1067"/>
      <c r="M3476" s="1068"/>
    </row>
    <row r="3477" spans="1:13" ht="20.25" customHeight="1">
      <c r="A3477" s="1187"/>
      <c r="B3477" s="40" t="s">
        <v>81</v>
      </c>
      <c r="C3477" s="512" t="s">
        <v>70</v>
      </c>
      <c r="D3477" s="1230" t="s">
        <v>215</v>
      </c>
      <c r="E3477" s="1231"/>
      <c r="F3477" s="1072" t="s">
        <v>77</v>
      </c>
      <c r="G3477" s="1073"/>
      <c r="H3477" s="1074"/>
      <c r="I3477" s="1075" t="s">
        <v>93</v>
      </c>
      <c r="J3477" s="1076"/>
      <c r="K3477" s="1076"/>
      <c r="L3477" s="1076"/>
      <c r="M3477" s="1077"/>
    </row>
    <row r="3478" spans="1:13" ht="20.25" customHeight="1">
      <c r="A3478" s="1187"/>
      <c r="B3478" s="40"/>
      <c r="C3478" s="512" t="s">
        <v>72</v>
      </c>
      <c r="D3478" s="1230" t="s">
        <v>209</v>
      </c>
      <c r="E3478" s="1231"/>
      <c r="F3478" s="1072" t="s">
        <v>77</v>
      </c>
      <c r="G3478" s="1073"/>
      <c r="H3478" s="1074"/>
      <c r="I3478" s="1075"/>
      <c r="J3478" s="1076"/>
      <c r="K3478" s="1076"/>
      <c r="L3478" s="1076"/>
      <c r="M3478" s="1077"/>
    </row>
    <row r="3479" spans="1:13" ht="20.25" customHeight="1" thickBot="1">
      <c r="A3479" s="1187"/>
      <c r="B3479" s="51" t="s">
        <v>81</v>
      </c>
      <c r="C3479" s="131" t="s">
        <v>71</v>
      </c>
      <c r="D3479" s="1232" t="s">
        <v>210</v>
      </c>
      <c r="E3479" s="1233"/>
      <c r="F3479" s="1081" t="s">
        <v>106</v>
      </c>
      <c r="G3479" s="1082"/>
      <c r="H3479" s="1083"/>
      <c r="I3479" s="1078"/>
      <c r="J3479" s="1079"/>
      <c r="K3479" s="1079"/>
      <c r="L3479" s="1079"/>
      <c r="M3479" s="1080"/>
    </row>
    <row r="3480" spans="1:13" ht="24.75" customHeight="1" thickTop="1" thickBot="1">
      <c r="A3480" s="488">
        <f>A3445+1</f>
        <v>99</v>
      </c>
      <c r="B3480" s="1186" t="s">
        <v>54</v>
      </c>
      <c r="C3480" s="1186"/>
      <c r="D3480" s="1186"/>
      <c r="E3480" s="1186"/>
      <c r="F3480" s="1186"/>
      <c r="G3480" s="1186"/>
      <c r="H3480" s="1186"/>
      <c r="I3480" s="1186"/>
      <c r="J3480" s="1186"/>
      <c r="K3480" s="1186"/>
      <c r="L3480" s="1186"/>
      <c r="M3480" s="1186"/>
    </row>
    <row r="3481" spans="1:13" ht="37.5" customHeight="1" thickTop="1">
      <c r="A3481" s="1187"/>
      <c r="B3481" s="1188"/>
      <c r="C3481" s="1189"/>
      <c r="D3481" s="1192" t="str">
        <f>Master!$E$8</f>
        <v>Govt. Sr. Secondary School Raimalwada</v>
      </c>
      <c r="E3481" s="1193"/>
      <c r="F3481" s="1193"/>
      <c r="G3481" s="1193"/>
      <c r="H3481" s="1193"/>
      <c r="I3481" s="1193"/>
      <c r="J3481" s="1193"/>
      <c r="K3481" s="1193"/>
      <c r="L3481" s="1193"/>
      <c r="M3481" s="1194"/>
    </row>
    <row r="3482" spans="1:13" ht="26.25" customHeight="1" thickBot="1">
      <c r="A3482" s="1187"/>
      <c r="B3482" s="1190"/>
      <c r="C3482" s="1191"/>
      <c r="D3482" s="1195" t="str">
        <f>Master!$E$11</f>
        <v>P.S.-Bapini (Jodhpur)</v>
      </c>
      <c r="E3482" s="1196"/>
      <c r="F3482" s="1196"/>
      <c r="G3482" s="1196"/>
      <c r="H3482" s="1196"/>
      <c r="I3482" s="1196"/>
      <c r="J3482" s="1196"/>
      <c r="K3482" s="1196"/>
      <c r="L3482" s="1196"/>
      <c r="M3482" s="1197"/>
    </row>
    <row r="3483" spans="1:13" ht="15" customHeight="1">
      <c r="A3483" s="1187"/>
      <c r="B3483" s="274"/>
      <c r="C3483" s="1198" t="s">
        <v>169</v>
      </c>
      <c r="D3483" s="1199"/>
      <c r="E3483" s="1199"/>
      <c r="F3483" s="1199"/>
      <c r="G3483" s="1200"/>
      <c r="H3483" s="1207" t="s">
        <v>129</v>
      </c>
      <c r="I3483" s="1207"/>
      <c r="J3483" s="1210">
        <f>VLOOKUP(A3480,'Class-6'!$B$9:$G$108,6)</f>
        <v>0</v>
      </c>
      <c r="K3483" s="1213" t="str">
        <f>CONCATENATE('Class-6'!$C$3,'Class-6'!$G$3)</f>
        <v>School U-Dise Code :-08151106901</v>
      </c>
      <c r="L3483" s="1214"/>
      <c r="M3483" s="1215"/>
    </row>
    <row r="3484" spans="1:13" ht="15" customHeight="1">
      <c r="A3484" s="1187"/>
      <c r="B3484" s="38"/>
      <c r="C3484" s="1201"/>
      <c r="D3484" s="1202"/>
      <c r="E3484" s="1202"/>
      <c r="F3484" s="1202"/>
      <c r="G3484" s="1203"/>
      <c r="H3484" s="1208"/>
      <c r="I3484" s="1208"/>
      <c r="J3484" s="1211"/>
      <c r="K3484" s="1216" t="str">
        <f>CONCATENATE('Class-6'!$I$3,'Class-6'!$J$3)</f>
        <v>Session :-2021-22</v>
      </c>
      <c r="L3484" s="1217"/>
      <c r="M3484" s="1218"/>
    </row>
    <row r="3485" spans="1:13" ht="15" customHeight="1" thickBot="1">
      <c r="A3485" s="1187"/>
      <c r="B3485" s="38"/>
      <c r="C3485" s="1204"/>
      <c r="D3485" s="1205"/>
      <c r="E3485" s="1205"/>
      <c r="F3485" s="1205"/>
      <c r="G3485" s="1206"/>
      <c r="H3485" s="1209"/>
      <c r="I3485" s="1209"/>
      <c r="J3485" s="1212"/>
      <c r="K3485" s="1219"/>
      <c r="L3485" s="1220"/>
      <c r="M3485" s="1221"/>
    </row>
    <row r="3486" spans="1:13" ht="20.25" customHeight="1">
      <c r="A3486" s="1187"/>
      <c r="B3486" s="40" t="s">
        <v>81</v>
      </c>
      <c r="C3486" s="1222" t="s">
        <v>22</v>
      </c>
      <c r="D3486" s="1223"/>
      <c r="E3486" s="1223"/>
      <c r="F3486" s="1224"/>
      <c r="G3486" s="17" t="s">
        <v>167</v>
      </c>
      <c r="H3486" s="1225">
        <f>VLOOKUP($A3480,'Class-6'!$B$9:$EI$108,4,0)</f>
        <v>0</v>
      </c>
      <c r="I3486" s="1225"/>
      <c r="J3486" s="1225"/>
      <c r="K3486" s="1225"/>
      <c r="L3486" s="1225"/>
      <c r="M3486" s="1226"/>
    </row>
    <row r="3487" spans="1:13" ht="20.25" customHeight="1">
      <c r="A3487" s="1187"/>
      <c r="B3487" s="40" t="s">
        <v>81</v>
      </c>
      <c r="C3487" s="1181" t="s">
        <v>24</v>
      </c>
      <c r="D3487" s="1182"/>
      <c r="E3487" s="1182"/>
      <c r="F3487" s="1183"/>
      <c r="G3487" s="33" t="s">
        <v>167</v>
      </c>
      <c r="H3487" s="1179">
        <f>VLOOKUP($A3480,'Class-6'!$B$9:$EI$108,7,0)</f>
        <v>0</v>
      </c>
      <c r="I3487" s="1179"/>
      <c r="J3487" s="1179"/>
      <c r="K3487" s="1179"/>
      <c r="L3487" s="1179"/>
      <c r="M3487" s="1180"/>
    </row>
    <row r="3488" spans="1:13" ht="20.25" customHeight="1">
      <c r="A3488" s="1187"/>
      <c r="B3488" s="40" t="s">
        <v>81</v>
      </c>
      <c r="C3488" s="1181" t="s">
        <v>25</v>
      </c>
      <c r="D3488" s="1182"/>
      <c r="E3488" s="1182"/>
      <c r="F3488" s="1183"/>
      <c r="G3488" s="33" t="s">
        <v>167</v>
      </c>
      <c r="H3488" s="1179">
        <f>VLOOKUP($A3480,'Class-6'!$B$9:$EI$108,8,0)</f>
        <v>0</v>
      </c>
      <c r="I3488" s="1179"/>
      <c r="J3488" s="1179"/>
      <c r="K3488" s="1179"/>
      <c r="L3488" s="1179"/>
      <c r="M3488" s="1180"/>
    </row>
    <row r="3489" spans="1:13" ht="20.25" customHeight="1">
      <c r="A3489" s="1187"/>
      <c r="B3489" s="40" t="s">
        <v>81</v>
      </c>
      <c r="C3489" s="1181" t="s">
        <v>56</v>
      </c>
      <c r="D3489" s="1182"/>
      <c r="E3489" s="1182"/>
      <c r="F3489" s="1183"/>
      <c r="G3489" s="33" t="s">
        <v>167</v>
      </c>
      <c r="H3489" s="1179">
        <f>VLOOKUP($A3480,'Class-6'!$B$9:$EI$108,9,0)</f>
        <v>0</v>
      </c>
      <c r="I3489" s="1179"/>
      <c r="J3489" s="1179"/>
      <c r="K3489" s="1179"/>
      <c r="L3489" s="1179"/>
      <c r="M3489" s="1180"/>
    </row>
    <row r="3490" spans="1:13" ht="20.25" customHeight="1">
      <c r="A3490" s="1187"/>
      <c r="B3490" s="40" t="s">
        <v>81</v>
      </c>
      <c r="C3490" s="1181" t="s">
        <v>57</v>
      </c>
      <c r="D3490" s="1182"/>
      <c r="E3490" s="1182"/>
      <c r="F3490" s="1183"/>
      <c r="G3490" s="33" t="s">
        <v>167</v>
      </c>
      <c r="H3490" s="1184" t="str">
        <f>CONCATENATE('Class-6'!$G$4,'Class-6'!$J$4)</f>
        <v>6(A)</v>
      </c>
      <c r="I3490" s="1179"/>
      <c r="J3490" s="1179"/>
      <c r="K3490" s="1179"/>
      <c r="L3490" s="1179"/>
      <c r="M3490" s="1180"/>
    </row>
    <row r="3491" spans="1:13" ht="20.25" customHeight="1" thickBot="1">
      <c r="A3491" s="1187"/>
      <c r="B3491" s="40" t="s">
        <v>81</v>
      </c>
      <c r="C3491" s="1154" t="s">
        <v>27</v>
      </c>
      <c r="D3491" s="1155"/>
      <c r="E3491" s="1155"/>
      <c r="F3491" s="1156"/>
      <c r="G3491" s="98" t="s">
        <v>167</v>
      </c>
      <c r="H3491" s="1157">
        <f>VLOOKUP($A3480,'Class-6'!$B$9:$EI$108,10,0)</f>
        <v>0</v>
      </c>
      <c r="I3491" s="1157"/>
      <c r="J3491" s="1157"/>
      <c r="K3491" s="1157"/>
      <c r="L3491" s="1157"/>
      <c r="M3491" s="1158"/>
    </row>
    <row r="3492" spans="1:13" ht="20.25" customHeight="1">
      <c r="A3492" s="1187"/>
      <c r="B3492" s="49" t="s">
        <v>81</v>
      </c>
      <c r="C3492" s="1159" t="s">
        <v>58</v>
      </c>
      <c r="D3492" s="1160"/>
      <c r="E3492" s="413" t="s">
        <v>85</v>
      </c>
      <c r="F3492" s="413" t="s">
        <v>86</v>
      </c>
      <c r="G3492" s="410" t="s">
        <v>33</v>
      </c>
      <c r="H3492" s="1161" t="s">
        <v>59</v>
      </c>
      <c r="I3492" s="1161"/>
      <c r="J3492" s="1162" t="s">
        <v>97</v>
      </c>
      <c r="K3492" s="1163"/>
      <c r="L3492" s="414" t="s">
        <v>89</v>
      </c>
      <c r="M3492" s="1164" t="s">
        <v>104</v>
      </c>
    </row>
    <row r="3493" spans="1:13" ht="25.5" customHeight="1" thickBot="1">
      <c r="A3493" s="1187"/>
      <c r="B3493" s="49" t="s">
        <v>81</v>
      </c>
      <c r="C3493" s="1166" t="s">
        <v>60</v>
      </c>
      <c r="D3493" s="1167"/>
      <c r="E3493" s="267">
        <f>'Class-6'!$L$7</f>
        <v>20</v>
      </c>
      <c r="F3493" s="267">
        <f>'Class-6'!$M$7</f>
        <v>20</v>
      </c>
      <c r="G3493" s="268">
        <f>SUM(E3493:F3493)</f>
        <v>40</v>
      </c>
      <c r="H3493" s="1168">
        <f>'Class-6'!$R$7</f>
        <v>60</v>
      </c>
      <c r="I3493" s="1169"/>
      <c r="J3493" s="1170">
        <f>'Class-6'!$V$7</f>
        <v>100</v>
      </c>
      <c r="K3493" s="1171"/>
      <c r="L3493" s="150">
        <f>G3493+H3493+J3493</f>
        <v>200</v>
      </c>
      <c r="M3493" s="1165"/>
    </row>
    <row r="3494" spans="1:13" ht="22.5" customHeight="1">
      <c r="A3494" s="1187"/>
      <c r="B3494" s="49" t="s">
        <v>81</v>
      </c>
      <c r="C3494" s="1148" t="str">
        <f>'Class-6'!$L$3</f>
        <v>HINDI</v>
      </c>
      <c r="D3494" s="1149"/>
      <c r="E3494" s="99">
        <f>IF($J3483="TC",0,IF($J3483="Nso",0,VLOOKUP($A3480,'Class-6'!$B$9:$EI$108,11,0)))</f>
        <v>0</v>
      </c>
      <c r="F3494" s="99">
        <f>IF($J3483="TC",0,IF($J3483="Nso",0,VLOOKUP($A3480,'Class-6'!$B$9:$EI$108,12,0)))</f>
        <v>0</v>
      </c>
      <c r="G3494" s="269">
        <f>SUM(E3494,F3494)</f>
        <v>0</v>
      </c>
      <c r="H3494" s="1150">
        <f>IF($J3483="TC",0,IF($J3483="Nso",0,VLOOKUP($A3480,'Class-6'!$B$9:$EI$108,17,0)))</f>
        <v>0</v>
      </c>
      <c r="I3494" s="1151"/>
      <c r="J3494" s="1152">
        <f>IF($J3483="TC",0,IF($J3483="Nso",0,VLOOKUP($A3480,'Class-6'!$B$9:$EI$108,21,0)))</f>
        <v>0</v>
      </c>
      <c r="K3494" s="1153"/>
      <c r="L3494" s="99">
        <f>SUM(G3494,H3494,J3494)</f>
        <v>0</v>
      </c>
      <c r="M3494" s="100">
        <f>IF($J3483="TC",0,IF($J3483="Nso",0,VLOOKUP($A3480,'Class-6'!$B$9:$EI$108,25,0)))</f>
        <v>0</v>
      </c>
    </row>
    <row r="3495" spans="1:13" ht="22.5" customHeight="1">
      <c r="A3495" s="1187"/>
      <c r="B3495" s="49" t="s">
        <v>81</v>
      </c>
      <c r="C3495" s="1136" t="str">
        <f>'Class-6'!$AA$3</f>
        <v>ENGLISH</v>
      </c>
      <c r="D3495" s="1137"/>
      <c r="E3495" s="99">
        <f>IF($J3483="TC",0,IF($J3483="Nso",0,VLOOKUP($A3480,'Class-6'!$B$9:$EI$108,26,0)))</f>
        <v>0</v>
      </c>
      <c r="F3495" s="99">
        <f>IF($J3483="TC",0,IF($J3483="Nso",0,VLOOKUP($A3480,'Class-6'!$B$9:$EI$108,27,0)))</f>
        <v>0</v>
      </c>
      <c r="G3495" s="270">
        <f t="shared" ref="G3495:G3499" si="196">SUM(E3495,F3495)</f>
        <v>0</v>
      </c>
      <c r="H3495" s="1138">
        <f>IF($J3483="TC",0,IF($J3483="Nso",0,VLOOKUP($A3480,'Class-6'!$B$9:$EI$108,32,0)))</f>
        <v>0</v>
      </c>
      <c r="I3495" s="1139"/>
      <c r="J3495" s="1140">
        <f>IF($J3483="TC",0,IF($J3483="Nso",0,VLOOKUP($A3480,'Class-6'!$B$9:$EI$108,36,0)))</f>
        <v>0</v>
      </c>
      <c r="K3495" s="1141"/>
      <c r="L3495" s="99">
        <f t="shared" ref="L3495:L3499" si="197">SUM(G3495,H3495,J3495)</f>
        <v>0</v>
      </c>
      <c r="M3495" s="100">
        <f>IF($J3483="TC",0,IF($J3483="Nso",0,VLOOKUP($A3480,'Class-6'!$B$9:$EI$108,40,0)))</f>
        <v>0</v>
      </c>
    </row>
    <row r="3496" spans="1:13" ht="22.5" customHeight="1">
      <c r="A3496" s="1187"/>
      <c r="B3496" s="49" t="s">
        <v>81</v>
      </c>
      <c r="C3496" s="1136" t="str">
        <f>'Class-6'!$AP$3</f>
        <v>SANSKRIT</v>
      </c>
      <c r="D3496" s="1137"/>
      <c r="E3496" s="99">
        <f>IF($J3483="TC",0,IF($J3483="Nso",0,VLOOKUP($A3480,'Class-6'!$B$9:$EI$108,41,0)))</f>
        <v>0</v>
      </c>
      <c r="F3496" s="99">
        <f>IF($J3483="TC",0,IF($J3483="TC",0,IF($J3483="Nso",0,VLOOKUP($A3480,'Class-6'!$B$9:$EI$108,42,0))))</f>
        <v>0</v>
      </c>
      <c r="G3496" s="270">
        <f t="shared" si="196"/>
        <v>0</v>
      </c>
      <c r="H3496" s="1138">
        <f>IF($J3483="TC",0,IF($J3483="Nso",0,VLOOKUP($A3480,'Class-6'!$B$9:$EI$108,47,0)))</f>
        <v>0</v>
      </c>
      <c r="I3496" s="1139"/>
      <c r="J3496" s="1140">
        <f>IF($J3483="TC",0,IF($J3483="Nso",0,VLOOKUP($A3480,'Class-6'!$B$9:$EI$108,51,0)))</f>
        <v>0</v>
      </c>
      <c r="K3496" s="1141"/>
      <c r="L3496" s="99">
        <f t="shared" si="197"/>
        <v>0</v>
      </c>
      <c r="M3496" s="100">
        <f>IF($J3483="TC",0,IF($J3483="Nso",0,VLOOKUP($A3480,'Class-6'!$B$9:$EI$108,55,0)))</f>
        <v>0</v>
      </c>
    </row>
    <row r="3497" spans="1:13" ht="22.5" customHeight="1">
      <c r="A3497" s="1187"/>
      <c r="B3497" s="49" t="s">
        <v>81</v>
      </c>
      <c r="C3497" s="1136" t="str">
        <f>'Class-6'!$BE$3</f>
        <v>SCIENCE</v>
      </c>
      <c r="D3497" s="1137"/>
      <c r="E3497" s="99">
        <f>IF($J3483="TC",0,IF($J3483="Nso",0,VLOOKUP($A3480,'Class-6'!$B$9:$EI$108,56,0)))</f>
        <v>0</v>
      </c>
      <c r="F3497" s="99">
        <f>IF($J3483="TC",0,IF($J3483="Nso",0,VLOOKUP($A3480,'Class-6'!$B$9:$EI$108,57,0)))</f>
        <v>0</v>
      </c>
      <c r="G3497" s="270">
        <f t="shared" si="196"/>
        <v>0</v>
      </c>
      <c r="H3497" s="1138">
        <f>IF($J3483="TC",0,IF($J3483="Nso",0,VLOOKUP($A3480,'Class-6'!$B$9:$EI$108,62,0)))</f>
        <v>0</v>
      </c>
      <c r="I3497" s="1139"/>
      <c r="J3497" s="1140">
        <f>IF($J3483="TC",0,IF($J3483="Nso",0,VLOOKUP($A3480,'Class-6'!$B$9:$EI$108,66,0)))</f>
        <v>0</v>
      </c>
      <c r="K3497" s="1141"/>
      <c r="L3497" s="99">
        <f t="shared" si="197"/>
        <v>0</v>
      </c>
      <c r="M3497" s="100">
        <f>IF($J3483="TC",0,IF($J3483="Nso",0,VLOOKUP($A3480,'Class-6'!$B$9:$EI$108,70,0)))</f>
        <v>0</v>
      </c>
    </row>
    <row r="3498" spans="1:13" ht="22.5" customHeight="1">
      <c r="A3498" s="1187"/>
      <c r="B3498" s="49" t="s">
        <v>81</v>
      </c>
      <c r="C3498" s="1136" t="str">
        <f>'Class-6'!$BT$3</f>
        <v>MATHEMATICS</v>
      </c>
      <c r="D3498" s="1137"/>
      <c r="E3498" s="99">
        <f>IF($J3483="TC",0,IF($J3483="Nso",0,VLOOKUP($A3480,'Class-6'!$B$9:$EI$108,71,0)))</f>
        <v>0</v>
      </c>
      <c r="F3498" s="99">
        <f>IF($J3483="TC",0,IF($J3483="Nso",0,VLOOKUP($A3480,'Class-6'!$B$9:$EI$108,72,0)))</f>
        <v>0</v>
      </c>
      <c r="G3498" s="270">
        <f t="shared" si="196"/>
        <v>0</v>
      </c>
      <c r="H3498" s="1138">
        <f>IF($J3483="TC",0,IF($J3483="Nso",0,VLOOKUP($A3480,'Class-6'!$B$9:$EI$108,77,0)))</f>
        <v>0</v>
      </c>
      <c r="I3498" s="1139"/>
      <c r="J3498" s="1140">
        <f>IF($J3483="TC",0,IF($J3483="Nso",0,VLOOKUP($A3480,'Class-6'!$B$9:$EI$108,81,0)))</f>
        <v>0</v>
      </c>
      <c r="K3498" s="1141"/>
      <c r="L3498" s="99">
        <f t="shared" si="197"/>
        <v>0</v>
      </c>
      <c r="M3498" s="100">
        <f>IF($J3483="TC",0,IF($J3483="Nso",0,VLOOKUP($A3480,'Class-6'!$B$9:$EI$108,85,0)))</f>
        <v>0</v>
      </c>
    </row>
    <row r="3499" spans="1:13" ht="22.5" customHeight="1" thickBot="1">
      <c r="A3499" s="1187"/>
      <c r="B3499" s="49" t="s">
        <v>81</v>
      </c>
      <c r="C3499" s="1142" t="str">
        <f>'Class-6'!$CI$3</f>
        <v>SOCIAL SCIENCE</v>
      </c>
      <c r="D3499" s="1143"/>
      <c r="E3499" s="99">
        <f>IF($J3483="TC",0,IF($J3483="Nso",0,VLOOKUP($A3480,'Class-6'!$B$9:$EI$108,86,0)))</f>
        <v>0</v>
      </c>
      <c r="F3499" s="99">
        <f>IF($J3483="TC",0,IF($J3483="Nso",0,VLOOKUP($A3480,'Class-6'!$B$9:$EI$108,87,0)))</f>
        <v>0</v>
      </c>
      <c r="G3499" s="271">
        <f t="shared" si="196"/>
        <v>0</v>
      </c>
      <c r="H3499" s="1144">
        <f>IF($J3483="TC",0,IF($J3483="Nso",0,VLOOKUP($A3480,'Class-6'!$B$9:$EI$108,92,0)))</f>
        <v>0</v>
      </c>
      <c r="I3499" s="1145"/>
      <c r="J3499" s="1146">
        <f>IF($J3483="TC",0,IF($J3483="Nso",0,VLOOKUP($A3480,'Class-6'!$B$9:$EI$108,96,0)))</f>
        <v>0</v>
      </c>
      <c r="K3499" s="1147"/>
      <c r="L3499" s="99">
        <f t="shared" si="197"/>
        <v>0</v>
      </c>
      <c r="M3499" s="100">
        <f>IF($J3483="TC",0,IF($J3483="Nso",0,VLOOKUP($A3480,'Class-6'!$B$9:$EI$108,100,0)))</f>
        <v>0</v>
      </c>
    </row>
    <row r="3500" spans="1:13" ht="20.25" customHeight="1">
      <c r="A3500" s="1187"/>
      <c r="B3500" s="49" t="s">
        <v>81</v>
      </c>
      <c r="C3500" s="1124" t="s">
        <v>90</v>
      </c>
      <c r="D3500" s="1125"/>
      <c r="E3500" s="1126"/>
      <c r="F3500" s="1130" t="s">
        <v>91</v>
      </c>
      <c r="G3500" s="1131"/>
      <c r="H3500" s="1132" t="s">
        <v>92</v>
      </c>
      <c r="I3500" s="1133"/>
      <c r="J3500" s="481" t="s">
        <v>45</v>
      </c>
      <c r="K3500" s="481" t="s">
        <v>98</v>
      </c>
      <c r="L3500" s="411" t="s">
        <v>43</v>
      </c>
      <c r="M3500" s="50" t="s">
        <v>47</v>
      </c>
    </row>
    <row r="3501" spans="1:13" ht="20.25" customHeight="1" thickBot="1">
      <c r="A3501" s="1187"/>
      <c r="B3501" s="49" t="s">
        <v>81</v>
      </c>
      <c r="C3501" s="1127"/>
      <c r="D3501" s="1128"/>
      <c r="E3501" s="1129"/>
      <c r="F3501" s="1134">
        <f>IF($J3483="TC",0,IF($J3483="Nso",0,VLOOKUP($A3480,'Class-6'!$B$9:$EI$108,131,0)))</f>
        <v>0</v>
      </c>
      <c r="G3501" s="1135"/>
      <c r="H3501" s="1134">
        <f>IF($J3483="TC",0,IF($J3483="Nso",0,VLOOKUP($A3480,'Class-6'!$B$9:$EI$108,132,0)))</f>
        <v>0</v>
      </c>
      <c r="I3501" s="1135"/>
      <c r="J3501" s="483">
        <f>IF($J3483="TC",0,IF($J3483="Nso",0,VLOOKUP($A3480,'Class-6'!$B$9:$EI$108,133,0)))</f>
        <v>0</v>
      </c>
      <c r="K3501" s="482" t="str">
        <f>IF($J3483="TC",0,IF($J3483="Nso",0,VLOOKUP($A3480,'Class-6'!$B$9:$EI$108,134,0)))</f>
        <v/>
      </c>
      <c r="L3501" s="412" t="str">
        <f>IF($J3483="TC","TC",IF($J3483="Nso","NSO",VLOOKUP($A3480,'Class-6'!$B$9:$EI$108,135,0)))</f>
        <v/>
      </c>
      <c r="M3501" s="97" t="str">
        <f>IF($J3483="Nso",0,VLOOKUP($A3480,'Class-6'!$B$9:$EI$108,137,0))</f>
        <v/>
      </c>
    </row>
    <row r="3502" spans="1:13" ht="20.25" customHeight="1">
      <c r="A3502" s="1187"/>
      <c r="B3502" s="49" t="s">
        <v>81</v>
      </c>
      <c r="C3502" s="1172" t="s">
        <v>63</v>
      </c>
      <c r="D3502" s="1173"/>
      <c r="E3502" s="1173"/>
      <c r="F3502" s="1173"/>
      <c r="G3502" s="1173"/>
      <c r="H3502" s="1174"/>
      <c r="I3502" s="1175" t="s">
        <v>64</v>
      </c>
      <c r="J3502" s="1176"/>
      <c r="K3502" s="484">
        <f>IF($J3483="TC",0,IF($J3483="Nso",0,VLOOKUP($A3480,'Class-6'!$B$9:$EI$108,128,0)))</f>
        <v>0</v>
      </c>
      <c r="L3502" s="1177" t="s">
        <v>107</v>
      </c>
      <c r="M3502" s="1178"/>
    </row>
    <row r="3503" spans="1:13" ht="20.25" customHeight="1" thickBot="1">
      <c r="A3503" s="1187"/>
      <c r="B3503" s="49" t="s">
        <v>81</v>
      </c>
      <c r="C3503" s="1113" t="s">
        <v>58</v>
      </c>
      <c r="D3503" s="1114"/>
      <c r="E3503" s="1114"/>
      <c r="F3503" s="1115" t="s">
        <v>176</v>
      </c>
      <c r="G3503" s="1115"/>
      <c r="H3503" s="272" t="s">
        <v>51</v>
      </c>
      <c r="I3503" s="1116" t="s">
        <v>65</v>
      </c>
      <c r="J3503" s="1117"/>
      <c r="K3503" s="485">
        <f>IF($J3483="TC",0,IF($J3483="Nso",0,VLOOKUP($A3480,'Class-6'!$B$9:$EI$108,129,0)))</f>
        <v>0</v>
      </c>
      <c r="L3503" s="1118" t="str">
        <f>IF($J3483="TC",0,IF($J3483="Nso",0,VLOOKUP($A3480,'Class-6'!$B$9:$EI$108,130,0)))</f>
        <v/>
      </c>
      <c r="M3503" s="1119"/>
    </row>
    <row r="3504" spans="1:13" ht="20.25" customHeight="1">
      <c r="A3504" s="1187"/>
      <c r="B3504" s="49" t="s">
        <v>81</v>
      </c>
      <c r="C3504" s="1113"/>
      <c r="D3504" s="1114"/>
      <c r="E3504" s="1114"/>
      <c r="F3504" s="1115"/>
      <c r="G3504" s="1115"/>
      <c r="H3504" s="273" t="s">
        <v>105</v>
      </c>
      <c r="I3504" s="1120" t="s">
        <v>66</v>
      </c>
      <c r="J3504" s="1121"/>
      <c r="K3504" s="1122">
        <f>IF($J3483="TC",0,IF($J3483="Nso",0,VLOOKUP($A3480,'Class-6'!$B$9:$EI$108,138,0)))</f>
        <v>0</v>
      </c>
      <c r="L3504" s="1122"/>
      <c r="M3504" s="1123"/>
    </row>
    <row r="3505" spans="1:13" ht="20.25" customHeight="1">
      <c r="A3505" s="1187"/>
      <c r="B3505" s="49" t="s">
        <v>81</v>
      </c>
      <c r="C3505" s="1101" t="str">
        <f>'Class-6'!$CX$3</f>
        <v>WORK EXP.</v>
      </c>
      <c r="D3505" s="1102"/>
      <c r="E3505" s="1103"/>
      <c r="F3505" s="1104" t="str">
        <f>IF($J3483="TC",0,IF($J3483="Nso",0,VLOOKUP($A3480,'Class-6'!$B$9:$FH$108,155,0)))</f>
        <v>0/100</v>
      </c>
      <c r="G3505" s="1104"/>
      <c r="H3505" s="95">
        <f>IF($J3483="TC",0,IF($J3483="Nso",0,VLOOKUP($A3480,'Class-6'!$B$9:$FH$108,109,0)))</f>
        <v>0</v>
      </c>
      <c r="I3505" s="1105" t="s">
        <v>83</v>
      </c>
      <c r="J3505" s="1106"/>
      <c r="K3505" s="1107">
        <f>'Class-6'!$V$2</f>
        <v>44676</v>
      </c>
      <c r="L3505" s="1107"/>
      <c r="M3505" s="1108"/>
    </row>
    <row r="3506" spans="1:13" ht="20.25" customHeight="1">
      <c r="A3506" s="1187"/>
      <c r="B3506" s="49" t="s">
        <v>81</v>
      </c>
      <c r="C3506" s="1109" t="str">
        <f>'Class-6'!$DG$3</f>
        <v>ART EDU.</v>
      </c>
      <c r="D3506" s="1104"/>
      <c r="E3506" s="1104"/>
      <c r="F3506" s="1086" t="str">
        <f>IF($J3483="TC",0,IF($J3483="Nso",0,VLOOKUP($A3480,'Class-6'!$B$9:$FH$108,159,0)))</f>
        <v>0/100</v>
      </c>
      <c r="G3506" s="1087"/>
      <c r="H3506" s="95">
        <f>IF($J3483="TC",0,IF($J3483="Nso",0,VLOOKUP($A3480,'Class-6'!$B$9:$FH$108,118,0)))</f>
        <v>0</v>
      </c>
      <c r="I3506" s="1110"/>
      <c r="J3506" s="1111"/>
      <c r="K3506" s="1111"/>
      <c r="L3506" s="1111"/>
      <c r="M3506" s="1112"/>
    </row>
    <row r="3507" spans="1:13" ht="20.25" customHeight="1">
      <c r="A3507" s="1187"/>
      <c r="B3507" s="49" t="s">
        <v>81</v>
      </c>
      <c r="C3507" s="1084" t="str">
        <f>'Class-6'!$DP$3</f>
        <v>HEALTH &amp; PHY. EDU.</v>
      </c>
      <c r="D3507" s="1085"/>
      <c r="E3507" s="1085"/>
      <c r="F3507" s="1086" t="str">
        <f>IF($J3483="TC",0,IF($J3483="Nso",0,VLOOKUP($A3480,'Class-6'!$B$9:$FH$108,163,0)))</f>
        <v>0/100</v>
      </c>
      <c r="G3507" s="1087"/>
      <c r="H3507" s="95">
        <f>IF($J3483="TC",0,IF($J3483="Nso",0,VLOOKUP($A3480,'Class-6'!$B$9:$FH$108,127,0)))</f>
        <v>0</v>
      </c>
      <c r="I3507" s="1088" t="s">
        <v>78</v>
      </c>
      <c r="J3507" s="1089"/>
      <c r="K3507" s="1092"/>
      <c r="L3507" s="1093"/>
      <c r="M3507" s="1094"/>
    </row>
    <row r="3508" spans="1:13" ht="20.25" customHeight="1">
      <c r="A3508" s="1187"/>
      <c r="B3508" s="40" t="s">
        <v>81</v>
      </c>
      <c r="C3508" s="1098" t="s">
        <v>67</v>
      </c>
      <c r="D3508" s="1099"/>
      <c r="E3508" s="1099"/>
      <c r="F3508" s="1099"/>
      <c r="G3508" s="1099"/>
      <c r="H3508" s="1100"/>
      <c r="I3508" s="1090"/>
      <c r="J3508" s="1091"/>
      <c r="K3508" s="1095"/>
      <c r="L3508" s="1096"/>
      <c r="M3508" s="1097"/>
    </row>
    <row r="3509" spans="1:13" ht="20.25" customHeight="1" thickBot="1">
      <c r="A3509" s="1187"/>
      <c r="B3509" s="40" t="s">
        <v>81</v>
      </c>
      <c r="C3509" s="96" t="s">
        <v>68</v>
      </c>
      <c r="D3509" s="1060" t="s">
        <v>73</v>
      </c>
      <c r="E3509" s="1227"/>
      <c r="F3509" s="1060" t="s">
        <v>74</v>
      </c>
      <c r="G3509" s="1061"/>
      <c r="H3509" s="1062"/>
      <c r="I3509" s="1063" t="s">
        <v>79</v>
      </c>
      <c r="J3509" s="1064"/>
      <c r="K3509" s="1064"/>
      <c r="L3509" s="1064"/>
      <c r="M3509" s="1065"/>
    </row>
    <row r="3510" spans="1:13" ht="20.25" customHeight="1">
      <c r="A3510" s="1187"/>
      <c r="B3510" s="40" t="s">
        <v>81</v>
      </c>
      <c r="C3510" s="511" t="s">
        <v>207</v>
      </c>
      <c r="D3510" s="1228" t="s">
        <v>208</v>
      </c>
      <c r="E3510" s="1229"/>
      <c r="F3510" s="1069" t="s">
        <v>75</v>
      </c>
      <c r="G3510" s="1070"/>
      <c r="H3510" s="1071"/>
      <c r="I3510" s="1066"/>
      <c r="J3510" s="1067"/>
      <c r="K3510" s="1067"/>
      <c r="L3510" s="1067"/>
      <c r="M3510" s="1068"/>
    </row>
    <row r="3511" spans="1:13" ht="20.25" customHeight="1">
      <c r="A3511" s="1187"/>
      <c r="B3511" s="40" t="s">
        <v>81</v>
      </c>
      <c r="C3511" s="512" t="s">
        <v>69</v>
      </c>
      <c r="D3511" s="1230" t="s">
        <v>212</v>
      </c>
      <c r="E3511" s="1231"/>
      <c r="F3511" s="1072" t="s">
        <v>76</v>
      </c>
      <c r="G3511" s="1073"/>
      <c r="H3511" s="1074"/>
      <c r="I3511" s="1066"/>
      <c r="J3511" s="1067"/>
      <c r="K3511" s="1067"/>
      <c r="L3511" s="1067"/>
      <c r="M3511" s="1068"/>
    </row>
    <row r="3512" spans="1:13" ht="20.25" customHeight="1">
      <c r="A3512" s="1187"/>
      <c r="B3512" s="40" t="s">
        <v>81</v>
      </c>
      <c r="C3512" s="512" t="s">
        <v>70</v>
      </c>
      <c r="D3512" s="1230" t="s">
        <v>215</v>
      </c>
      <c r="E3512" s="1231"/>
      <c r="F3512" s="1072" t="s">
        <v>77</v>
      </c>
      <c r="G3512" s="1073"/>
      <c r="H3512" s="1074"/>
      <c r="I3512" s="1075" t="s">
        <v>93</v>
      </c>
      <c r="J3512" s="1076"/>
      <c r="K3512" s="1076"/>
      <c r="L3512" s="1076"/>
      <c r="M3512" s="1077"/>
    </row>
    <row r="3513" spans="1:13" ht="20.25" customHeight="1">
      <c r="A3513" s="1187"/>
      <c r="B3513" s="40"/>
      <c r="C3513" s="512" t="s">
        <v>72</v>
      </c>
      <c r="D3513" s="1230" t="s">
        <v>209</v>
      </c>
      <c r="E3513" s="1231"/>
      <c r="F3513" s="1072" t="s">
        <v>77</v>
      </c>
      <c r="G3513" s="1073"/>
      <c r="H3513" s="1074"/>
      <c r="I3513" s="1075"/>
      <c r="J3513" s="1076"/>
      <c r="K3513" s="1076"/>
      <c r="L3513" s="1076"/>
      <c r="M3513" s="1077"/>
    </row>
    <row r="3514" spans="1:13" ht="20.25" customHeight="1" thickBot="1">
      <c r="A3514" s="1187"/>
      <c r="B3514" s="51" t="s">
        <v>81</v>
      </c>
      <c r="C3514" s="131" t="s">
        <v>71</v>
      </c>
      <c r="D3514" s="1232" t="s">
        <v>210</v>
      </c>
      <c r="E3514" s="1233"/>
      <c r="F3514" s="1081" t="s">
        <v>106</v>
      </c>
      <c r="G3514" s="1082"/>
      <c r="H3514" s="1083"/>
      <c r="I3514" s="1078"/>
      <c r="J3514" s="1079"/>
      <c r="K3514" s="1079"/>
      <c r="L3514" s="1079"/>
      <c r="M3514" s="1080"/>
    </row>
    <row r="3515" spans="1:13" ht="12.75" customHeight="1" thickTop="1">
      <c r="A3515" s="1185"/>
      <c r="B3515" s="1185"/>
      <c r="C3515" s="1185"/>
      <c r="D3515" s="1185"/>
      <c r="E3515" s="1185"/>
      <c r="F3515" s="1185"/>
      <c r="G3515" s="1185"/>
      <c r="H3515" s="1185"/>
      <c r="I3515" s="1185"/>
      <c r="J3515" s="1185"/>
      <c r="K3515" s="1185"/>
      <c r="L3515" s="1185"/>
      <c r="M3515" s="1185"/>
    </row>
    <row r="3516" spans="1:13" ht="24.75" customHeight="1" thickBot="1">
      <c r="A3516" s="488">
        <f>A3480+1</f>
        <v>100</v>
      </c>
      <c r="B3516" s="1186" t="s">
        <v>54</v>
      </c>
      <c r="C3516" s="1186"/>
      <c r="D3516" s="1186"/>
      <c r="E3516" s="1186"/>
      <c r="F3516" s="1186"/>
      <c r="G3516" s="1186"/>
      <c r="H3516" s="1186"/>
      <c r="I3516" s="1186"/>
      <c r="J3516" s="1186"/>
      <c r="K3516" s="1186"/>
      <c r="L3516" s="1186"/>
      <c r="M3516" s="1186"/>
    </row>
    <row r="3517" spans="1:13" ht="42.75" customHeight="1" thickTop="1">
      <c r="A3517" s="1187"/>
      <c r="B3517" s="1188"/>
      <c r="C3517" s="1189"/>
      <c r="D3517" s="1192" t="str">
        <f>Master!$E$8</f>
        <v>Govt. Sr. Secondary School Raimalwada</v>
      </c>
      <c r="E3517" s="1193"/>
      <c r="F3517" s="1193"/>
      <c r="G3517" s="1193"/>
      <c r="H3517" s="1193"/>
      <c r="I3517" s="1193"/>
      <c r="J3517" s="1193"/>
      <c r="K3517" s="1193"/>
      <c r="L3517" s="1193"/>
      <c r="M3517" s="1194"/>
    </row>
    <row r="3518" spans="1:13" ht="26.25" customHeight="1" thickBot="1">
      <c r="A3518" s="1187"/>
      <c r="B3518" s="1190"/>
      <c r="C3518" s="1191"/>
      <c r="D3518" s="1195" t="str">
        <f>Master!$E$11</f>
        <v>P.S.-Bapini (Jodhpur)</v>
      </c>
      <c r="E3518" s="1196"/>
      <c r="F3518" s="1196"/>
      <c r="G3518" s="1196"/>
      <c r="H3518" s="1196"/>
      <c r="I3518" s="1196"/>
      <c r="J3518" s="1196"/>
      <c r="K3518" s="1196"/>
      <c r="L3518" s="1196"/>
      <c r="M3518" s="1197"/>
    </row>
    <row r="3519" spans="1:13" ht="17.25" customHeight="1">
      <c r="A3519" s="1187"/>
      <c r="B3519" s="274"/>
      <c r="C3519" s="1198" t="s">
        <v>169</v>
      </c>
      <c r="D3519" s="1199"/>
      <c r="E3519" s="1199"/>
      <c r="F3519" s="1199"/>
      <c r="G3519" s="1200"/>
      <c r="H3519" s="1207" t="s">
        <v>129</v>
      </c>
      <c r="I3519" s="1207"/>
      <c r="J3519" s="1210">
        <f>VLOOKUP(A3516,'Class-6'!$B$9:$G$108,6)</f>
        <v>0</v>
      </c>
      <c r="K3519" s="1213" t="str">
        <f>CONCATENATE('Class-6'!$C$3,'Class-6'!$G$3)</f>
        <v>School U-Dise Code :-08151106901</v>
      </c>
      <c r="L3519" s="1214"/>
      <c r="M3519" s="1215"/>
    </row>
    <row r="3520" spans="1:13" ht="17.25" customHeight="1">
      <c r="A3520" s="1187"/>
      <c r="B3520" s="38"/>
      <c r="C3520" s="1201"/>
      <c r="D3520" s="1202"/>
      <c r="E3520" s="1202"/>
      <c r="F3520" s="1202"/>
      <c r="G3520" s="1203"/>
      <c r="H3520" s="1208"/>
      <c r="I3520" s="1208"/>
      <c r="J3520" s="1211"/>
      <c r="K3520" s="1216" t="str">
        <f>CONCATENATE('Class-6'!$I$3,'Class-6'!$J$3)</f>
        <v>Session :-2021-22</v>
      </c>
      <c r="L3520" s="1217"/>
      <c r="M3520" s="1218"/>
    </row>
    <row r="3521" spans="1:13" ht="17.25" customHeight="1" thickBot="1">
      <c r="A3521" s="1187"/>
      <c r="B3521" s="38"/>
      <c r="C3521" s="1204"/>
      <c r="D3521" s="1205"/>
      <c r="E3521" s="1205"/>
      <c r="F3521" s="1205"/>
      <c r="G3521" s="1206"/>
      <c r="H3521" s="1209"/>
      <c r="I3521" s="1209"/>
      <c r="J3521" s="1212"/>
      <c r="K3521" s="1219"/>
      <c r="L3521" s="1220"/>
      <c r="M3521" s="1221"/>
    </row>
    <row r="3522" spans="1:13" ht="20.25" customHeight="1">
      <c r="A3522" s="1187"/>
      <c r="B3522" s="40" t="s">
        <v>81</v>
      </c>
      <c r="C3522" s="1222" t="s">
        <v>22</v>
      </c>
      <c r="D3522" s="1223"/>
      <c r="E3522" s="1223"/>
      <c r="F3522" s="1224"/>
      <c r="G3522" s="17" t="s">
        <v>167</v>
      </c>
      <c r="H3522" s="1225">
        <f>VLOOKUP($A3516,'Class-6'!$B$9:$EI$108,4,0)</f>
        <v>0</v>
      </c>
      <c r="I3522" s="1225"/>
      <c r="J3522" s="1225"/>
      <c r="K3522" s="1225"/>
      <c r="L3522" s="1225"/>
      <c r="M3522" s="1226"/>
    </row>
    <row r="3523" spans="1:13" ht="20.25" customHeight="1">
      <c r="A3523" s="1187"/>
      <c r="B3523" s="40" t="s">
        <v>81</v>
      </c>
      <c r="C3523" s="1181" t="s">
        <v>24</v>
      </c>
      <c r="D3523" s="1182"/>
      <c r="E3523" s="1182"/>
      <c r="F3523" s="1183"/>
      <c r="G3523" s="33" t="s">
        <v>167</v>
      </c>
      <c r="H3523" s="1179">
        <f>VLOOKUP($A3516,'Class-6'!$B$9:$EI$108,7,0)</f>
        <v>0</v>
      </c>
      <c r="I3523" s="1179"/>
      <c r="J3523" s="1179"/>
      <c r="K3523" s="1179"/>
      <c r="L3523" s="1179"/>
      <c r="M3523" s="1180"/>
    </row>
    <row r="3524" spans="1:13" ht="20.25" customHeight="1">
      <c r="A3524" s="1187"/>
      <c r="B3524" s="40" t="s">
        <v>81</v>
      </c>
      <c r="C3524" s="1181" t="s">
        <v>25</v>
      </c>
      <c r="D3524" s="1182"/>
      <c r="E3524" s="1182"/>
      <c r="F3524" s="1183"/>
      <c r="G3524" s="33" t="s">
        <v>167</v>
      </c>
      <c r="H3524" s="1179">
        <f>VLOOKUP($A3516,'Class-6'!$B$9:$EI$108,8,0)</f>
        <v>0</v>
      </c>
      <c r="I3524" s="1179"/>
      <c r="J3524" s="1179"/>
      <c r="K3524" s="1179"/>
      <c r="L3524" s="1179"/>
      <c r="M3524" s="1180"/>
    </row>
    <row r="3525" spans="1:13" ht="20.25" customHeight="1">
      <c r="A3525" s="1187"/>
      <c r="B3525" s="40" t="s">
        <v>81</v>
      </c>
      <c r="C3525" s="1181" t="s">
        <v>56</v>
      </c>
      <c r="D3525" s="1182"/>
      <c r="E3525" s="1182"/>
      <c r="F3525" s="1183"/>
      <c r="G3525" s="33" t="s">
        <v>167</v>
      </c>
      <c r="H3525" s="1179">
        <f>VLOOKUP($A3516,'Class-6'!$B$9:$EI$108,9,0)</f>
        <v>0</v>
      </c>
      <c r="I3525" s="1179"/>
      <c r="J3525" s="1179"/>
      <c r="K3525" s="1179"/>
      <c r="L3525" s="1179"/>
      <c r="M3525" s="1180"/>
    </row>
    <row r="3526" spans="1:13" ht="20.25" customHeight="1">
      <c r="A3526" s="1187"/>
      <c r="B3526" s="40" t="s">
        <v>81</v>
      </c>
      <c r="C3526" s="1181" t="s">
        <v>57</v>
      </c>
      <c r="D3526" s="1182"/>
      <c r="E3526" s="1182"/>
      <c r="F3526" s="1183"/>
      <c r="G3526" s="33" t="s">
        <v>167</v>
      </c>
      <c r="H3526" s="1184" t="str">
        <f>CONCATENATE('Class-6'!$G$4,'Class-6'!$J$4)</f>
        <v>6(A)</v>
      </c>
      <c r="I3526" s="1179"/>
      <c r="J3526" s="1179"/>
      <c r="K3526" s="1179"/>
      <c r="L3526" s="1179"/>
      <c r="M3526" s="1180"/>
    </row>
    <row r="3527" spans="1:13" ht="20.25" customHeight="1" thickBot="1">
      <c r="A3527" s="1187"/>
      <c r="B3527" s="40" t="s">
        <v>81</v>
      </c>
      <c r="C3527" s="1154" t="s">
        <v>27</v>
      </c>
      <c r="D3527" s="1155"/>
      <c r="E3527" s="1155"/>
      <c r="F3527" s="1156"/>
      <c r="G3527" s="98" t="s">
        <v>167</v>
      </c>
      <c r="H3527" s="1157">
        <f>VLOOKUP($A3516,'Class-6'!$B$9:$EI$108,10,0)</f>
        <v>0</v>
      </c>
      <c r="I3527" s="1157"/>
      <c r="J3527" s="1157"/>
      <c r="K3527" s="1157"/>
      <c r="L3527" s="1157"/>
      <c r="M3527" s="1158"/>
    </row>
    <row r="3528" spans="1:13" ht="20.25" customHeight="1">
      <c r="A3528" s="1187"/>
      <c r="B3528" s="49" t="s">
        <v>81</v>
      </c>
      <c r="C3528" s="1159" t="s">
        <v>58</v>
      </c>
      <c r="D3528" s="1160"/>
      <c r="E3528" s="413" t="s">
        <v>85</v>
      </c>
      <c r="F3528" s="413" t="s">
        <v>86</v>
      </c>
      <c r="G3528" s="410" t="s">
        <v>33</v>
      </c>
      <c r="H3528" s="1161" t="s">
        <v>59</v>
      </c>
      <c r="I3528" s="1161"/>
      <c r="J3528" s="1162" t="s">
        <v>97</v>
      </c>
      <c r="K3528" s="1163"/>
      <c r="L3528" s="414" t="s">
        <v>89</v>
      </c>
      <c r="M3528" s="1164" t="s">
        <v>104</v>
      </c>
    </row>
    <row r="3529" spans="1:13" ht="25.5" customHeight="1" thickBot="1">
      <c r="A3529" s="1187"/>
      <c r="B3529" s="49" t="s">
        <v>81</v>
      </c>
      <c r="C3529" s="1166" t="s">
        <v>60</v>
      </c>
      <c r="D3529" s="1167"/>
      <c r="E3529" s="267">
        <f>'Class-6'!$L$7</f>
        <v>20</v>
      </c>
      <c r="F3529" s="267">
        <f>'Class-6'!$M$7</f>
        <v>20</v>
      </c>
      <c r="G3529" s="268">
        <f>SUM(E3529:F3529)</f>
        <v>40</v>
      </c>
      <c r="H3529" s="1168">
        <f>'Class-6'!$R$7</f>
        <v>60</v>
      </c>
      <c r="I3529" s="1169"/>
      <c r="J3529" s="1170">
        <f>'Class-6'!$V$7</f>
        <v>100</v>
      </c>
      <c r="K3529" s="1171"/>
      <c r="L3529" s="150">
        <f>G3529+H3529+J3529</f>
        <v>200</v>
      </c>
      <c r="M3529" s="1165"/>
    </row>
    <row r="3530" spans="1:13" ht="22.5" customHeight="1">
      <c r="A3530" s="1187"/>
      <c r="B3530" s="49" t="s">
        <v>81</v>
      </c>
      <c r="C3530" s="1148" t="str">
        <f>'Class-6'!$L$3</f>
        <v>HINDI</v>
      </c>
      <c r="D3530" s="1149"/>
      <c r="E3530" s="99">
        <f>IF($J3519="TC",0,IF($J3519="Nso",0,VLOOKUP($A3516,'Class-6'!$B$9:$EI$108,11,0)))</f>
        <v>0</v>
      </c>
      <c r="F3530" s="99">
        <f>IF($J3519="TC",0,IF($J3519="Nso",0,VLOOKUP($A3516,'Class-6'!$B$9:$EI$108,12,0)))</f>
        <v>0</v>
      </c>
      <c r="G3530" s="269">
        <f>SUM(E3530,F3530)</f>
        <v>0</v>
      </c>
      <c r="H3530" s="1150">
        <f>IF($J3519="TC",0,IF($J3519="Nso",0,VLOOKUP($A3516,'Class-6'!$B$9:$EI$108,17,0)))</f>
        <v>0</v>
      </c>
      <c r="I3530" s="1151"/>
      <c r="J3530" s="1152">
        <f>IF($J3519="TC",0,IF($J3519="Nso",0,VLOOKUP($A3516,'Class-6'!$B$9:$EI$108,21,0)))</f>
        <v>0</v>
      </c>
      <c r="K3530" s="1153"/>
      <c r="L3530" s="99">
        <f>SUM(G3530,H3530,J3530)</f>
        <v>0</v>
      </c>
      <c r="M3530" s="100">
        <f>IF($J3519="TC",0,IF($J3519="Nso",0,VLOOKUP($A3516,'Class-6'!$B$9:$EI$108,25,0)))</f>
        <v>0</v>
      </c>
    </row>
    <row r="3531" spans="1:13" ht="22.5" customHeight="1">
      <c r="A3531" s="1187"/>
      <c r="B3531" s="49" t="s">
        <v>81</v>
      </c>
      <c r="C3531" s="1136" t="str">
        <f>'Class-6'!$AA$3</f>
        <v>ENGLISH</v>
      </c>
      <c r="D3531" s="1137"/>
      <c r="E3531" s="99">
        <f>IF($J3519="TC",0,IF($J3519="Nso",0,VLOOKUP($A3516,'Class-6'!$B$9:$EI$108,26,0)))</f>
        <v>0</v>
      </c>
      <c r="F3531" s="99">
        <f>IF($J3519="TC",0,IF($J3519="Nso",0,VLOOKUP($A3516,'Class-6'!$B$9:$EI$108,27,0)))</f>
        <v>0</v>
      </c>
      <c r="G3531" s="270">
        <f t="shared" ref="G3531:G3535" si="198">SUM(E3531,F3531)</f>
        <v>0</v>
      </c>
      <c r="H3531" s="1138">
        <f>IF($J3519="TC",0,IF($J3519="Nso",0,VLOOKUP($A3516,'Class-6'!$B$9:$EI$108,32,0)))</f>
        <v>0</v>
      </c>
      <c r="I3531" s="1139"/>
      <c r="J3531" s="1140">
        <f>IF($J3519="TC",0,IF($J3519="Nso",0,VLOOKUP($A3516,'Class-6'!$B$9:$EI$108,36,0)))</f>
        <v>0</v>
      </c>
      <c r="K3531" s="1141"/>
      <c r="L3531" s="99">
        <f t="shared" ref="L3531:L3535" si="199">SUM(G3531,H3531,J3531)</f>
        <v>0</v>
      </c>
      <c r="M3531" s="100">
        <f>IF($J3519="TC",0,IF($J3519="Nso",0,VLOOKUP($A3516,'Class-6'!$B$9:$EI$108,40,0)))</f>
        <v>0</v>
      </c>
    </row>
    <row r="3532" spans="1:13" ht="22.5" customHeight="1">
      <c r="A3532" s="1187"/>
      <c r="B3532" s="49" t="s">
        <v>81</v>
      </c>
      <c r="C3532" s="1136" t="str">
        <f>'Class-6'!$AP$3</f>
        <v>SANSKRIT</v>
      </c>
      <c r="D3532" s="1137"/>
      <c r="E3532" s="99">
        <f>IF($J3519="TC",0,IF($J3519="Nso",0,VLOOKUP($A3516,'Class-6'!$B$9:$EI$108,41,0)))</f>
        <v>0</v>
      </c>
      <c r="F3532" s="99">
        <f>IF($J3519="TC",0,IF($J3519="TC",0,IF($J3519="Nso",0,VLOOKUP($A3516,'Class-6'!$B$9:$EI$108,42,0))))</f>
        <v>0</v>
      </c>
      <c r="G3532" s="270">
        <f t="shared" si="198"/>
        <v>0</v>
      </c>
      <c r="H3532" s="1138">
        <f>IF($J3519="TC",0,IF($J3519="Nso",0,VLOOKUP($A3516,'Class-6'!$B$9:$EI$108,47,0)))</f>
        <v>0</v>
      </c>
      <c r="I3532" s="1139"/>
      <c r="J3532" s="1140">
        <f>IF($J3519="TC",0,IF($J3519="Nso",0,VLOOKUP($A3516,'Class-6'!$B$9:$EI$108,51,0)))</f>
        <v>0</v>
      </c>
      <c r="K3532" s="1141"/>
      <c r="L3532" s="99">
        <f t="shared" si="199"/>
        <v>0</v>
      </c>
      <c r="M3532" s="100">
        <f>IF($J3519="TC",0,IF($J3519="Nso",0,VLOOKUP($A3516,'Class-6'!$B$9:$EI$108,55,0)))</f>
        <v>0</v>
      </c>
    </row>
    <row r="3533" spans="1:13" ht="22.5" customHeight="1">
      <c r="A3533" s="1187"/>
      <c r="B3533" s="49" t="s">
        <v>81</v>
      </c>
      <c r="C3533" s="1136" t="str">
        <f>'Class-6'!$BE$3</f>
        <v>SCIENCE</v>
      </c>
      <c r="D3533" s="1137"/>
      <c r="E3533" s="99">
        <f>IF($J3519="TC",0,IF($J3519="Nso",0,VLOOKUP($A3516,'Class-6'!$B$9:$EI$108,56,0)))</f>
        <v>0</v>
      </c>
      <c r="F3533" s="99">
        <f>IF($J3519="TC",0,IF($J3519="Nso",0,VLOOKUP($A3516,'Class-6'!$B$9:$EI$108,57,0)))</f>
        <v>0</v>
      </c>
      <c r="G3533" s="270">
        <f t="shared" si="198"/>
        <v>0</v>
      </c>
      <c r="H3533" s="1138">
        <f>IF($J3519="TC",0,IF($J3519="Nso",0,VLOOKUP($A3516,'Class-6'!$B$9:$EI$108,62,0)))</f>
        <v>0</v>
      </c>
      <c r="I3533" s="1139"/>
      <c r="J3533" s="1140">
        <f>IF($J3519="TC",0,IF($J3519="Nso",0,VLOOKUP($A3516,'Class-6'!$B$9:$EI$108,66,0)))</f>
        <v>0</v>
      </c>
      <c r="K3533" s="1141"/>
      <c r="L3533" s="99">
        <f t="shared" si="199"/>
        <v>0</v>
      </c>
      <c r="M3533" s="100">
        <f>IF($J3519="TC",0,IF($J3519="Nso",0,VLOOKUP($A3516,'Class-6'!$B$9:$EI$108,70,0)))</f>
        <v>0</v>
      </c>
    </row>
    <row r="3534" spans="1:13" ht="22.5" customHeight="1">
      <c r="A3534" s="1187"/>
      <c r="B3534" s="49" t="s">
        <v>81</v>
      </c>
      <c r="C3534" s="1136" t="str">
        <f>'Class-6'!$BT$3</f>
        <v>MATHEMATICS</v>
      </c>
      <c r="D3534" s="1137"/>
      <c r="E3534" s="99">
        <f>IF($J3519="TC",0,IF($J3519="Nso",0,VLOOKUP($A3516,'Class-6'!$B$9:$EI$108,71,0)))</f>
        <v>0</v>
      </c>
      <c r="F3534" s="99">
        <f>IF($J3519="TC",0,IF($J3519="Nso",0,VLOOKUP($A3516,'Class-6'!$B$9:$EI$108,72,0)))</f>
        <v>0</v>
      </c>
      <c r="G3534" s="270">
        <f t="shared" si="198"/>
        <v>0</v>
      </c>
      <c r="H3534" s="1138">
        <f>IF($J3519="TC",0,IF($J3519="Nso",0,VLOOKUP($A3516,'Class-6'!$B$9:$EI$108,77,0)))</f>
        <v>0</v>
      </c>
      <c r="I3534" s="1139"/>
      <c r="J3534" s="1140">
        <f>IF($J3519="TC",0,IF($J3519="Nso",0,VLOOKUP($A3516,'Class-6'!$B$9:$EI$108,81,0)))</f>
        <v>0</v>
      </c>
      <c r="K3534" s="1141"/>
      <c r="L3534" s="99">
        <f t="shared" si="199"/>
        <v>0</v>
      </c>
      <c r="M3534" s="100">
        <f>IF($J3519="TC",0,IF($J3519="Nso",0,VLOOKUP($A3516,'Class-6'!$B$9:$EI$108,85,0)))</f>
        <v>0</v>
      </c>
    </row>
    <row r="3535" spans="1:13" ht="22.5" customHeight="1" thickBot="1">
      <c r="A3535" s="1187"/>
      <c r="B3535" s="49" t="s">
        <v>81</v>
      </c>
      <c r="C3535" s="1142" t="str">
        <f>'Class-6'!$CI$3</f>
        <v>SOCIAL SCIENCE</v>
      </c>
      <c r="D3535" s="1143"/>
      <c r="E3535" s="99">
        <f>IF($J3519="TC",0,IF($J3519="Nso",0,VLOOKUP($A3516,'Class-6'!$B$9:$EI$108,86,0)))</f>
        <v>0</v>
      </c>
      <c r="F3535" s="99">
        <f>IF($J3519="TC",0,IF($J3519="Nso",0,VLOOKUP($A3516,'Class-6'!$B$9:$EI$108,87,0)))</f>
        <v>0</v>
      </c>
      <c r="G3535" s="271">
        <f t="shared" si="198"/>
        <v>0</v>
      </c>
      <c r="H3535" s="1144">
        <f>IF($J3519="TC",0,IF($J3519="Nso",0,VLOOKUP($A3516,'Class-6'!$B$9:$EI$108,92,0)))</f>
        <v>0</v>
      </c>
      <c r="I3535" s="1145"/>
      <c r="J3535" s="1146">
        <f>IF($J3519="TC",0,IF($J3519="Nso",0,VLOOKUP($A3516,'Class-6'!$B$9:$EI$108,96,0)))</f>
        <v>0</v>
      </c>
      <c r="K3535" s="1147"/>
      <c r="L3535" s="99">
        <f t="shared" si="199"/>
        <v>0</v>
      </c>
      <c r="M3535" s="100">
        <f>IF($J3519="TC",0,IF($J3519="Nso",0,VLOOKUP($A3516,'Class-6'!$B$9:$EI$108,100,0)))</f>
        <v>0</v>
      </c>
    </row>
    <row r="3536" spans="1:13" ht="20.25" customHeight="1">
      <c r="A3536" s="1187"/>
      <c r="B3536" s="49" t="s">
        <v>81</v>
      </c>
      <c r="C3536" s="1124" t="s">
        <v>90</v>
      </c>
      <c r="D3536" s="1125"/>
      <c r="E3536" s="1126"/>
      <c r="F3536" s="1130" t="s">
        <v>91</v>
      </c>
      <c r="G3536" s="1131"/>
      <c r="H3536" s="1132" t="s">
        <v>92</v>
      </c>
      <c r="I3536" s="1133"/>
      <c r="J3536" s="481" t="s">
        <v>45</v>
      </c>
      <c r="K3536" s="481" t="s">
        <v>98</v>
      </c>
      <c r="L3536" s="411" t="s">
        <v>43</v>
      </c>
      <c r="M3536" s="513" t="s">
        <v>47</v>
      </c>
    </row>
    <row r="3537" spans="1:13" ht="20.25" customHeight="1" thickBot="1">
      <c r="A3537" s="1187"/>
      <c r="B3537" s="49" t="s">
        <v>81</v>
      </c>
      <c r="C3537" s="1127"/>
      <c r="D3537" s="1128"/>
      <c r="E3537" s="1129"/>
      <c r="F3537" s="1134">
        <f>IF($J3519="TC",0,IF($J3519="Nso",0,VLOOKUP($A3516,'Class-6'!$B$9:$EI$108,131,0)))</f>
        <v>0</v>
      </c>
      <c r="G3537" s="1135"/>
      <c r="H3537" s="1134">
        <f>IF($J3519="TC",0,IF($J3519="Nso",0,VLOOKUP($A3516,'Class-6'!$B$9:$EI$108,132,0)))</f>
        <v>0</v>
      </c>
      <c r="I3537" s="1135"/>
      <c r="J3537" s="483">
        <f>IF($J3519="TC",0,IF($J3519="Nso",0,VLOOKUP($A3516,'Class-6'!$B$9:$EI$108,133,0)))</f>
        <v>0</v>
      </c>
      <c r="K3537" s="482" t="str">
        <f>IF($J3519="TC",0,IF($J3519="Nso",0,VLOOKUP($A3516,'Class-6'!$B$9:$EI$108,134,0)))</f>
        <v/>
      </c>
      <c r="L3537" s="412" t="str">
        <f>IF($J3519="TC","TC",IF($J3519="Nso","NSO",VLOOKUP($A3516,'Class-6'!$B$9:$EI$108,135,0)))</f>
        <v/>
      </c>
      <c r="M3537" s="97" t="str">
        <f>IF($J3519="Nso",0,VLOOKUP($A3516,'Class-6'!$B$9:$EI$108,137,0))</f>
        <v/>
      </c>
    </row>
    <row r="3538" spans="1:13" ht="20.25" customHeight="1">
      <c r="A3538" s="1187"/>
      <c r="B3538" s="49" t="s">
        <v>81</v>
      </c>
      <c r="C3538" s="1172" t="s">
        <v>63</v>
      </c>
      <c r="D3538" s="1173"/>
      <c r="E3538" s="1173"/>
      <c r="F3538" s="1173"/>
      <c r="G3538" s="1173"/>
      <c r="H3538" s="1174"/>
      <c r="I3538" s="1175" t="s">
        <v>64</v>
      </c>
      <c r="J3538" s="1176"/>
      <c r="K3538" s="484">
        <f>IF($J3519="TC",0,IF($J3519="Nso",0,VLOOKUP($A3516,'Class-6'!$B$9:$EI$108,128,0)))</f>
        <v>0</v>
      </c>
      <c r="L3538" s="1177" t="s">
        <v>107</v>
      </c>
      <c r="M3538" s="1178"/>
    </row>
    <row r="3539" spans="1:13" ht="20.25" customHeight="1" thickBot="1">
      <c r="A3539" s="1187"/>
      <c r="B3539" s="49" t="s">
        <v>81</v>
      </c>
      <c r="C3539" s="1113" t="s">
        <v>58</v>
      </c>
      <c r="D3539" s="1114"/>
      <c r="E3539" s="1114"/>
      <c r="F3539" s="1115" t="s">
        <v>176</v>
      </c>
      <c r="G3539" s="1115"/>
      <c r="H3539" s="272" t="s">
        <v>51</v>
      </c>
      <c r="I3539" s="1116" t="s">
        <v>65</v>
      </c>
      <c r="J3539" s="1117"/>
      <c r="K3539" s="485">
        <f>IF($J3519="TC",0,IF($J3519="Nso",0,VLOOKUP($A3516,'Class-6'!$B$9:$EI$108,129,0)))</f>
        <v>0</v>
      </c>
      <c r="L3539" s="1118" t="str">
        <f>IF($J3519="TC",0,IF($J3519="Nso",0,VLOOKUP($A3516,'Class-6'!$B$9:$EI$108,130,0)))</f>
        <v/>
      </c>
      <c r="M3539" s="1119"/>
    </row>
    <row r="3540" spans="1:13" ht="20.25" customHeight="1">
      <c r="A3540" s="1187"/>
      <c r="B3540" s="49" t="s">
        <v>81</v>
      </c>
      <c r="C3540" s="1113"/>
      <c r="D3540" s="1114"/>
      <c r="E3540" s="1114"/>
      <c r="F3540" s="1115"/>
      <c r="G3540" s="1115"/>
      <c r="H3540" s="273" t="s">
        <v>105</v>
      </c>
      <c r="I3540" s="1120" t="s">
        <v>66</v>
      </c>
      <c r="J3540" s="1121"/>
      <c r="K3540" s="1122">
        <f>IF($J3519="TC",0,IF($J3519="Nso",0,VLOOKUP($A3516,'Class-6'!$B$9:$EI$108,138,0)))</f>
        <v>0</v>
      </c>
      <c r="L3540" s="1122"/>
      <c r="M3540" s="1123"/>
    </row>
    <row r="3541" spans="1:13" ht="20.25" customHeight="1">
      <c r="A3541" s="1187"/>
      <c r="B3541" s="49" t="s">
        <v>81</v>
      </c>
      <c r="C3541" s="1101" t="str">
        <f>'Class-6'!$CX$3</f>
        <v>WORK EXP.</v>
      </c>
      <c r="D3541" s="1102"/>
      <c r="E3541" s="1103"/>
      <c r="F3541" s="1104" t="str">
        <f>IF($J3519="TC",0,IF($J3519="Nso",0,VLOOKUP($A3516,'Class-6'!$B$9:$FH$108,155,0)))</f>
        <v>0/100</v>
      </c>
      <c r="G3541" s="1104"/>
      <c r="H3541" s="95">
        <f>IF($J3519="TC",0,IF($J3519="Nso",0,VLOOKUP($A3516,'Class-6'!$B$9:$FH$108,109,0)))</f>
        <v>0</v>
      </c>
      <c r="I3541" s="1105" t="s">
        <v>83</v>
      </c>
      <c r="J3541" s="1106"/>
      <c r="K3541" s="1107">
        <f>'Class-6'!$V$2</f>
        <v>44676</v>
      </c>
      <c r="L3541" s="1107"/>
      <c r="M3541" s="1108"/>
    </row>
    <row r="3542" spans="1:13" ht="20.25" customHeight="1">
      <c r="A3542" s="1187"/>
      <c r="B3542" s="49" t="s">
        <v>81</v>
      </c>
      <c r="C3542" s="1109" t="str">
        <f>'Class-6'!$DG$3</f>
        <v>ART EDU.</v>
      </c>
      <c r="D3542" s="1104"/>
      <c r="E3542" s="1104"/>
      <c r="F3542" s="1086" t="str">
        <f>IF($J3519="TC",0,IF($J3519="Nso",0,VLOOKUP($A3516,'Class-6'!$B$9:$FH$108,159,0)))</f>
        <v>0/100</v>
      </c>
      <c r="G3542" s="1087"/>
      <c r="H3542" s="95">
        <f>IF($J3519="TC",0,IF($J3519="Nso",0,VLOOKUP($A3516,'Class-6'!$B$9:$FH$108,118,0)))</f>
        <v>0</v>
      </c>
      <c r="I3542" s="1110"/>
      <c r="J3542" s="1111"/>
      <c r="K3542" s="1111"/>
      <c r="L3542" s="1111"/>
      <c r="M3542" s="1112"/>
    </row>
    <row r="3543" spans="1:13" ht="20.25" customHeight="1">
      <c r="A3543" s="1187"/>
      <c r="B3543" s="49" t="s">
        <v>81</v>
      </c>
      <c r="C3543" s="1084" t="str">
        <f>'Class-6'!$DP$3</f>
        <v>HEALTH &amp; PHY. EDU.</v>
      </c>
      <c r="D3543" s="1085"/>
      <c r="E3543" s="1085"/>
      <c r="F3543" s="1086" t="str">
        <f>IF($J3519="TC",0,IF($J3519="Nso",0,VLOOKUP($A3516,'Class-6'!$B$9:$FH$108,163,0)))</f>
        <v>0/100</v>
      </c>
      <c r="G3543" s="1087"/>
      <c r="H3543" s="95">
        <f>IF($J3519="TC",0,IF($J3519="Nso",0,VLOOKUP($A3516,'Class-6'!$B$9:$FH$108,127,0)))</f>
        <v>0</v>
      </c>
      <c r="I3543" s="1088" t="s">
        <v>78</v>
      </c>
      <c r="J3543" s="1089"/>
      <c r="K3543" s="1092"/>
      <c r="L3543" s="1093"/>
      <c r="M3543" s="1094"/>
    </row>
    <row r="3544" spans="1:13" ht="20.25" customHeight="1">
      <c r="A3544" s="1187"/>
      <c r="B3544" s="40" t="s">
        <v>81</v>
      </c>
      <c r="C3544" s="1098" t="s">
        <v>67</v>
      </c>
      <c r="D3544" s="1099"/>
      <c r="E3544" s="1099"/>
      <c r="F3544" s="1099"/>
      <c r="G3544" s="1099"/>
      <c r="H3544" s="1100"/>
      <c r="I3544" s="1090"/>
      <c r="J3544" s="1091"/>
      <c r="K3544" s="1095"/>
      <c r="L3544" s="1096"/>
      <c r="M3544" s="1097"/>
    </row>
    <row r="3545" spans="1:13" ht="20.25" customHeight="1" thickBot="1">
      <c r="A3545" s="1187"/>
      <c r="B3545" s="40" t="s">
        <v>81</v>
      </c>
      <c r="C3545" s="96" t="s">
        <v>68</v>
      </c>
      <c r="D3545" s="1060" t="s">
        <v>73</v>
      </c>
      <c r="E3545" s="1227"/>
      <c r="F3545" s="1060" t="s">
        <v>74</v>
      </c>
      <c r="G3545" s="1061"/>
      <c r="H3545" s="1062"/>
      <c r="I3545" s="1063" t="s">
        <v>79</v>
      </c>
      <c r="J3545" s="1064"/>
      <c r="K3545" s="1064"/>
      <c r="L3545" s="1064"/>
      <c r="M3545" s="1065"/>
    </row>
    <row r="3546" spans="1:13" ht="20.25" customHeight="1">
      <c r="A3546" s="1187"/>
      <c r="B3546" s="40" t="s">
        <v>81</v>
      </c>
      <c r="C3546" s="511" t="s">
        <v>207</v>
      </c>
      <c r="D3546" s="1228" t="s">
        <v>208</v>
      </c>
      <c r="E3546" s="1229"/>
      <c r="F3546" s="1069" t="s">
        <v>75</v>
      </c>
      <c r="G3546" s="1070"/>
      <c r="H3546" s="1071"/>
      <c r="I3546" s="1066"/>
      <c r="J3546" s="1067"/>
      <c r="K3546" s="1067"/>
      <c r="L3546" s="1067"/>
      <c r="M3546" s="1068"/>
    </row>
    <row r="3547" spans="1:13" ht="20.25" customHeight="1">
      <c r="A3547" s="1187"/>
      <c r="B3547" s="40" t="s">
        <v>81</v>
      </c>
      <c r="C3547" s="512" t="s">
        <v>69</v>
      </c>
      <c r="D3547" s="1230" t="s">
        <v>212</v>
      </c>
      <c r="E3547" s="1231"/>
      <c r="F3547" s="1072" t="s">
        <v>76</v>
      </c>
      <c r="G3547" s="1073"/>
      <c r="H3547" s="1074"/>
      <c r="I3547" s="1066"/>
      <c r="J3547" s="1067"/>
      <c r="K3547" s="1067"/>
      <c r="L3547" s="1067"/>
      <c r="M3547" s="1068"/>
    </row>
    <row r="3548" spans="1:13" ht="20.25" customHeight="1">
      <c r="A3548" s="1187"/>
      <c r="B3548" s="40" t="s">
        <v>81</v>
      </c>
      <c r="C3548" s="512" t="s">
        <v>70</v>
      </c>
      <c r="D3548" s="1230" t="s">
        <v>215</v>
      </c>
      <c r="E3548" s="1231"/>
      <c r="F3548" s="1072" t="s">
        <v>77</v>
      </c>
      <c r="G3548" s="1073"/>
      <c r="H3548" s="1074"/>
      <c r="I3548" s="1075" t="s">
        <v>93</v>
      </c>
      <c r="J3548" s="1076"/>
      <c r="K3548" s="1076"/>
      <c r="L3548" s="1076"/>
      <c r="M3548" s="1077"/>
    </row>
    <row r="3549" spans="1:13" ht="20.25" customHeight="1">
      <c r="A3549" s="1187"/>
      <c r="B3549" s="40"/>
      <c r="C3549" s="512" t="s">
        <v>72</v>
      </c>
      <c r="D3549" s="1230" t="s">
        <v>209</v>
      </c>
      <c r="E3549" s="1231"/>
      <c r="F3549" s="1072" t="s">
        <v>77</v>
      </c>
      <c r="G3549" s="1073"/>
      <c r="H3549" s="1074"/>
      <c r="I3549" s="1075"/>
      <c r="J3549" s="1076"/>
      <c r="K3549" s="1076"/>
      <c r="L3549" s="1076"/>
      <c r="M3549" s="1077"/>
    </row>
    <row r="3550" spans="1:13" ht="20.25" customHeight="1" thickBot="1">
      <c r="A3550" s="1187"/>
      <c r="B3550" s="51" t="s">
        <v>81</v>
      </c>
      <c r="C3550" s="131" t="s">
        <v>71</v>
      </c>
      <c r="D3550" s="1232" t="s">
        <v>210</v>
      </c>
      <c r="E3550" s="1233"/>
      <c r="F3550" s="1081" t="s">
        <v>106</v>
      </c>
      <c r="G3550" s="1082"/>
      <c r="H3550" s="1083"/>
      <c r="I3550" s="1078"/>
      <c r="J3550" s="1079"/>
      <c r="K3550" s="1079"/>
      <c r="L3550" s="1079"/>
      <c r="M3550" s="1080"/>
    </row>
    <row r="3551" spans="1:13" ht="15.75" hidden="1" thickTop="1"/>
  </sheetData>
  <sheetProtection password="C875" sheet="1" objects="1" scenarios="1" formatCells="0" formatColumns="0" formatRows="0" insertColumns="0" insertRows="0" deleteColumns="0" deleteRows="0"/>
  <mergeCells count="8750">
    <mergeCell ref="J20:K20"/>
    <mergeCell ref="J19:K19"/>
    <mergeCell ref="J18:K18"/>
    <mergeCell ref="J17:K17"/>
    <mergeCell ref="J16:K16"/>
    <mergeCell ref="J15:K15"/>
    <mergeCell ref="D30:E30"/>
    <mergeCell ref="D35:E35"/>
    <mergeCell ref="D34:E34"/>
    <mergeCell ref="D33:E33"/>
    <mergeCell ref="D32:E32"/>
    <mergeCell ref="D31:E31"/>
    <mergeCell ref="D66:E66"/>
    <mergeCell ref="D67:E67"/>
    <mergeCell ref="D68:E68"/>
    <mergeCell ref="D69:E69"/>
    <mergeCell ref="D70:E70"/>
    <mergeCell ref="C45:F45"/>
    <mergeCell ref="H45:M45"/>
    <mergeCell ref="C46:F46"/>
    <mergeCell ref="H46:M46"/>
    <mergeCell ref="C47:F47"/>
    <mergeCell ref="H47:M47"/>
    <mergeCell ref="C51:D51"/>
    <mergeCell ref="H51:I51"/>
    <mergeCell ref="J51:K51"/>
    <mergeCell ref="C52:D52"/>
    <mergeCell ref="H52:I52"/>
    <mergeCell ref="J52:K52"/>
    <mergeCell ref="C48:F48"/>
    <mergeCell ref="H48:M48"/>
    <mergeCell ref="C49:D49"/>
    <mergeCell ref="J4:J6"/>
    <mergeCell ref="H4:I6"/>
    <mergeCell ref="C4:G6"/>
    <mergeCell ref="K4:M4"/>
    <mergeCell ref="K5:M6"/>
    <mergeCell ref="H15:I15"/>
    <mergeCell ref="F32:H32"/>
    <mergeCell ref="C27:E27"/>
    <mergeCell ref="C29:H29"/>
    <mergeCell ref="A2:A35"/>
    <mergeCell ref="C8:F8"/>
    <mergeCell ref="C12:F12"/>
    <mergeCell ref="H12:M12"/>
    <mergeCell ref="M13:M14"/>
    <mergeCell ref="C15:D15"/>
    <mergeCell ref="C18:D18"/>
    <mergeCell ref="C19:D19"/>
    <mergeCell ref="C20:D20"/>
    <mergeCell ref="C21:E22"/>
    <mergeCell ref="D2:M2"/>
    <mergeCell ref="D3:M3"/>
    <mergeCell ref="C16:D16"/>
    <mergeCell ref="C17:D17"/>
    <mergeCell ref="I25:J25"/>
    <mergeCell ref="K25:M25"/>
    <mergeCell ref="I23:J23"/>
    <mergeCell ref="I24:J24"/>
    <mergeCell ref="H20:I20"/>
    <mergeCell ref="H19:I19"/>
    <mergeCell ref="H18:I18"/>
    <mergeCell ref="H17:I17"/>
    <mergeCell ref="H16:I16"/>
    <mergeCell ref="B1:M1"/>
    <mergeCell ref="F27:G27"/>
    <mergeCell ref="I27:M27"/>
    <mergeCell ref="C28:E28"/>
    <mergeCell ref="F28:G28"/>
    <mergeCell ref="F22:G22"/>
    <mergeCell ref="H22:I22"/>
    <mergeCell ref="C13:D13"/>
    <mergeCell ref="I28:J29"/>
    <mergeCell ref="K28:M29"/>
    <mergeCell ref="C9:F9"/>
    <mergeCell ref="H9:M9"/>
    <mergeCell ref="C10:F10"/>
    <mergeCell ref="H10:M10"/>
    <mergeCell ref="C11:F11"/>
    <mergeCell ref="H11:M11"/>
    <mergeCell ref="F33:H33"/>
    <mergeCell ref="I33:M35"/>
    <mergeCell ref="F35:H35"/>
    <mergeCell ref="F34:H34"/>
    <mergeCell ref="I30:M32"/>
    <mergeCell ref="F30:H30"/>
    <mergeCell ref="F31:H31"/>
    <mergeCell ref="I26:J26"/>
    <mergeCell ref="K26:M26"/>
    <mergeCell ref="C24:E25"/>
    <mergeCell ref="C14:D14"/>
    <mergeCell ref="H13:I13"/>
    <mergeCell ref="J13:K13"/>
    <mergeCell ref="J14:K14"/>
    <mergeCell ref="H14:I14"/>
    <mergeCell ref="F24:G25"/>
    <mergeCell ref="B2:C3"/>
    <mergeCell ref="A36:M36"/>
    <mergeCell ref="B37:M37"/>
    <mergeCell ref="A38:A71"/>
    <mergeCell ref="B38:C39"/>
    <mergeCell ref="D38:M38"/>
    <mergeCell ref="D39:M39"/>
    <mergeCell ref="C40:G42"/>
    <mergeCell ref="H40:I42"/>
    <mergeCell ref="J40:J42"/>
    <mergeCell ref="K40:M40"/>
    <mergeCell ref="K41:M42"/>
    <mergeCell ref="C43:F43"/>
    <mergeCell ref="H43:M43"/>
    <mergeCell ref="C44:F44"/>
    <mergeCell ref="H44:M44"/>
    <mergeCell ref="F21:G21"/>
    <mergeCell ref="H21:I21"/>
    <mergeCell ref="L23:M23"/>
    <mergeCell ref="L24:M24"/>
    <mergeCell ref="C23:H23"/>
    <mergeCell ref="C26:E26"/>
    <mergeCell ref="F26:G26"/>
    <mergeCell ref="C7:F7"/>
    <mergeCell ref="H7:M7"/>
    <mergeCell ref="H8:M8"/>
    <mergeCell ref="C53:D53"/>
    <mergeCell ref="H53:I53"/>
    <mergeCell ref="J53:K53"/>
    <mergeCell ref="C54:D54"/>
    <mergeCell ref="H54:I54"/>
    <mergeCell ref="J54:K54"/>
    <mergeCell ref="H49:I49"/>
    <mergeCell ref="J49:K49"/>
    <mergeCell ref="M49:M50"/>
    <mergeCell ref="C50:D50"/>
    <mergeCell ref="H50:I50"/>
    <mergeCell ref="J50:K50"/>
    <mergeCell ref="C59:H59"/>
    <mergeCell ref="I59:J59"/>
    <mergeCell ref="L59:M59"/>
    <mergeCell ref="C60:E61"/>
    <mergeCell ref="F60:G61"/>
    <mergeCell ref="I60:J60"/>
    <mergeCell ref="L60:M60"/>
    <mergeCell ref="I61:J61"/>
    <mergeCell ref="K61:M61"/>
    <mergeCell ref="C57:E58"/>
    <mergeCell ref="F57:G57"/>
    <mergeCell ref="H57:I57"/>
    <mergeCell ref="F58:G58"/>
    <mergeCell ref="H58:I58"/>
    <mergeCell ref="C55:D55"/>
    <mergeCell ref="H55:I55"/>
    <mergeCell ref="J55:K55"/>
    <mergeCell ref="C56:D56"/>
    <mergeCell ref="H56:I56"/>
    <mergeCell ref="J56:K56"/>
    <mergeCell ref="F66:H66"/>
    <mergeCell ref="I66:M68"/>
    <mergeCell ref="F67:H67"/>
    <mergeCell ref="F68:H68"/>
    <mergeCell ref="F69:H69"/>
    <mergeCell ref="I69:M71"/>
    <mergeCell ref="F70:H70"/>
    <mergeCell ref="F71:H71"/>
    <mergeCell ref="C64:E64"/>
    <mergeCell ref="F64:G64"/>
    <mergeCell ref="I64:J65"/>
    <mergeCell ref="K64:M65"/>
    <mergeCell ref="C65:H65"/>
    <mergeCell ref="C62:E62"/>
    <mergeCell ref="F62:G62"/>
    <mergeCell ref="I62:J62"/>
    <mergeCell ref="K62:M62"/>
    <mergeCell ref="C63:E63"/>
    <mergeCell ref="F63:G63"/>
    <mergeCell ref="I63:M63"/>
    <mergeCell ref="D71:E71"/>
    <mergeCell ref="C81:F81"/>
    <mergeCell ref="H81:M81"/>
    <mergeCell ref="C82:F82"/>
    <mergeCell ref="H82:M82"/>
    <mergeCell ref="C83:F83"/>
    <mergeCell ref="H83:M83"/>
    <mergeCell ref="B72:M72"/>
    <mergeCell ref="A73:A106"/>
    <mergeCell ref="B73:C74"/>
    <mergeCell ref="D73:M73"/>
    <mergeCell ref="D74:M74"/>
    <mergeCell ref="C75:G77"/>
    <mergeCell ref="H75:I77"/>
    <mergeCell ref="J75:J77"/>
    <mergeCell ref="K75:M75"/>
    <mergeCell ref="K76:M77"/>
    <mergeCell ref="C78:F78"/>
    <mergeCell ref="H78:M78"/>
    <mergeCell ref="C79:F79"/>
    <mergeCell ref="H79:M79"/>
    <mergeCell ref="C80:F80"/>
    <mergeCell ref="H80:M80"/>
    <mergeCell ref="D101:E101"/>
    <mergeCell ref="D102:E102"/>
    <mergeCell ref="D103:E103"/>
    <mergeCell ref="D104:E104"/>
    <mergeCell ref="D105:E105"/>
    <mergeCell ref="D106:E106"/>
    <mergeCell ref="C88:D88"/>
    <mergeCell ref="H88:I88"/>
    <mergeCell ref="J88:K88"/>
    <mergeCell ref="C89:D89"/>
    <mergeCell ref="H89:I89"/>
    <mergeCell ref="J89:K89"/>
    <mergeCell ref="C86:D86"/>
    <mergeCell ref="H86:I86"/>
    <mergeCell ref="J86:K86"/>
    <mergeCell ref="C87:D87"/>
    <mergeCell ref="H87:I87"/>
    <mergeCell ref="J87:K87"/>
    <mergeCell ref="C84:D84"/>
    <mergeCell ref="H84:I84"/>
    <mergeCell ref="J84:K84"/>
    <mergeCell ref="M84:M85"/>
    <mergeCell ref="C85:D85"/>
    <mergeCell ref="H85:I85"/>
    <mergeCell ref="J85:K85"/>
    <mergeCell ref="C94:H94"/>
    <mergeCell ref="I94:J94"/>
    <mergeCell ref="L94:M94"/>
    <mergeCell ref="C95:E96"/>
    <mergeCell ref="F95:G96"/>
    <mergeCell ref="I95:J95"/>
    <mergeCell ref="L95:M95"/>
    <mergeCell ref="I96:J96"/>
    <mergeCell ref="K96:M96"/>
    <mergeCell ref="C92:E93"/>
    <mergeCell ref="F92:G92"/>
    <mergeCell ref="H92:I92"/>
    <mergeCell ref="F93:G93"/>
    <mergeCell ref="H93:I93"/>
    <mergeCell ref="C90:D90"/>
    <mergeCell ref="H90:I90"/>
    <mergeCell ref="J90:K90"/>
    <mergeCell ref="C91:D91"/>
    <mergeCell ref="H91:I91"/>
    <mergeCell ref="J91:K91"/>
    <mergeCell ref="F101:H101"/>
    <mergeCell ref="I101:M103"/>
    <mergeCell ref="F102:H102"/>
    <mergeCell ref="F103:H103"/>
    <mergeCell ref="F104:H104"/>
    <mergeCell ref="I104:M106"/>
    <mergeCell ref="F105:H105"/>
    <mergeCell ref="F106:H106"/>
    <mergeCell ref="C99:E99"/>
    <mergeCell ref="F99:G99"/>
    <mergeCell ref="I99:J100"/>
    <mergeCell ref="K99:M100"/>
    <mergeCell ref="C100:H100"/>
    <mergeCell ref="C97:E97"/>
    <mergeCell ref="F97:G97"/>
    <mergeCell ref="I97:J97"/>
    <mergeCell ref="K97:M97"/>
    <mergeCell ref="C98:E98"/>
    <mergeCell ref="F98:G98"/>
    <mergeCell ref="I98:M98"/>
    <mergeCell ref="H116:M116"/>
    <mergeCell ref="C117:F117"/>
    <mergeCell ref="H117:M117"/>
    <mergeCell ref="C118:F118"/>
    <mergeCell ref="H118:M118"/>
    <mergeCell ref="A107:M107"/>
    <mergeCell ref="B108:M108"/>
    <mergeCell ref="A109:A142"/>
    <mergeCell ref="B109:C110"/>
    <mergeCell ref="D109:M109"/>
    <mergeCell ref="D110:M110"/>
    <mergeCell ref="C111:G113"/>
    <mergeCell ref="H111:I113"/>
    <mergeCell ref="J111:J113"/>
    <mergeCell ref="K111:M111"/>
    <mergeCell ref="K112:M113"/>
    <mergeCell ref="C114:F114"/>
    <mergeCell ref="H114:M114"/>
    <mergeCell ref="C115:F115"/>
    <mergeCell ref="H115:M115"/>
    <mergeCell ref="C116:F116"/>
    <mergeCell ref="D137:E137"/>
    <mergeCell ref="D138:E138"/>
    <mergeCell ref="D139:E139"/>
    <mergeCell ref="D140:E140"/>
    <mergeCell ref="D141:E141"/>
    <mergeCell ref="D142:E142"/>
    <mergeCell ref="C124:D124"/>
    <mergeCell ref="H124:I124"/>
    <mergeCell ref="J124:K124"/>
    <mergeCell ref="C125:D125"/>
    <mergeCell ref="H125:I125"/>
    <mergeCell ref="J125:K125"/>
    <mergeCell ref="C122:D122"/>
    <mergeCell ref="H122:I122"/>
    <mergeCell ref="J122:K122"/>
    <mergeCell ref="C123:D123"/>
    <mergeCell ref="H123:I123"/>
    <mergeCell ref="J123:K123"/>
    <mergeCell ref="C119:F119"/>
    <mergeCell ref="H119:M119"/>
    <mergeCell ref="C120:D120"/>
    <mergeCell ref="H120:I120"/>
    <mergeCell ref="J120:K120"/>
    <mergeCell ref="M120:M121"/>
    <mergeCell ref="C121:D121"/>
    <mergeCell ref="H121:I121"/>
    <mergeCell ref="J121:K121"/>
    <mergeCell ref="C130:H130"/>
    <mergeCell ref="I130:J130"/>
    <mergeCell ref="L130:M130"/>
    <mergeCell ref="C131:E132"/>
    <mergeCell ref="F131:G132"/>
    <mergeCell ref="I131:J131"/>
    <mergeCell ref="L131:M131"/>
    <mergeCell ref="I132:J132"/>
    <mergeCell ref="K132:M132"/>
    <mergeCell ref="C128:E129"/>
    <mergeCell ref="F128:G128"/>
    <mergeCell ref="H128:I128"/>
    <mergeCell ref="F129:G129"/>
    <mergeCell ref="H129:I129"/>
    <mergeCell ref="C126:D126"/>
    <mergeCell ref="H126:I126"/>
    <mergeCell ref="J126:K126"/>
    <mergeCell ref="C127:D127"/>
    <mergeCell ref="H127:I127"/>
    <mergeCell ref="J127:K127"/>
    <mergeCell ref="F137:H137"/>
    <mergeCell ref="I137:M139"/>
    <mergeCell ref="F138:H138"/>
    <mergeCell ref="F139:H139"/>
    <mergeCell ref="F140:H140"/>
    <mergeCell ref="I140:M142"/>
    <mergeCell ref="F141:H141"/>
    <mergeCell ref="F142:H142"/>
    <mergeCell ref="C135:E135"/>
    <mergeCell ref="F135:G135"/>
    <mergeCell ref="I135:J136"/>
    <mergeCell ref="K135:M136"/>
    <mergeCell ref="C136:H136"/>
    <mergeCell ref="C133:E133"/>
    <mergeCell ref="F133:G133"/>
    <mergeCell ref="I133:J133"/>
    <mergeCell ref="K133:M133"/>
    <mergeCell ref="C134:E134"/>
    <mergeCell ref="F134:G134"/>
    <mergeCell ref="I134:M134"/>
    <mergeCell ref="C152:F152"/>
    <mergeCell ref="H152:M152"/>
    <mergeCell ref="C153:F153"/>
    <mergeCell ref="H153:M153"/>
    <mergeCell ref="C154:F154"/>
    <mergeCell ref="H154:M154"/>
    <mergeCell ref="B143:M143"/>
    <mergeCell ref="A144:A177"/>
    <mergeCell ref="B144:C145"/>
    <mergeCell ref="D144:M144"/>
    <mergeCell ref="D145:M145"/>
    <mergeCell ref="C146:G148"/>
    <mergeCell ref="H146:I148"/>
    <mergeCell ref="J146:J148"/>
    <mergeCell ref="K146:M146"/>
    <mergeCell ref="K147:M148"/>
    <mergeCell ref="C149:F149"/>
    <mergeCell ref="H149:M149"/>
    <mergeCell ref="C150:F150"/>
    <mergeCell ref="H150:M150"/>
    <mergeCell ref="C151:F151"/>
    <mergeCell ref="H151:M151"/>
    <mergeCell ref="D172:E172"/>
    <mergeCell ref="D173:E173"/>
    <mergeCell ref="D174:E174"/>
    <mergeCell ref="D175:E175"/>
    <mergeCell ref="D176:E176"/>
    <mergeCell ref="D177:E177"/>
    <mergeCell ref="C159:D159"/>
    <mergeCell ref="H159:I159"/>
    <mergeCell ref="J159:K159"/>
    <mergeCell ref="C160:D160"/>
    <mergeCell ref="H160:I160"/>
    <mergeCell ref="J160:K160"/>
    <mergeCell ref="C157:D157"/>
    <mergeCell ref="H157:I157"/>
    <mergeCell ref="J157:K157"/>
    <mergeCell ref="C158:D158"/>
    <mergeCell ref="H158:I158"/>
    <mergeCell ref="J158:K158"/>
    <mergeCell ref="C155:D155"/>
    <mergeCell ref="H155:I155"/>
    <mergeCell ref="J155:K155"/>
    <mergeCell ref="M155:M156"/>
    <mergeCell ref="C156:D156"/>
    <mergeCell ref="H156:I156"/>
    <mergeCell ref="J156:K156"/>
    <mergeCell ref="C165:H165"/>
    <mergeCell ref="I165:J165"/>
    <mergeCell ref="L165:M165"/>
    <mergeCell ref="C166:E167"/>
    <mergeCell ref="F166:G167"/>
    <mergeCell ref="I166:J166"/>
    <mergeCell ref="L166:M166"/>
    <mergeCell ref="I167:J167"/>
    <mergeCell ref="K167:M167"/>
    <mergeCell ref="C163:E164"/>
    <mergeCell ref="F163:G163"/>
    <mergeCell ref="H163:I163"/>
    <mergeCell ref="F164:G164"/>
    <mergeCell ref="H164:I164"/>
    <mergeCell ref="C161:D161"/>
    <mergeCell ref="H161:I161"/>
    <mergeCell ref="J161:K161"/>
    <mergeCell ref="C162:D162"/>
    <mergeCell ref="H162:I162"/>
    <mergeCell ref="J162:K162"/>
    <mergeCell ref="F172:H172"/>
    <mergeCell ref="I172:M174"/>
    <mergeCell ref="F173:H173"/>
    <mergeCell ref="F174:H174"/>
    <mergeCell ref="F175:H175"/>
    <mergeCell ref="I175:M177"/>
    <mergeCell ref="F176:H176"/>
    <mergeCell ref="F177:H177"/>
    <mergeCell ref="C170:E170"/>
    <mergeCell ref="F170:G170"/>
    <mergeCell ref="I170:J171"/>
    <mergeCell ref="K170:M171"/>
    <mergeCell ref="C171:H171"/>
    <mergeCell ref="C168:E168"/>
    <mergeCell ref="F168:G168"/>
    <mergeCell ref="I168:J168"/>
    <mergeCell ref="K168:M168"/>
    <mergeCell ref="C169:E169"/>
    <mergeCell ref="F169:G169"/>
    <mergeCell ref="I169:M169"/>
    <mergeCell ref="H187:M187"/>
    <mergeCell ref="C188:F188"/>
    <mergeCell ref="H188:M188"/>
    <mergeCell ref="C189:F189"/>
    <mergeCell ref="H189:M189"/>
    <mergeCell ref="A178:M178"/>
    <mergeCell ref="B179:M179"/>
    <mergeCell ref="A180:A213"/>
    <mergeCell ref="B180:C181"/>
    <mergeCell ref="D180:M180"/>
    <mergeCell ref="D181:M181"/>
    <mergeCell ref="C182:G184"/>
    <mergeCell ref="H182:I184"/>
    <mergeCell ref="J182:J184"/>
    <mergeCell ref="K182:M182"/>
    <mergeCell ref="K183:M184"/>
    <mergeCell ref="C185:F185"/>
    <mergeCell ref="H185:M185"/>
    <mergeCell ref="C186:F186"/>
    <mergeCell ref="H186:M186"/>
    <mergeCell ref="C187:F187"/>
    <mergeCell ref="D208:E208"/>
    <mergeCell ref="D209:E209"/>
    <mergeCell ref="D210:E210"/>
    <mergeCell ref="D211:E211"/>
    <mergeCell ref="D212:E212"/>
    <mergeCell ref="D213:E213"/>
    <mergeCell ref="C195:D195"/>
    <mergeCell ref="H195:I195"/>
    <mergeCell ref="J195:K195"/>
    <mergeCell ref="C196:D196"/>
    <mergeCell ref="H196:I196"/>
    <mergeCell ref="J196:K196"/>
    <mergeCell ref="C193:D193"/>
    <mergeCell ref="H193:I193"/>
    <mergeCell ref="J193:K193"/>
    <mergeCell ref="C194:D194"/>
    <mergeCell ref="H194:I194"/>
    <mergeCell ref="J194:K194"/>
    <mergeCell ref="C190:F190"/>
    <mergeCell ref="H190:M190"/>
    <mergeCell ref="C191:D191"/>
    <mergeCell ref="H191:I191"/>
    <mergeCell ref="J191:K191"/>
    <mergeCell ref="M191:M192"/>
    <mergeCell ref="C192:D192"/>
    <mergeCell ref="H192:I192"/>
    <mergeCell ref="J192:K192"/>
    <mergeCell ref="C201:H201"/>
    <mergeCell ref="I201:J201"/>
    <mergeCell ref="L201:M201"/>
    <mergeCell ref="C202:E203"/>
    <mergeCell ref="F202:G203"/>
    <mergeCell ref="I202:J202"/>
    <mergeCell ref="L202:M202"/>
    <mergeCell ref="I203:J203"/>
    <mergeCell ref="K203:M203"/>
    <mergeCell ref="C199:E200"/>
    <mergeCell ref="F199:G199"/>
    <mergeCell ref="H199:I199"/>
    <mergeCell ref="F200:G200"/>
    <mergeCell ref="H200:I200"/>
    <mergeCell ref="C197:D197"/>
    <mergeCell ref="H197:I197"/>
    <mergeCell ref="J197:K197"/>
    <mergeCell ref="C198:D198"/>
    <mergeCell ref="H198:I198"/>
    <mergeCell ref="J198:K198"/>
    <mergeCell ref="F208:H208"/>
    <mergeCell ref="I208:M210"/>
    <mergeCell ref="F209:H209"/>
    <mergeCell ref="F210:H210"/>
    <mergeCell ref="F211:H211"/>
    <mergeCell ref="I211:M213"/>
    <mergeCell ref="F212:H212"/>
    <mergeCell ref="F213:H213"/>
    <mergeCell ref="C206:E206"/>
    <mergeCell ref="F206:G206"/>
    <mergeCell ref="I206:J207"/>
    <mergeCell ref="K206:M207"/>
    <mergeCell ref="C207:H207"/>
    <mergeCell ref="C204:E204"/>
    <mergeCell ref="F204:G204"/>
    <mergeCell ref="I204:J204"/>
    <mergeCell ref="K204:M204"/>
    <mergeCell ref="C205:E205"/>
    <mergeCell ref="F205:G205"/>
    <mergeCell ref="I205:M205"/>
    <mergeCell ref="C223:F223"/>
    <mergeCell ref="H223:M223"/>
    <mergeCell ref="C224:F224"/>
    <mergeCell ref="H224:M224"/>
    <mergeCell ref="C225:F225"/>
    <mergeCell ref="H225:M225"/>
    <mergeCell ref="B214:M214"/>
    <mergeCell ref="A215:A248"/>
    <mergeCell ref="B215:C216"/>
    <mergeCell ref="D215:M215"/>
    <mergeCell ref="D216:M216"/>
    <mergeCell ref="C217:G219"/>
    <mergeCell ref="H217:I219"/>
    <mergeCell ref="J217:J219"/>
    <mergeCell ref="K217:M217"/>
    <mergeCell ref="K218:M219"/>
    <mergeCell ref="C220:F220"/>
    <mergeCell ref="H220:M220"/>
    <mergeCell ref="C221:F221"/>
    <mergeCell ref="H221:M221"/>
    <mergeCell ref="C222:F222"/>
    <mergeCell ref="H222:M222"/>
    <mergeCell ref="D243:E243"/>
    <mergeCell ref="D244:E244"/>
    <mergeCell ref="D245:E245"/>
    <mergeCell ref="D246:E246"/>
    <mergeCell ref="D247:E247"/>
    <mergeCell ref="D248:E248"/>
    <mergeCell ref="C230:D230"/>
    <mergeCell ref="H230:I230"/>
    <mergeCell ref="J230:K230"/>
    <mergeCell ref="C231:D231"/>
    <mergeCell ref="H231:I231"/>
    <mergeCell ref="J231:K231"/>
    <mergeCell ref="C228:D228"/>
    <mergeCell ref="H228:I228"/>
    <mergeCell ref="J228:K228"/>
    <mergeCell ref="C229:D229"/>
    <mergeCell ref="H229:I229"/>
    <mergeCell ref="J229:K229"/>
    <mergeCell ref="C226:D226"/>
    <mergeCell ref="H226:I226"/>
    <mergeCell ref="J226:K226"/>
    <mergeCell ref="M226:M227"/>
    <mergeCell ref="C227:D227"/>
    <mergeCell ref="H227:I227"/>
    <mergeCell ref="J227:K227"/>
    <mergeCell ref="C236:H236"/>
    <mergeCell ref="I236:J236"/>
    <mergeCell ref="L236:M236"/>
    <mergeCell ref="C237:E238"/>
    <mergeCell ref="F237:G238"/>
    <mergeCell ref="I237:J237"/>
    <mergeCell ref="L237:M237"/>
    <mergeCell ref="I238:J238"/>
    <mergeCell ref="K238:M238"/>
    <mergeCell ref="C234:E235"/>
    <mergeCell ref="F234:G234"/>
    <mergeCell ref="H234:I234"/>
    <mergeCell ref="F235:G235"/>
    <mergeCell ref="H235:I235"/>
    <mergeCell ref="C232:D232"/>
    <mergeCell ref="H232:I232"/>
    <mergeCell ref="J232:K232"/>
    <mergeCell ref="C233:D233"/>
    <mergeCell ref="H233:I233"/>
    <mergeCell ref="J233:K233"/>
    <mergeCell ref="F243:H243"/>
    <mergeCell ref="I243:M245"/>
    <mergeCell ref="F244:H244"/>
    <mergeCell ref="F245:H245"/>
    <mergeCell ref="F246:H246"/>
    <mergeCell ref="I246:M248"/>
    <mergeCell ref="F247:H247"/>
    <mergeCell ref="F248:H248"/>
    <mergeCell ref="C241:E241"/>
    <mergeCell ref="F241:G241"/>
    <mergeCell ref="I241:J242"/>
    <mergeCell ref="K241:M242"/>
    <mergeCell ref="C242:H242"/>
    <mergeCell ref="C239:E239"/>
    <mergeCell ref="F239:G239"/>
    <mergeCell ref="I239:J239"/>
    <mergeCell ref="K239:M239"/>
    <mergeCell ref="C240:E240"/>
    <mergeCell ref="F240:G240"/>
    <mergeCell ref="I240:M240"/>
    <mergeCell ref="H258:M258"/>
    <mergeCell ref="C259:F259"/>
    <mergeCell ref="H259:M259"/>
    <mergeCell ref="C260:F260"/>
    <mergeCell ref="H260:M260"/>
    <mergeCell ref="A249:M249"/>
    <mergeCell ref="B250:M250"/>
    <mergeCell ref="A251:A284"/>
    <mergeCell ref="B251:C252"/>
    <mergeCell ref="D251:M251"/>
    <mergeCell ref="D252:M252"/>
    <mergeCell ref="C253:G255"/>
    <mergeCell ref="H253:I255"/>
    <mergeCell ref="J253:J255"/>
    <mergeCell ref="K253:M253"/>
    <mergeCell ref="K254:M255"/>
    <mergeCell ref="C256:F256"/>
    <mergeCell ref="H256:M256"/>
    <mergeCell ref="C257:F257"/>
    <mergeCell ref="H257:M257"/>
    <mergeCell ref="C258:F258"/>
    <mergeCell ref="D279:E279"/>
    <mergeCell ref="D280:E280"/>
    <mergeCell ref="D281:E281"/>
    <mergeCell ref="D282:E282"/>
    <mergeCell ref="D283:E283"/>
    <mergeCell ref="D284:E284"/>
    <mergeCell ref="C266:D266"/>
    <mergeCell ref="H266:I266"/>
    <mergeCell ref="J266:K266"/>
    <mergeCell ref="C267:D267"/>
    <mergeCell ref="H267:I267"/>
    <mergeCell ref="J267:K267"/>
    <mergeCell ref="C264:D264"/>
    <mergeCell ref="H264:I264"/>
    <mergeCell ref="J264:K264"/>
    <mergeCell ref="C265:D265"/>
    <mergeCell ref="H265:I265"/>
    <mergeCell ref="J265:K265"/>
    <mergeCell ref="C261:F261"/>
    <mergeCell ref="H261:M261"/>
    <mergeCell ref="C262:D262"/>
    <mergeCell ref="H262:I262"/>
    <mergeCell ref="J262:K262"/>
    <mergeCell ref="M262:M263"/>
    <mergeCell ref="C263:D263"/>
    <mergeCell ref="H263:I263"/>
    <mergeCell ref="J263:K263"/>
    <mergeCell ref="C272:H272"/>
    <mergeCell ref="I272:J272"/>
    <mergeCell ref="L272:M272"/>
    <mergeCell ref="C273:E274"/>
    <mergeCell ref="F273:G274"/>
    <mergeCell ref="I273:J273"/>
    <mergeCell ref="L273:M273"/>
    <mergeCell ref="I274:J274"/>
    <mergeCell ref="K274:M274"/>
    <mergeCell ref="C270:E271"/>
    <mergeCell ref="F270:G270"/>
    <mergeCell ref="H270:I270"/>
    <mergeCell ref="F271:G271"/>
    <mergeCell ref="H271:I271"/>
    <mergeCell ref="C268:D268"/>
    <mergeCell ref="H268:I268"/>
    <mergeCell ref="J268:K268"/>
    <mergeCell ref="C269:D269"/>
    <mergeCell ref="H269:I269"/>
    <mergeCell ref="J269:K269"/>
    <mergeCell ref="F279:H279"/>
    <mergeCell ref="I279:M281"/>
    <mergeCell ref="F280:H280"/>
    <mergeCell ref="F281:H281"/>
    <mergeCell ref="F282:H282"/>
    <mergeCell ref="I282:M284"/>
    <mergeCell ref="F283:H283"/>
    <mergeCell ref="F284:H284"/>
    <mergeCell ref="C277:E277"/>
    <mergeCell ref="F277:G277"/>
    <mergeCell ref="I277:J278"/>
    <mergeCell ref="K277:M278"/>
    <mergeCell ref="C278:H278"/>
    <mergeCell ref="C275:E275"/>
    <mergeCell ref="F275:G275"/>
    <mergeCell ref="I275:J275"/>
    <mergeCell ref="K275:M275"/>
    <mergeCell ref="C276:E276"/>
    <mergeCell ref="F276:G276"/>
    <mergeCell ref="I276:M276"/>
    <mergeCell ref="C294:F294"/>
    <mergeCell ref="H294:M294"/>
    <mergeCell ref="C295:F295"/>
    <mergeCell ref="H295:M295"/>
    <mergeCell ref="C296:F296"/>
    <mergeCell ref="H296:M296"/>
    <mergeCell ref="B285:M285"/>
    <mergeCell ref="A286:A319"/>
    <mergeCell ref="B286:C287"/>
    <mergeCell ref="D286:M286"/>
    <mergeCell ref="D287:M287"/>
    <mergeCell ref="C288:G290"/>
    <mergeCell ref="H288:I290"/>
    <mergeCell ref="J288:J290"/>
    <mergeCell ref="K288:M288"/>
    <mergeCell ref="K289:M290"/>
    <mergeCell ref="C291:F291"/>
    <mergeCell ref="H291:M291"/>
    <mergeCell ref="C292:F292"/>
    <mergeCell ref="H292:M292"/>
    <mergeCell ref="C293:F293"/>
    <mergeCell ref="H293:M293"/>
    <mergeCell ref="D314:E314"/>
    <mergeCell ref="D315:E315"/>
    <mergeCell ref="D316:E316"/>
    <mergeCell ref="D317:E317"/>
    <mergeCell ref="D318:E318"/>
    <mergeCell ref="D319:E319"/>
    <mergeCell ref="C301:D301"/>
    <mergeCell ref="H301:I301"/>
    <mergeCell ref="J301:K301"/>
    <mergeCell ref="C302:D302"/>
    <mergeCell ref="H302:I302"/>
    <mergeCell ref="J302:K302"/>
    <mergeCell ref="C299:D299"/>
    <mergeCell ref="H299:I299"/>
    <mergeCell ref="J299:K299"/>
    <mergeCell ref="C300:D300"/>
    <mergeCell ref="H300:I300"/>
    <mergeCell ref="J300:K300"/>
    <mergeCell ref="C297:D297"/>
    <mergeCell ref="H297:I297"/>
    <mergeCell ref="J297:K297"/>
    <mergeCell ref="M297:M298"/>
    <mergeCell ref="C298:D298"/>
    <mergeCell ref="H298:I298"/>
    <mergeCell ref="J298:K298"/>
    <mergeCell ref="C307:H307"/>
    <mergeCell ref="I307:J307"/>
    <mergeCell ref="L307:M307"/>
    <mergeCell ref="C308:E309"/>
    <mergeCell ref="F308:G309"/>
    <mergeCell ref="I308:J308"/>
    <mergeCell ref="L308:M308"/>
    <mergeCell ref="I309:J309"/>
    <mergeCell ref="K309:M309"/>
    <mergeCell ref="C305:E306"/>
    <mergeCell ref="F305:G305"/>
    <mergeCell ref="H305:I305"/>
    <mergeCell ref="F306:G306"/>
    <mergeCell ref="H306:I306"/>
    <mergeCell ref="C303:D303"/>
    <mergeCell ref="H303:I303"/>
    <mergeCell ref="J303:K303"/>
    <mergeCell ref="C304:D304"/>
    <mergeCell ref="H304:I304"/>
    <mergeCell ref="J304:K304"/>
    <mergeCell ref="F314:H314"/>
    <mergeCell ref="I314:M316"/>
    <mergeCell ref="F315:H315"/>
    <mergeCell ref="F316:H316"/>
    <mergeCell ref="F317:H317"/>
    <mergeCell ref="I317:M319"/>
    <mergeCell ref="F318:H318"/>
    <mergeCell ref="F319:H319"/>
    <mergeCell ref="C312:E312"/>
    <mergeCell ref="F312:G312"/>
    <mergeCell ref="I312:J313"/>
    <mergeCell ref="K312:M313"/>
    <mergeCell ref="C313:H313"/>
    <mergeCell ref="C310:E310"/>
    <mergeCell ref="F310:G310"/>
    <mergeCell ref="I310:J310"/>
    <mergeCell ref="K310:M310"/>
    <mergeCell ref="C311:E311"/>
    <mergeCell ref="F311:G311"/>
    <mergeCell ref="I311:M311"/>
    <mergeCell ref="H329:M329"/>
    <mergeCell ref="C330:F330"/>
    <mergeCell ref="H330:M330"/>
    <mergeCell ref="C331:F331"/>
    <mergeCell ref="H331:M331"/>
    <mergeCell ref="A320:M320"/>
    <mergeCell ref="B321:M321"/>
    <mergeCell ref="A322:A355"/>
    <mergeCell ref="B322:C323"/>
    <mergeCell ref="D322:M322"/>
    <mergeCell ref="D323:M323"/>
    <mergeCell ref="C324:G326"/>
    <mergeCell ref="H324:I326"/>
    <mergeCell ref="J324:J326"/>
    <mergeCell ref="K324:M324"/>
    <mergeCell ref="K325:M326"/>
    <mergeCell ref="C327:F327"/>
    <mergeCell ref="H327:M327"/>
    <mergeCell ref="C328:F328"/>
    <mergeCell ref="H328:M328"/>
    <mergeCell ref="C329:F329"/>
    <mergeCell ref="D350:E350"/>
    <mergeCell ref="D351:E351"/>
    <mergeCell ref="D352:E352"/>
    <mergeCell ref="D353:E353"/>
    <mergeCell ref="D354:E354"/>
    <mergeCell ref="D355:E355"/>
    <mergeCell ref="C337:D337"/>
    <mergeCell ref="H337:I337"/>
    <mergeCell ref="J337:K337"/>
    <mergeCell ref="C338:D338"/>
    <mergeCell ref="H338:I338"/>
    <mergeCell ref="J338:K338"/>
    <mergeCell ref="C335:D335"/>
    <mergeCell ref="H335:I335"/>
    <mergeCell ref="J335:K335"/>
    <mergeCell ref="C336:D336"/>
    <mergeCell ref="H336:I336"/>
    <mergeCell ref="J336:K336"/>
    <mergeCell ref="C332:F332"/>
    <mergeCell ref="H332:M332"/>
    <mergeCell ref="C333:D333"/>
    <mergeCell ref="H333:I333"/>
    <mergeCell ref="J333:K333"/>
    <mergeCell ref="M333:M334"/>
    <mergeCell ref="C334:D334"/>
    <mergeCell ref="H334:I334"/>
    <mergeCell ref="J334:K334"/>
    <mergeCell ref="C343:H343"/>
    <mergeCell ref="I343:J343"/>
    <mergeCell ref="L343:M343"/>
    <mergeCell ref="C344:E345"/>
    <mergeCell ref="F344:G345"/>
    <mergeCell ref="I344:J344"/>
    <mergeCell ref="L344:M344"/>
    <mergeCell ref="I345:J345"/>
    <mergeCell ref="K345:M345"/>
    <mergeCell ref="C341:E342"/>
    <mergeCell ref="F341:G341"/>
    <mergeCell ref="H341:I341"/>
    <mergeCell ref="F342:G342"/>
    <mergeCell ref="H342:I342"/>
    <mergeCell ref="C339:D339"/>
    <mergeCell ref="H339:I339"/>
    <mergeCell ref="J339:K339"/>
    <mergeCell ref="C340:D340"/>
    <mergeCell ref="H340:I340"/>
    <mergeCell ref="J340:K340"/>
    <mergeCell ref="F350:H350"/>
    <mergeCell ref="I350:M352"/>
    <mergeCell ref="F351:H351"/>
    <mergeCell ref="F352:H352"/>
    <mergeCell ref="F353:H353"/>
    <mergeCell ref="I353:M355"/>
    <mergeCell ref="F354:H354"/>
    <mergeCell ref="F355:H355"/>
    <mergeCell ref="C348:E348"/>
    <mergeCell ref="F348:G348"/>
    <mergeCell ref="I348:J349"/>
    <mergeCell ref="K348:M349"/>
    <mergeCell ref="C349:H349"/>
    <mergeCell ref="C346:E346"/>
    <mergeCell ref="F346:G346"/>
    <mergeCell ref="I346:J346"/>
    <mergeCell ref="K346:M346"/>
    <mergeCell ref="C347:E347"/>
    <mergeCell ref="F347:G347"/>
    <mergeCell ref="I347:M347"/>
    <mergeCell ref="C365:F365"/>
    <mergeCell ref="H365:M365"/>
    <mergeCell ref="C366:F366"/>
    <mergeCell ref="H366:M366"/>
    <mergeCell ref="C367:F367"/>
    <mergeCell ref="H367:M367"/>
    <mergeCell ref="B356:M356"/>
    <mergeCell ref="A357:A390"/>
    <mergeCell ref="B357:C358"/>
    <mergeCell ref="D357:M357"/>
    <mergeCell ref="D358:M358"/>
    <mergeCell ref="C359:G361"/>
    <mergeCell ref="H359:I361"/>
    <mergeCell ref="J359:J361"/>
    <mergeCell ref="K359:M359"/>
    <mergeCell ref="K360:M361"/>
    <mergeCell ref="C362:F362"/>
    <mergeCell ref="H362:M362"/>
    <mergeCell ref="C363:F363"/>
    <mergeCell ref="H363:M363"/>
    <mergeCell ref="C364:F364"/>
    <mergeCell ref="H364:M364"/>
    <mergeCell ref="D385:E385"/>
    <mergeCell ref="D386:E386"/>
    <mergeCell ref="D387:E387"/>
    <mergeCell ref="D388:E388"/>
    <mergeCell ref="D389:E389"/>
    <mergeCell ref="D390:E390"/>
    <mergeCell ref="C372:D372"/>
    <mergeCell ref="H372:I372"/>
    <mergeCell ref="J372:K372"/>
    <mergeCell ref="C373:D373"/>
    <mergeCell ref="H373:I373"/>
    <mergeCell ref="J373:K373"/>
    <mergeCell ref="C370:D370"/>
    <mergeCell ref="H370:I370"/>
    <mergeCell ref="J370:K370"/>
    <mergeCell ref="C371:D371"/>
    <mergeCell ref="H371:I371"/>
    <mergeCell ref="J371:K371"/>
    <mergeCell ref="C368:D368"/>
    <mergeCell ref="H368:I368"/>
    <mergeCell ref="J368:K368"/>
    <mergeCell ref="M368:M369"/>
    <mergeCell ref="C369:D369"/>
    <mergeCell ref="H369:I369"/>
    <mergeCell ref="J369:K369"/>
    <mergeCell ref="C378:H378"/>
    <mergeCell ref="I378:J378"/>
    <mergeCell ref="L378:M378"/>
    <mergeCell ref="C379:E380"/>
    <mergeCell ref="F379:G380"/>
    <mergeCell ref="I379:J379"/>
    <mergeCell ref="L379:M379"/>
    <mergeCell ref="I380:J380"/>
    <mergeCell ref="K380:M380"/>
    <mergeCell ref="C376:E377"/>
    <mergeCell ref="F376:G376"/>
    <mergeCell ref="H376:I376"/>
    <mergeCell ref="F377:G377"/>
    <mergeCell ref="H377:I377"/>
    <mergeCell ref="C374:D374"/>
    <mergeCell ref="H374:I374"/>
    <mergeCell ref="J374:K374"/>
    <mergeCell ref="C375:D375"/>
    <mergeCell ref="H375:I375"/>
    <mergeCell ref="J375:K375"/>
    <mergeCell ref="F385:H385"/>
    <mergeCell ref="I385:M387"/>
    <mergeCell ref="F386:H386"/>
    <mergeCell ref="F387:H387"/>
    <mergeCell ref="F388:H388"/>
    <mergeCell ref="I388:M390"/>
    <mergeCell ref="F389:H389"/>
    <mergeCell ref="F390:H390"/>
    <mergeCell ref="C383:E383"/>
    <mergeCell ref="F383:G383"/>
    <mergeCell ref="I383:J384"/>
    <mergeCell ref="K383:M384"/>
    <mergeCell ref="C384:H384"/>
    <mergeCell ref="C381:E381"/>
    <mergeCell ref="F381:G381"/>
    <mergeCell ref="I381:J381"/>
    <mergeCell ref="K381:M381"/>
    <mergeCell ref="C382:E382"/>
    <mergeCell ref="F382:G382"/>
    <mergeCell ref="I382:M382"/>
    <mergeCell ref="H400:M400"/>
    <mergeCell ref="C401:F401"/>
    <mergeCell ref="H401:M401"/>
    <mergeCell ref="C402:F402"/>
    <mergeCell ref="H402:M402"/>
    <mergeCell ref="A391:M391"/>
    <mergeCell ref="B392:M392"/>
    <mergeCell ref="A393:A426"/>
    <mergeCell ref="B393:C394"/>
    <mergeCell ref="D393:M393"/>
    <mergeCell ref="D394:M394"/>
    <mergeCell ref="C395:G397"/>
    <mergeCell ref="H395:I397"/>
    <mergeCell ref="J395:J397"/>
    <mergeCell ref="K395:M395"/>
    <mergeCell ref="K396:M397"/>
    <mergeCell ref="C398:F398"/>
    <mergeCell ref="H398:M398"/>
    <mergeCell ref="C399:F399"/>
    <mergeCell ref="H399:M399"/>
    <mergeCell ref="C400:F400"/>
    <mergeCell ref="D421:E421"/>
    <mergeCell ref="D422:E422"/>
    <mergeCell ref="D423:E423"/>
    <mergeCell ref="D424:E424"/>
    <mergeCell ref="D425:E425"/>
    <mergeCell ref="D426:E426"/>
    <mergeCell ref="C408:D408"/>
    <mergeCell ref="H408:I408"/>
    <mergeCell ref="J408:K408"/>
    <mergeCell ref="C409:D409"/>
    <mergeCell ref="H409:I409"/>
    <mergeCell ref="J409:K409"/>
    <mergeCell ref="C406:D406"/>
    <mergeCell ref="H406:I406"/>
    <mergeCell ref="J406:K406"/>
    <mergeCell ref="C407:D407"/>
    <mergeCell ref="H407:I407"/>
    <mergeCell ref="J407:K407"/>
    <mergeCell ref="C403:F403"/>
    <mergeCell ref="H403:M403"/>
    <mergeCell ref="C404:D404"/>
    <mergeCell ref="H404:I404"/>
    <mergeCell ref="J404:K404"/>
    <mergeCell ref="M404:M405"/>
    <mergeCell ref="C405:D405"/>
    <mergeCell ref="H405:I405"/>
    <mergeCell ref="J405:K405"/>
    <mergeCell ref="C414:H414"/>
    <mergeCell ref="I414:J414"/>
    <mergeCell ref="L414:M414"/>
    <mergeCell ref="C415:E416"/>
    <mergeCell ref="F415:G416"/>
    <mergeCell ref="I415:J415"/>
    <mergeCell ref="L415:M415"/>
    <mergeCell ref="I416:J416"/>
    <mergeCell ref="K416:M416"/>
    <mergeCell ref="C412:E413"/>
    <mergeCell ref="F412:G412"/>
    <mergeCell ref="H412:I412"/>
    <mergeCell ref="F413:G413"/>
    <mergeCell ref="H413:I413"/>
    <mergeCell ref="C410:D410"/>
    <mergeCell ref="H410:I410"/>
    <mergeCell ref="J410:K410"/>
    <mergeCell ref="C411:D411"/>
    <mergeCell ref="H411:I411"/>
    <mergeCell ref="J411:K411"/>
    <mergeCell ref="F421:H421"/>
    <mergeCell ref="I421:M423"/>
    <mergeCell ref="F422:H422"/>
    <mergeCell ref="F423:H423"/>
    <mergeCell ref="F424:H424"/>
    <mergeCell ref="I424:M426"/>
    <mergeCell ref="F425:H425"/>
    <mergeCell ref="F426:H426"/>
    <mergeCell ref="C419:E419"/>
    <mergeCell ref="F419:G419"/>
    <mergeCell ref="I419:J420"/>
    <mergeCell ref="K419:M420"/>
    <mergeCell ref="C420:H420"/>
    <mergeCell ref="C417:E417"/>
    <mergeCell ref="F417:G417"/>
    <mergeCell ref="I417:J417"/>
    <mergeCell ref="K417:M417"/>
    <mergeCell ref="C418:E418"/>
    <mergeCell ref="F418:G418"/>
    <mergeCell ref="I418:M418"/>
    <mergeCell ref="C436:F436"/>
    <mergeCell ref="H436:M436"/>
    <mergeCell ref="C437:F437"/>
    <mergeCell ref="H437:M437"/>
    <mergeCell ref="C438:F438"/>
    <mergeCell ref="H438:M438"/>
    <mergeCell ref="B427:M427"/>
    <mergeCell ref="A428:A461"/>
    <mergeCell ref="B428:C429"/>
    <mergeCell ref="D428:M428"/>
    <mergeCell ref="D429:M429"/>
    <mergeCell ref="C430:G432"/>
    <mergeCell ref="H430:I432"/>
    <mergeCell ref="J430:J432"/>
    <mergeCell ref="K430:M430"/>
    <mergeCell ref="K431:M432"/>
    <mergeCell ref="C433:F433"/>
    <mergeCell ref="H433:M433"/>
    <mergeCell ref="C434:F434"/>
    <mergeCell ref="H434:M434"/>
    <mergeCell ref="C435:F435"/>
    <mergeCell ref="H435:M435"/>
    <mergeCell ref="D456:E456"/>
    <mergeCell ref="D457:E457"/>
    <mergeCell ref="D458:E458"/>
    <mergeCell ref="D459:E459"/>
    <mergeCell ref="D460:E460"/>
    <mergeCell ref="D461:E461"/>
    <mergeCell ref="C443:D443"/>
    <mergeCell ref="H443:I443"/>
    <mergeCell ref="J443:K443"/>
    <mergeCell ref="C444:D444"/>
    <mergeCell ref="H444:I444"/>
    <mergeCell ref="J444:K444"/>
    <mergeCell ref="C441:D441"/>
    <mergeCell ref="H441:I441"/>
    <mergeCell ref="J441:K441"/>
    <mergeCell ref="C442:D442"/>
    <mergeCell ref="H442:I442"/>
    <mergeCell ref="J442:K442"/>
    <mergeCell ref="C439:D439"/>
    <mergeCell ref="H439:I439"/>
    <mergeCell ref="J439:K439"/>
    <mergeCell ref="M439:M440"/>
    <mergeCell ref="C440:D440"/>
    <mergeCell ref="H440:I440"/>
    <mergeCell ref="J440:K440"/>
    <mergeCell ref="C449:H449"/>
    <mergeCell ref="I449:J449"/>
    <mergeCell ref="L449:M449"/>
    <mergeCell ref="C450:E451"/>
    <mergeCell ref="F450:G451"/>
    <mergeCell ref="I450:J450"/>
    <mergeCell ref="L450:M450"/>
    <mergeCell ref="I451:J451"/>
    <mergeCell ref="K451:M451"/>
    <mergeCell ref="C447:E448"/>
    <mergeCell ref="F447:G447"/>
    <mergeCell ref="H447:I447"/>
    <mergeCell ref="F448:G448"/>
    <mergeCell ref="H448:I448"/>
    <mergeCell ref="C445:D445"/>
    <mergeCell ref="H445:I445"/>
    <mergeCell ref="J445:K445"/>
    <mergeCell ref="C446:D446"/>
    <mergeCell ref="H446:I446"/>
    <mergeCell ref="J446:K446"/>
    <mergeCell ref="F456:H456"/>
    <mergeCell ref="I456:M458"/>
    <mergeCell ref="F457:H457"/>
    <mergeCell ref="F458:H458"/>
    <mergeCell ref="F459:H459"/>
    <mergeCell ref="I459:M461"/>
    <mergeCell ref="F460:H460"/>
    <mergeCell ref="F461:H461"/>
    <mergeCell ref="C454:E454"/>
    <mergeCell ref="F454:G454"/>
    <mergeCell ref="I454:J455"/>
    <mergeCell ref="K454:M455"/>
    <mergeCell ref="C455:H455"/>
    <mergeCell ref="C452:E452"/>
    <mergeCell ref="F452:G452"/>
    <mergeCell ref="I452:J452"/>
    <mergeCell ref="K452:M452"/>
    <mergeCell ref="C453:E453"/>
    <mergeCell ref="F453:G453"/>
    <mergeCell ref="I453:M453"/>
    <mergeCell ref="H471:M471"/>
    <mergeCell ref="C472:F472"/>
    <mergeCell ref="H472:M472"/>
    <mergeCell ref="C473:F473"/>
    <mergeCell ref="H473:M473"/>
    <mergeCell ref="A462:M462"/>
    <mergeCell ref="B463:M463"/>
    <mergeCell ref="A464:A497"/>
    <mergeCell ref="B464:C465"/>
    <mergeCell ref="D464:M464"/>
    <mergeCell ref="D465:M465"/>
    <mergeCell ref="C466:G468"/>
    <mergeCell ref="H466:I468"/>
    <mergeCell ref="J466:J468"/>
    <mergeCell ref="K466:M466"/>
    <mergeCell ref="K467:M468"/>
    <mergeCell ref="C469:F469"/>
    <mergeCell ref="H469:M469"/>
    <mergeCell ref="C470:F470"/>
    <mergeCell ref="H470:M470"/>
    <mergeCell ref="C471:F471"/>
    <mergeCell ref="D492:E492"/>
    <mergeCell ref="D493:E493"/>
    <mergeCell ref="D494:E494"/>
    <mergeCell ref="D495:E495"/>
    <mergeCell ref="D496:E496"/>
    <mergeCell ref="D497:E497"/>
    <mergeCell ref="C479:D479"/>
    <mergeCell ref="H479:I479"/>
    <mergeCell ref="J479:K479"/>
    <mergeCell ref="C480:D480"/>
    <mergeCell ref="H480:I480"/>
    <mergeCell ref="J480:K480"/>
    <mergeCell ref="C477:D477"/>
    <mergeCell ref="H477:I477"/>
    <mergeCell ref="J477:K477"/>
    <mergeCell ref="C478:D478"/>
    <mergeCell ref="H478:I478"/>
    <mergeCell ref="J478:K478"/>
    <mergeCell ref="C474:F474"/>
    <mergeCell ref="H474:M474"/>
    <mergeCell ref="C475:D475"/>
    <mergeCell ref="H475:I475"/>
    <mergeCell ref="J475:K475"/>
    <mergeCell ref="M475:M476"/>
    <mergeCell ref="C476:D476"/>
    <mergeCell ref="H476:I476"/>
    <mergeCell ref="J476:K476"/>
    <mergeCell ref="C485:H485"/>
    <mergeCell ref="I485:J485"/>
    <mergeCell ref="L485:M485"/>
    <mergeCell ref="C486:E487"/>
    <mergeCell ref="F486:G487"/>
    <mergeCell ref="I486:J486"/>
    <mergeCell ref="L486:M486"/>
    <mergeCell ref="I487:J487"/>
    <mergeCell ref="K487:M487"/>
    <mergeCell ref="C483:E484"/>
    <mergeCell ref="F483:G483"/>
    <mergeCell ref="H483:I483"/>
    <mergeCell ref="F484:G484"/>
    <mergeCell ref="H484:I484"/>
    <mergeCell ref="C481:D481"/>
    <mergeCell ref="H481:I481"/>
    <mergeCell ref="J481:K481"/>
    <mergeCell ref="C482:D482"/>
    <mergeCell ref="H482:I482"/>
    <mergeCell ref="J482:K482"/>
    <mergeCell ref="F492:H492"/>
    <mergeCell ref="I492:M494"/>
    <mergeCell ref="F493:H493"/>
    <mergeCell ref="F494:H494"/>
    <mergeCell ref="F495:H495"/>
    <mergeCell ref="I495:M497"/>
    <mergeCell ref="F496:H496"/>
    <mergeCell ref="F497:H497"/>
    <mergeCell ref="C490:E490"/>
    <mergeCell ref="F490:G490"/>
    <mergeCell ref="I490:J491"/>
    <mergeCell ref="K490:M491"/>
    <mergeCell ref="C491:H491"/>
    <mergeCell ref="C488:E488"/>
    <mergeCell ref="F488:G488"/>
    <mergeCell ref="I488:J488"/>
    <mergeCell ref="K488:M488"/>
    <mergeCell ref="C489:E489"/>
    <mergeCell ref="F489:G489"/>
    <mergeCell ref="I489:M489"/>
    <mergeCell ref="C507:F507"/>
    <mergeCell ref="H507:M507"/>
    <mergeCell ref="C508:F508"/>
    <mergeCell ref="H508:M508"/>
    <mergeCell ref="C509:F509"/>
    <mergeCell ref="H509:M509"/>
    <mergeCell ref="B498:M498"/>
    <mergeCell ref="A499:A532"/>
    <mergeCell ref="B499:C500"/>
    <mergeCell ref="D499:M499"/>
    <mergeCell ref="D500:M500"/>
    <mergeCell ref="C501:G503"/>
    <mergeCell ref="H501:I503"/>
    <mergeCell ref="J501:J503"/>
    <mergeCell ref="K501:M501"/>
    <mergeCell ref="K502:M503"/>
    <mergeCell ref="C504:F504"/>
    <mergeCell ref="H504:M504"/>
    <mergeCell ref="C505:F505"/>
    <mergeCell ref="H505:M505"/>
    <mergeCell ref="C506:F506"/>
    <mergeCell ref="H506:M506"/>
    <mergeCell ref="D527:E527"/>
    <mergeCell ref="D528:E528"/>
    <mergeCell ref="D529:E529"/>
    <mergeCell ref="D530:E530"/>
    <mergeCell ref="D531:E531"/>
    <mergeCell ref="D532:E532"/>
    <mergeCell ref="C514:D514"/>
    <mergeCell ref="H514:I514"/>
    <mergeCell ref="J514:K514"/>
    <mergeCell ref="C515:D515"/>
    <mergeCell ref="H515:I515"/>
    <mergeCell ref="J515:K515"/>
    <mergeCell ref="C512:D512"/>
    <mergeCell ref="H512:I512"/>
    <mergeCell ref="J512:K512"/>
    <mergeCell ref="C513:D513"/>
    <mergeCell ref="H513:I513"/>
    <mergeCell ref="J513:K513"/>
    <mergeCell ref="C510:D510"/>
    <mergeCell ref="H510:I510"/>
    <mergeCell ref="J510:K510"/>
    <mergeCell ref="M510:M511"/>
    <mergeCell ref="C511:D511"/>
    <mergeCell ref="H511:I511"/>
    <mergeCell ref="J511:K511"/>
    <mergeCell ref="C520:H520"/>
    <mergeCell ref="I520:J520"/>
    <mergeCell ref="L520:M520"/>
    <mergeCell ref="C521:E522"/>
    <mergeCell ref="F521:G522"/>
    <mergeCell ref="I521:J521"/>
    <mergeCell ref="L521:M521"/>
    <mergeCell ref="I522:J522"/>
    <mergeCell ref="K522:M522"/>
    <mergeCell ref="C518:E519"/>
    <mergeCell ref="F518:G518"/>
    <mergeCell ref="H518:I518"/>
    <mergeCell ref="F519:G519"/>
    <mergeCell ref="H519:I519"/>
    <mergeCell ref="C516:D516"/>
    <mergeCell ref="H516:I516"/>
    <mergeCell ref="J516:K516"/>
    <mergeCell ref="C517:D517"/>
    <mergeCell ref="H517:I517"/>
    <mergeCell ref="J517:K517"/>
    <mergeCell ref="F527:H527"/>
    <mergeCell ref="I527:M529"/>
    <mergeCell ref="F528:H528"/>
    <mergeCell ref="F529:H529"/>
    <mergeCell ref="F530:H530"/>
    <mergeCell ref="I530:M532"/>
    <mergeCell ref="F531:H531"/>
    <mergeCell ref="F532:H532"/>
    <mergeCell ref="C525:E525"/>
    <mergeCell ref="F525:G525"/>
    <mergeCell ref="I525:J526"/>
    <mergeCell ref="K525:M526"/>
    <mergeCell ref="C526:H526"/>
    <mergeCell ref="C523:E523"/>
    <mergeCell ref="F523:G523"/>
    <mergeCell ref="I523:J523"/>
    <mergeCell ref="K523:M523"/>
    <mergeCell ref="C524:E524"/>
    <mergeCell ref="F524:G524"/>
    <mergeCell ref="I524:M524"/>
    <mergeCell ref="H542:M542"/>
    <mergeCell ref="C543:F543"/>
    <mergeCell ref="H543:M543"/>
    <mergeCell ref="C544:F544"/>
    <mergeCell ref="H544:M544"/>
    <mergeCell ref="A533:M533"/>
    <mergeCell ref="B534:M534"/>
    <mergeCell ref="A535:A568"/>
    <mergeCell ref="B535:C536"/>
    <mergeCell ref="D535:M535"/>
    <mergeCell ref="D536:M536"/>
    <mergeCell ref="C537:G539"/>
    <mergeCell ref="H537:I539"/>
    <mergeCell ref="J537:J539"/>
    <mergeCell ref="K537:M537"/>
    <mergeCell ref="K538:M539"/>
    <mergeCell ref="C540:F540"/>
    <mergeCell ref="H540:M540"/>
    <mergeCell ref="C541:F541"/>
    <mergeCell ref="H541:M541"/>
    <mergeCell ref="C542:F542"/>
    <mergeCell ref="D563:E563"/>
    <mergeCell ref="D564:E564"/>
    <mergeCell ref="D565:E565"/>
    <mergeCell ref="D566:E566"/>
    <mergeCell ref="D567:E567"/>
    <mergeCell ref="D568:E568"/>
    <mergeCell ref="C550:D550"/>
    <mergeCell ref="H550:I550"/>
    <mergeCell ref="J550:K550"/>
    <mergeCell ref="C551:D551"/>
    <mergeCell ref="H551:I551"/>
    <mergeCell ref="J551:K551"/>
    <mergeCell ref="C548:D548"/>
    <mergeCell ref="H548:I548"/>
    <mergeCell ref="J548:K548"/>
    <mergeCell ref="C549:D549"/>
    <mergeCell ref="H549:I549"/>
    <mergeCell ref="J549:K549"/>
    <mergeCell ref="C545:F545"/>
    <mergeCell ref="H545:M545"/>
    <mergeCell ref="C546:D546"/>
    <mergeCell ref="H546:I546"/>
    <mergeCell ref="J546:K546"/>
    <mergeCell ref="M546:M547"/>
    <mergeCell ref="C547:D547"/>
    <mergeCell ref="H547:I547"/>
    <mergeCell ref="J547:K547"/>
    <mergeCell ref="C556:H556"/>
    <mergeCell ref="I556:J556"/>
    <mergeCell ref="L556:M556"/>
    <mergeCell ref="C557:E558"/>
    <mergeCell ref="F557:G558"/>
    <mergeCell ref="I557:J557"/>
    <mergeCell ref="L557:M557"/>
    <mergeCell ref="I558:J558"/>
    <mergeCell ref="K558:M558"/>
    <mergeCell ref="C554:E555"/>
    <mergeCell ref="F554:G554"/>
    <mergeCell ref="H554:I554"/>
    <mergeCell ref="F555:G555"/>
    <mergeCell ref="H555:I555"/>
    <mergeCell ref="C552:D552"/>
    <mergeCell ref="H552:I552"/>
    <mergeCell ref="J552:K552"/>
    <mergeCell ref="C553:D553"/>
    <mergeCell ref="H553:I553"/>
    <mergeCell ref="J553:K553"/>
    <mergeCell ref="F563:H563"/>
    <mergeCell ref="I563:M565"/>
    <mergeCell ref="F564:H564"/>
    <mergeCell ref="F565:H565"/>
    <mergeCell ref="F566:H566"/>
    <mergeCell ref="I566:M568"/>
    <mergeCell ref="F567:H567"/>
    <mergeCell ref="F568:H568"/>
    <mergeCell ref="C561:E561"/>
    <mergeCell ref="F561:G561"/>
    <mergeCell ref="I561:J562"/>
    <mergeCell ref="K561:M562"/>
    <mergeCell ref="C562:H562"/>
    <mergeCell ref="C559:E559"/>
    <mergeCell ref="F559:G559"/>
    <mergeCell ref="I559:J559"/>
    <mergeCell ref="K559:M559"/>
    <mergeCell ref="C560:E560"/>
    <mergeCell ref="F560:G560"/>
    <mergeCell ref="I560:M560"/>
    <mergeCell ref="C578:F578"/>
    <mergeCell ref="H578:M578"/>
    <mergeCell ref="C579:F579"/>
    <mergeCell ref="H579:M579"/>
    <mergeCell ref="C580:F580"/>
    <mergeCell ref="H580:M580"/>
    <mergeCell ref="B569:M569"/>
    <mergeCell ref="A570:A603"/>
    <mergeCell ref="B570:C571"/>
    <mergeCell ref="D570:M570"/>
    <mergeCell ref="D571:M571"/>
    <mergeCell ref="C572:G574"/>
    <mergeCell ref="H572:I574"/>
    <mergeCell ref="J572:J574"/>
    <mergeCell ref="K572:M572"/>
    <mergeCell ref="K573:M574"/>
    <mergeCell ref="C575:F575"/>
    <mergeCell ref="H575:M575"/>
    <mergeCell ref="C576:F576"/>
    <mergeCell ref="H576:M576"/>
    <mergeCell ref="C577:F577"/>
    <mergeCell ref="H577:M577"/>
    <mergeCell ref="D598:E598"/>
    <mergeCell ref="D599:E599"/>
    <mergeCell ref="D600:E600"/>
    <mergeCell ref="D601:E601"/>
    <mergeCell ref="D602:E602"/>
    <mergeCell ref="D603:E603"/>
    <mergeCell ref="C585:D585"/>
    <mergeCell ref="H585:I585"/>
    <mergeCell ref="J585:K585"/>
    <mergeCell ref="C586:D586"/>
    <mergeCell ref="H586:I586"/>
    <mergeCell ref="J586:K586"/>
    <mergeCell ref="C583:D583"/>
    <mergeCell ref="H583:I583"/>
    <mergeCell ref="J583:K583"/>
    <mergeCell ref="C584:D584"/>
    <mergeCell ref="H584:I584"/>
    <mergeCell ref="J584:K584"/>
    <mergeCell ref="C581:D581"/>
    <mergeCell ref="H581:I581"/>
    <mergeCell ref="J581:K581"/>
    <mergeCell ref="M581:M582"/>
    <mergeCell ref="C582:D582"/>
    <mergeCell ref="H582:I582"/>
    <mergeCell ref="J582:K582"/>
    <mergeCell ref="C591:H591"/>
    <mergeCell ref="I591:J591"/>
    <mergeCell ref="L591:M591"/>
    <mergeCell ref="C592:E593"/>
    <mergeCell ref="F592:G593"/>
    <mergeCell ref="I592:J592"/>
    <mergeCell ref="L592:M592"/>
    <mergeCell ref="I593:J593"/>
    <mergeCell ref="K593:M593"/>
    <mergeCell ref="C589:E590"/>
    <mergeCell ref="F589:G589"/>
    <mergeCell ref="H589:I589"/>
    <mergeCell ref="F590:G590"/>
    <mergeCell ref="H590:I590"/>
    <mergeCell ref="C587:D587"/>
    <mergeCell ref="H587:I587"/>
    <mergeCell ref="J587:K587"/>
    <mergeCell ref="C588:D588"/>
    <mergeCell ref="H588:I588"/>
    <mergeCell ref="J588:K588"/>
    <mergeCell ref="F598:H598"/>
    <mergeCell ref="I598:M600"/>
    <mergeCell ref="F599:H599"/>
    <mergeCell ref="F600:H600"/>
    <mergeCell ref="F601:H601"/>
    <mergeCell ref="I601:M603"/>
    <mergeCell ref="F602:H602"/>
    <mergeCell ref="F603:H603"/>
    <mergeCell ref="C596:E596"/>
    <mergeCell ref="F596:G596"/>
    <mergeCell ref="I596:J597"/>
    <mergeCell ref="K596:M597"/>
    <mergeCell ref="C597:H597"/>
    <mergeCell ref="C594:E594"/>
    <mergeCell ref="F594:G594"/>
    <mergeCell ref="I594:J594"/>
    <mergeCell ref="K594:M594"/>
    <mergeCell ref="C595:E595"/>
    <mergeCell ref="F595:G595"/>
    <mergeCell ref="I595:M595"/>
    <mergeCell ref="H613:M613"/>
    <mergeCell ref="C614:F614"/>
    <mergeCell ref="H614:M614"/>
    <mergeCell ref="C615:F615"/>
    <mergeCell ref="H615:M615"/>
    <mergeCell ref="A604:M604"/>
    <mergeCell ref="B605:M605"/>
    <mergeCell ref="A606:A639"/>
    <mergeCell ref="B606:C607"/>
    <mergeCell ref="D606:M606"/>
    <mergeCell ref="D607:M607"/>
    <mergeCell ref="C608:G610"/>
    <mergeCell ref="H608:I610"/>
    <mergeCell ref="J608:J610"/>
    <mergeCell ref="K608:M608"/>
    <mergeCell ref="K609:M610"/>
    <mergeCell ref="C611:F611"/>
    <mergeCell ref="H611:M611"/>
    <mergeCell ref="C612:F612"/>
    <mergeCell ref="H612:M612"/>
    <mergeCell ref="C613:F613"/>
    <mergeCell ref="D634:E634"/>
    <mergeCell ref="D635:E635"/>
    <mergeCell ref="D636:E636"/>
    <mergeCell ref="D637:E637"/>
    <mergeCell ref="D638:E638"/>
    <mergeCell ref="D639:E639"/>
    <mergeCell ref="C621:D621"/>
    <mergeCell ref="H621:I621"/>
    <mergeCell ref="J621:K621"/>
    <mergeCell ref="C622:D622"/>
    <mergeCell ref="H622:I622"/>
    <mergeCell ref="J622:K622"/>
    <mergeCell ref="C619:D619"/>
    <mergeCell ref="H619:I619"/>
    <mergeCell ref="J619:K619"/>
    <mergeCell ref="C620:D620"/>
    <mergeCell ref="H620:I620"/>
    <mergeCell ref="J620:K620"/>
    <mergeCell ref="C616:F616"/>
    <mergeCell ref="H616:M616"/>
    <mergeCell ref="C617:D617"/>
    <mergeCell ref="H617:I617"/>
    <mergeCell ref="J617:K617"/>
    <mergeCell ref="M617:M618"/>
    <mergeCell ref="C618:D618"/>
    <mergeCell ref="H618:I618"/>
    <mergeCell ref="J618:K618"/>
    <mergeCell ref="C627:H627"/>
    <mergeCell ref="I627:J627"/>
    <mergeCell ref="L627:M627"/>
    <mergeCell ref="C628:E629"/>
    <mergeCell ref="F628:G629"/>
    <mergeCell ref="I628:J628"/>
    <mergeCell ref="L628:M628"/>
    <mergeCell ref="I629:J629"/>
    <mergeCell ref="K629:M629"/>
    <mergeCell ref="C625:E626"/>
    <mergeCell ref="F625:G625"/>
    <mergeCell ref="H625:I625"/>
    <mergeCell ref="F626:G626"/>
    <mergeCell ref="H626:I626"/>
    <mergeCell ref="C623:D623"/>
    <mergeCell ref="H623:I623"/>
    <mergeCell ref="J623:K623"/>
    <mergeCell ref="C624:D624"/>
    <mergeCell ref="H624:I624"/>
    <mergeCell ref="J624:K624"/>
    <mergeCell ref="F634:H634"/>
    <mergeCell ref="I634:M636"/>
    <mergeCell ref="F635:H635"/>
    <mergeCell ref="F636:H636"/>
    <mergeCell ref="F637:H637"/>
    <mergeCell ref="I637:M639"/>
    <mergeCell ref="F638:H638"/>
    <mergeCell ref="F639:H639"/>
    <mergeCell ref="C632:E632"/>
    <mergeCell ref="F632:G632"/>
    <mergeCell ref="I632:J633"/>
    <mergeCell ref="K632:M633"/>
    <mergeCell ref="C633:H633"/>
    <mergeCell ref="C630:E630"/>
    <mergeCell ref="F630:G630"/>
    <mergeCell ref="I630:J630"/>
    <mergeCell ref="K630:M630"/>
    <mergeCell ref="C631:E631"/>
    <mergeCell ref="F631:G631"/>
    <mergeCell ref="I631:M631"/>
    <mergeCell ref="C649:F649"/>
    <mergeCell ref="H649:M649"/>
    <mergeCell ref="C650:F650"/>
    <mergeCell ref="H650:M650"/>
    <mergeCell ref="C651:F651"/>
    <mergeCell ref="H651:M651"/>
    <mergeCell ref="B640:M640"/>
    <mergeCell ref="A641:A674"/>
    <mergeCell ref="B641:C642"/>
    <mergeCell ref="D641:M641"/>
    <mergeCell ref="D642:M642"/>
    <mergeCell ref="C643:G645"/>
    <mergeCell ref="H643:I645"/>
    <mergeCell ref="J643:J645"/>
    <mergeCell ref="K643:M643"/>
    <mergeCell ref="K644:M645"/>
    <mergeCell ref="C646:F646"/>
    <mergeCell ref="H646:M646"/>
    <mergeCell ref="C647:F647"/>
    <mergeCell ref="H647:M647"/>
    <mergeCell ref="C648:F648"/>
    <mergeCell ref="H648:M648"/>
    <mergeCell ref="D669:E669"/>
    <mergeCell ref="D670:E670"/>
    <mergeCell ref="D671:E671"/>
    <mergeCell ref="D672:E672"/>
    <mergeCell ref="D673:E673"/>
    <mergeCell ref="D674:E674"/>
    <mergeCell ref="C656:D656"/>
    <mergeCell ref="H656:I656"/>
    <mergeCell ref="J656:K656"/>
    <mergeCell ref="C657:D657"/>
    <mergeCell ref="H657:I657"/>
    <mergeCell ref="J657:K657"/>
    <mergeCell ref="C654:D654"/>
    <mergeCell ref="H654:I654"/>
    <mergeCell ref="J654:K654"/>
    <mergeCell ref="C655:D655"/>
    <mergeCell ref="H655:I655"/>
    <mergeCell ref="J655:K655"/>
    <mergeCell ref="C652:D652"/>
    <mergeCell ref="H652:I652"/>
    <mergeCell ref="J652:K652"/>
    <mergeCell ref="M652:M653"/>
    <mergeCell ref="C653:D653"/>
    <mergeCell ref="H653:I653"/>
    <mergeCell ref="J653:K653"/>
    <mergeCell ref="C662:H662"/>
    <mergeCell ref="I662:J662"/>
    <mergeCell ref="L662:M662"/>
    <mergeCell ref="C663:E664"/>
    <mergeCell ref="F663:G664"/>
    <mergeCell ref="I663:J663"/>
    <mergeCell ref="L663:M663"/>
    <mergeCell ref="I664:J664"/>
    <mergeCell ref="K664:M664"/>
    <mergeCell ref="C660:E661"/>
    <mergeCell ref="F660:G660"/>
    <mergeCell ref="H660:I660"/>
    <mergeCell ref="F661:G661"/>
    <mergeCell ref="H661:I661"/>
    <mergeCell ref="C658:D658"/>
    <mergeCell ref="H658:I658"/>
    <mergeCell ref="J658:K658"/>
    <mergeCell ref="C659:D659"/>
    <mergeCell ref="H659:I659"/>
    <mergeCell ref="J659:K659"/>
    <mergeCell ref="F669:H669"/>
    <mergeCell ref="I669:M671"/>
    <mergeCell ref="F670:H670"/>
    <mergeCell ref="F671:H671"/>
    <mergeCell ref="F672:H672"/>
    <mergeCell ref="I672:M674"/>
    <mergeCell ref="F673:H673"/>
    <mergeCell ref="F674:H674"/>
    <mergeCell ref="C667:E667"/>
    <mergeCell ref="F667:G667"/>
    <mergeCell ref="I667:J668"/>
    <mergeCell ref="K667:M668"/>
    <mergeCell ref="C668:H668"/>
    <mergeCell ref="C665:E665"/>
    <mergeCell ref="F665:G665"/>
    <mergeCell ref="I665:J665"/>
    <mergeCell ref="K665:M665"/>
    <mergeCell ref="C666:E666"/>
    <mergeCell ref="F666:G666"/>
    <mergeCell ref="I666:M666"/>
    <mergeCell ref="H684:M684"/>
    <mergeCell ref="C685:F685"/>
    <mergeCell ref="H685:M685"/>
    <mergeCell ref="C686:F686"/>
    <mergeCell ref="H686:M686"/>
    <mergeCell ref="A675:M675"/>
    <mergeCell ref="B676:M676"/>
    <mergeCell ref="A677:A710"/>
    <mergeCell ref="B677:C678"/>
    <mergeCell ref="D677:M677"/>
    <mergeCell ref="D678:M678"/>
    <mergeCell ref="C679:G681"/>
    <mergeCell ref="H679:I681"/>
    <mergeCell ref="J679:J681"/>
    <mergeCell ref="K679:M679"/>
    <mergeCell ref="K680:M681"/>
    <mergeCell ref="C682:F682"/>
    <mergeCell ref="H682:M682"/>
    <mergeCell ref="C683:F683"/>
    <mergeCell ref="H683:M683"/>
    <mergeCell ref="C684:F684"/>
    <mergeCell ref="D705:E705"/>
    <mergeCell ref="D706:E706"/>
    <mergeCell ref="D707:E707"/>
    <mergeCell ref="D708:E708"/>
    <mergeCell ref="D709:E709"/>
    <mergeCell ref="D710:E710"/>
    <mergeCell ref="C692:D692"/>
    <mergeCell ref="H692:I692"/>
    <mergeCell ref="J692:K692"/>
    <mergeCell ref="C693:D693"/>
    <mergeCell ref="H693:I693"/>
    <mergeCell ref="J693:K693"/>
    <mergeCell ref="C690:D690"/>
    <mergeCell ref="H690:I690"/>
    <mergeCell ref="J690:K690"/>
    <mergeCell ref="C691:D691"/>
    <mergeCell ref="H691:I691"/>
    <mergeCell ref="J691:K691"/>
    <mergeCell ref="C687:F687"/>
    <mergeCell ref="H687:M687"/>
    <mergeCell ref="C688:D688"/>
    <mergeCell ref="H688:I688"/>
    <mergeCell ref="J688:K688"/>
    <mergeCell ref="M688:M689"/>
    <mergeCell ref="C689:D689"/>
    <mergeCell ref="H689:I689"/>
    <mergeCell ref="J689:K689"/>
    <mergeCell ref="C698:H698"/>
    <mergeCell ref="I698:J698"/>
    <mergeCell ref="L698:M698"/>
    <mergeCell ref="C699:E700"/>
    <mergeCell ref="F699:G700"/>
    <mergeCell ref="I699:J699"/>
    <mergeCell ref="L699:M699"/>
    <mergeCell ref="I700:J700"/>
    <mergeCell ref="K700:M700"/>
    <mergeCell ref="C696:E697"/>
    <mergeCell ref="F696:G696"/>
    <mergeCell ref="H696:I696"/>
    <mergeCell ref="F697:G697"/>
    <mergeCell ref="H697:I697"/>
    <mergeCell ref="C694:D694"/>
    <mergeCell ref="H694:I694"/>
    <mergeCell ref="J694:K694"/>
    <mergeCell ref="C695:D695"/>
    <mergeCell ref="H695:I695"/>
    <mergeCell ref="J695:K695"/>
    <mergeCell ref="F705:H705"/>
    <mergeCell ref="I705:M707"/>
    <mergeCell ref="F706:H706"/>
    <mergeCell ref="F707:H707"/>
    <mergeCell ref="F708:H708"/>
    <mergeCell ref="I708:M710"/>
    <mergeCell ref="F709:H709"/>
    <mergeCell ref="F710:H710"/>
    <mergeCell ref="C703:E703"/>
    <mergeCell ref="F703:G703"/>
    <mergeCell ref="I703:J704"/>
    <mergeCell ref="K703:M704"/>
    <mergeCell ref="C704:H704"/>
    <mergeCell ref="C701:E701"/>
    <mergeCell ref="F701:G701"/>
    <mergeCell ref="I701:J701"/>
    <mergeCell ref="K701:M701"/>
    <mergeCell ref="C702:E702"/>
    <mergeCell ref="F702:G702"/>
    <mergeCell ref="I702:M702"/>
    <mergeCell ref="C720:F720"/>
    <mergeCell ref="H720:M720"/>
    <mergeCell ref="C721:F721"/>
    <mergeCell ref="H721:M721"/>
    <mergeCell ref="C722:F722"/>
    <mergeCell ref="H722:M722"/>
    <mergeCell ref="B711:M711"/>
    <mergeCell ref="A712:A745"/>
    <mergeCell ref="B712:C713"/>
    <mergeCell ref="D712:M712"/>
    <mergeCell ref="D713:M713"/>
    <mergeCell ref="C714:G716"/>
    <mergeCell ref="H714:I716"/>
    <mergeCell ref="J714:J716"/>
    <mergeCell ref="K714:M714"/>
    <mergeCell ref="K715:M716"/>
    <mergeCell ref="C717:F717"/>
    <mergeCell ref="H717:M717"/>
    <mergeCell ref="C718:F718"/>
    <mergeCell ref="H718:M718"/>
    <mergeCell ref="C719:F719"/>
    <mergeCell ref="H719:M719"/>
    <mergeCell ref="D740:E740"/>
    <mergeCell ref="D741:E741"/>
    <mergeCell ref="D742:E742"/>
    <mergeCell ref="D743:E743"/>
    <mergeCell ref="D744:E744"/>
    <mergeCell ref="D745:E745"/>
    <mergeCell ref="C727:D727"/>
    <mergeCell ref="H727:I727"/>
    <mergeCell ref="J727:K727"/>
    <mergeCell ref="C728:D728"/>
    <mergeCell ref="H728:I728"/>
    <mergeCell ref="J728:K728"/>
    <mergeCell ref="C725:D725"/>
    <mergeCell ref="H725:I725"/>
    <mergeCell ref="J725:K725"/>
    <mergeCell ref="C726:D726"/>
    <mergeCell ref="H726:I726"/>
    <mergeCell ref="J726:K726"/>
    <mergeCell ref="C723:D723"/>
    <mergeCell ref="H723:I723"/>
    <mergeCell ref="J723:K723"/>
    <mergeCell ref="M723:M724"/>
    <mergeCell ref="C724:D724"/>
    <mergeCell ref="H724:I724"/>
    <mergeCell ref="J724:K724"/>
    <mergeCell ref="C733:H733"/>
    <mergeCell ref="I733:J733"/>
    <mergeCell ref="L733:M733"/>
    <mergeCell ref="C734:E735"/>
    <mergeCell ref="F734:G735"/>
    <mergeCell ref="I734:J734"/>
    <mergeCell ref="L734:M734"/>
    <mergeCell ref="I735:J735"/>
    <mergeCell ref="K735:M735"/>
    <mergeCell ref="C731:E732"/>
    <mergeCell ref="F731:G731"/>
    <mergeCell ref="H731:I731"/>
    <mergeCell ref="F732:G732"/>
    <mergeCell ref="H732:I732"/>
    <mergeCell ref="C729:D729"/>
    <mergeCell ref="H729:I729"/>
    <mergeCell ref="J729:K729"/>
    <mergeCell ref="C730:D730"/>
    <mergeCell ref="H730:I730"/>
    <mergeCell ref="J730:K730"/>
    <mergeCell ref="F740:H740"/>
    <mergeCell ref="I740:M742"/>
    <mergeCell ref="F741:H741"/>
    <mergeCell ref="F742:H742"/>
    <mergeCell ref="F743:H743"/>
    <mergeCell ref="I743:M745"/>
    <mergeCell ref="F744:H744"/>
    <mergeCell ref="F745:H745"/>
    <mergeCell ref="C738:E738"/>
    <mergeCell ref="F738:G738"/>
    <mergeCell ref="I738:J739"/>
    <mergeCell ref="K738:M739"/>
    <mergeCell ref="C739:H739"/>
    <mergeCell ref="C736:E736"/>
    <mergeCell ref="F736:G736"/>
    <mergeCell ref="I736:J736"/>
    <mergeCell ref="K736:M736"/>
    <mergeCell ref="C737:E737"/>
    <mergeCell ref="F737:G737"/>
    <mergeCell ref="I737:M737"/>
    <mergeCell ref="H755:M755"/>
    <mergeCell ref="C756:F756"/>
    <mergeCell ref="H756:M756"/>
    <mergeCell ref="C757:F757"/>
    <mergeCell ref="H757:M757"/>
    <mergeCell ref="A746:M746"/>
    <mergeCell ref="B747:M747"/>
    <mergeCell ref="A748:A781"/>
    <mergeCell ref="B748:C749"/>
    <mergeCell ref="D748:M748"/>
    <mergeCell ref="D749:M749"/>
    <mergeCell ref="C750:G752"/>
    <mergeCell ref="H750:I752"/>
    <mergeCell ref="J750:J752"/>
    <mergeCell ref="K750:M750"/>
    <mergeCell ref="K751:M752"/>
    <mergeCell ref="C753:F753"/>
    <mergeCell ref="H753:M753"/>
    <mergeCell ref="C754:F754"/>
    <mergeCell ref="H754:M754"/>
    <mergeCell ref="C755:F755"/>
    <mergeCell ref="D776:E776"/>
    <mergeCell ref="D777:E777"/>
    <mergeCell ref="D778:E778"/>
    <mergeCell ref="D779:E779"/>
    <mergeCell ref="D780:E780"/>
    <mergeCell ref="D781:E781"/>
    <mergeCell ref="C763:D763"/>
    <mergeCell ref="H763:I763"/>
    <mergeCell ref="J763:K763"/>
    <mergeCell ref="C764:D764"/>
    <mergeCell ref="H764:I764"/>
    <mergeCell ref="J764:K764"/>
    <mergeCell ref="C761:D761"/>
    <mergeCell ref="H761:I761"/>
    <mergeCell ref="J761:K761"/>
    <mergeCell ref="C762:D762"/>
    <mergeCell ref="H762:I762"/>
    <mergeCell ref="J762:K762"/>
    <mergeCell ref="C758:F758"/>
    <mergeCell ref="H758:M758"/>
    <mergeCell ref="C759:D759"/>
    <mergeCell ref="H759:I759"/>
    <mergeCell ref="J759:K759"/>
    <mergeCell ref="M759:M760"/>
    <mergeCell ref="C760:D760"/>
    <mergeCell ref="H760:I760"/>
    <mergeCell ref="J760:K760"/>
    <mergeCell ref="C769:H769"/>
    <mergeCell ref="I769:J769"/>
    <mergeCell ref="L769:M769"/>
    <mergeCell ref="C770:E771"/>
    <mergeCell ref="F770:G771"/>
    <mergeCell ref="I770:J770"/>
    <mergeCell ref="L770:M770"/>
    <mergeCell ref="I771:J771"/>
    <mergeCell ref="K771:M771"/>
    <mergeCell ref="C767:E768"/>
    <mergeCell ref="F767:G767"/>
    <mergeCell ref="H767:I767"/>
    <mergeCell ref="F768:G768"/>
    <mergeCell ref="H768:I768"/>
    <mergeCell ref="C765:D765"/>
    <mergeCell ref="H765:I765"/>
    <mergeCell ref="J765:K765"/>
    <mergeCell ref="C766:D766"/>
    <mergeCell ref="H766:I766"/>
    <mergeCell ref="J766:K766"/>
    <mergeCell ref="F776:H776"/>
    <mergeCell ref="I776:M778"/>
    <mergeCell ref="F777:H777"/>
    <mergeCell ref="F778:H778"/>
    <mergeCell ref="F779:H779"/>
    <mergeCell ref="I779:M781"/>
    <mergeCell ref="F780:H780"/>
    <mergeCell ref="F781:H781"/>
    <mergeCell ref="C774:E774"/>
    <mergeCell ref="F774:G774"/>
    <mergeCell ref="I774:J775"/>
    <mergeCell ref="K774:M775"/>
    <mergeCell ref="C775:H775"/>
    <mergeCell ref="C772:E772"/>
    <mergeCell ref="F772:G772"/>
    <mergeCell ref="I772:J772"/>
    <mergeCell ref="K772:M772"/>
    <mergeCell ref="C773:E773"/>
    <mergeCell ref="F773:G773"/>
    <mergeCell ref="I773:M773"/>
    <mergeCell ref="C791:F791"/>
    <mergeCell ref="H791:M791"/>
    <mergeCell ref="C792:F792"/>
    <mergeCell ref="H792:M792"/>
    <mergeCell ref="C793:F793"/>
    <mergeCell ref="H793:M793"/>
    <mergeCell ref="B782:M782"/>
    <mergeCell ref="A783:A816"/>
    <mergeCell ref="B783:C784"/>
    <mergeCell ref="D783:M783"/>
    <mergeCell ref="D784:M784"/>
    <mergeCell ref="C785:G787"/>
    <mergeCell ref="H785:I787"/>
    <mergeCell ref="J785:J787"/>
    <mergeCell ref="K785:M785"/>
    <mergeCell ref="K786:M787"/>
    <mergeCell ref="C788:F788"/>
    <mergeCell ref="H788:M788"/>
    <mergeCell ref="C789:F789"/>
    <mergeCell ref="H789:M789"/>
    <mergeCell ref="C790:F790"/>
    <mergeCell ref="H790:M790"/>
    <mergeCell ref="D811:E811"/>
    <mergeCell ref="D812:E812"/>
    <mergeCell ref="D813:E813"/>
    <mergeCell ref="D814:E814"/>
    <mergeCell ref="D815:E815"/>
    <mergeCell ref="D816:E816"/>
    <mergeCell ref="C798:D798"/>
    <mergeCell ref="H798:I798"/>
    <mergeCell ref="J798:K798"/>
    <mergeCell ref="C799:D799"/>
    <mergeCell ref="H799:I799"/>
    <mergeCell ref="J799:K799"/>
    <mergeCell ref="C796:D796"/>
    <mergeCell ref="H796:I796"/>
    <mergeCell ref="J796:K796"/>
    <mergeCell ref="C797:D797"/>
    <mergeCell ref="H797:I797"/>
    <mergeCell ref="J797:K797"/>
    <mergeCell ref="C794:D794"/>
    <mergeCell ref="H794:I794"/>
    <mergeCell ref="J794:K794"/>
    <mergeCell ref="M794:M795"/>
    <mergeCell ref="C795:D795"/>
    <mergeCell ref="H795:I795"/>
    <mergeCell ref="J795:K795"/>
    <mergeCell ref="C804:H804"/>
    <mergeCell ref="I804:J804"/>
    <mergeCell ref="L804:M804"/>
    <mergeCell ref="C805:E806"/>
    <mergeCell ref="F805:G806"/>
    <mergeCell ref="I805:J805"/>
    <mergeCell ref="L805:M805"/>
    <mergeCell ref="I806:J806"/>
    <mergeCell ref="K806:M806"/>
    <mergeCell ref="C802:E803"/>
    <mergeCell ref="F802:G802"/>
    <mergeCell ref="H802:I802"/>
    <mergeCell ref="F803:G803"/>
    <mergeCell ref="H803:I803"/>
    <mergeCell ref="C800:D800"/>
    <mergeCell ref="H800:I800"/>
    <mergeCell ref="J800:K800"/>
    <mergeCell ref="C801:D801"/>
    <mergeCell ref="H801:I801"/>
    <mergeCell ref="J801:K801"/>
    <mergeCell ref="F811:H811"/>
    <mergeCell ref="I811:M813"/>
    <mergeCell ref="F812:H812"/>
    <mergeCell ref="F813:H813"/>
    <mergeCell ref="F814:H814"/>
    <mergeCell ref="I814:M816"/>
    <mergeCell ref="F815:H815"/>
    <mergeCell ref="F816:H816"/>
    <mergeCell ref="C809:E809"/>
    <mergeCell ref="F809:G809"/>
    <mergeCell ref="I809:J810"/>
    <mergeCell ref="K809:M810"/>
    <mergeCell ref="C810:H810"/>
    <mergeCell ref="C807:E807"/>
    <mergeCell ref="F807:G807"/>
    <mergeCell ref="I807:J807"/>
    <mergeCell ref="K807:M807"/>
    <mergeCell ref="C808:E808"/>
    <mergeCell ref="F808:G808"/>
    <mergeCell ref="I808:M808"/>
    <mergeCell ref="H826:M826"/>
    <mergeCell ref="C827:F827"/>
    <mergeCell ref="H827:M827"/>
    <mergeCell ref="C828:F828"/>
    <mergeCell ref="H828:M828"/>
    <mergeCell ref="A817:M817"/>
    <mergeCell ref="B818:M818"/>
    <mergeCell ref="A819:A852"/>
    <mergeCell ref="B819:C820"/>
    <mergeCell ref="D819:M819"/>
    <mergeCell ref="D820:M820"/>
    <mergeCell ref="C821:G823"/>
    <mergeCell ref="H821:I823"/>
    <mergeCell ref="J821:J823"/>
    <mergeCell ref="K821:M821"/>
    <mergeCell ref="K822:M823"/>
    <mergeCell ref="C824:F824"/>
    <mergeCell ref="H824:M824"/>
    <mergeCell ref="C825:F825"/>
    <mergeCell ref="H825:M825"/>
    <mergeCell ref="C826:F826"/>
    <mergeCell ref="D847:E847"/>
    <mergeCell ref="D848:E848"/>
    <mergeCell ref="D849:E849"/>
    <mergeCell ref="D850:E850"/>
    <mergeCell ref="D851:E851"/>
    <mergeCell ref="D852:E852"/>
    <mergeCell ref="C834:D834"/>
    <mergeCell ref="H834:I834"/>
    <mergeCell ref="J834:K834"/>
    <mergeCell ref="C835:D835"/>
    <mergeCell ref="H835:I835"/>
    <mergeCell ref="J835:K835"/>
    <mergeCell ref="C832:D832"/>
    <mergeCell ref="H832:I832"/>
    <mergeCell ref="J832:K832"/>
    <mergeCell ref="C833:D833"/>
    <mergeCell ref="H833:I833"/>
    <mergeCell ref="J833:K833"/>
    <mergeCell ref="C829:F829"/>
    <mergeCell ref="H829:M829"/>
    <mergeCell ref="C830:D830"/>
    <mergeCell ref="H830:I830"/>
    <mergeCell ref="J830:K830"/>
    <mergeCell ref="M830:M831"/>
    <mergeCell ref="C831:D831"/>
    <mergeCell ref="H831:I831"/>
    <mergeCell ref="J831:K831"/>
    <mergeCell ref="C840:H840"/>
    <mergeCell ref="I840:J840"/>
    <mergeCell ref="L840:M840"/>
    <mergeCell ref="C841:E842"/>
    <mergeCell ref="F841:G842"/>
    <mergeCell ref="I841:J841"/>
    <mergeCell ref="L841:M841"/>
    <mergeCell ref="I842:J842"/>
    <mergeCell ref="K842:M842"/>
    <mergeCell ref="C838:E839"/>
    <mergeCell ref="F838:G838"/>
    <mergeCell ref="H838:I838"/>
    <mergeCell ref="F839:G839"/>
    <mergeCell ref="H839:I839"/>
    <mergeCell ref="C836:D836"/>
    <mergeCell ref="H836:I836"/>
    <mergeCell ref="J836:K836"/>
    <mergeCell ref="C837:D837"/>
    <mergeCell ref="H837:I837"/>
    <mergeCell ref="J837:K837"/>
    <mergeCell ref="F847:H847"/>
    <mergeCell ref="I847:M849"/>
    <mergeCell ref="F848:H848"/>
    <mergeCell ref="F849:H849"/>
    <mergeCell ref="F850:H850"/>
    <mergeCell ref="I850:M852"/>
    <mergeCell ref="F851:H851"/>
    <mergeCell ref="F852:H852"/>
    <mergeCell ref="C845:E845"/>
    <mergeCell ref="F845:G845"/>
    <mergeCell ref="I845:J846"/>
    <mergeCell ref="K845:M846"/>
    <mergeCell ref="C846:H846"/>
    <mergeCell ref="C843:E843"/>
    <mergeCell ref="F843:G843"/>
    <mergeCell ref="I843:J843"/>
    <mergeCell ref="K843:M843"/>
    <mergeCell ref="C844:E844"/>
    <mergeCell ref="F844:G844"/>
    <mergeCell ref="I844:M844"/>
    <mergeCell ref="C862:F862"/>
    <mergeCell ref="H862:M862"/>
    <mergeCell ref="C863:F863"/>
    <mergeCell ref="H863:M863"/>
    <mergeCell ref="C864:F864"/>
    <mergeCell ref="H864:M864"/>
    <mergeCell ref="B853:M853"/>
    <mergeCell ref="A854:A887"/>
    <mergeCell ref="B854:C855"/>
    <mergeCell ref="D854:M854"/>
    <mergeCell ref="D855:M855"/>
    <mergeCell ref="C856:G858"/>
    <mergeCell ref="H856:I858"/>
    <mergeCell ref="J856:J858"/>
    <mergeCell ref="K856:M856"/>
    <mergeCell ref="K857:M858"/>
    <mergeCell ref="C859:F859"/>
    <mergeCell ref="H859:M859"/>
    <mergeCell ref="C860:F860"/>
    <mergeCell ref="H860:M860"/>
    <mergeCell ref="C861:F861"/>
    <mergeCell ref="H861:M861"/>
    <mergeCell ref="D882:E882"/>
    <mergeCell ref="D883:E883"/>
    <mergeCell ref="D884:E884"/>
    <mergeCell ref="D885:E885"/>
    <mergeCell ref="D886:E886"/>
    <mergeCell ref="D887:E887"/>
    <mergeCell ref="C869:D869"/>
    <mergeCell ref="H869:I869"/>
    <mergeCell ref="J869:K869"/>
    <mergeCell ref="C870:D870"/>
    <mergeCell ref="H870:I870"/>
    <mergeCell ref="J870:K870"/>
    <mergeCell ref="C867:D867"/>
    <mergeCell ref="H867:I867"/>
    <mergeCell ref="J867:K867"/>
    <mergeCell ref="C868:D868"/>
    <mergeCell ref="H868:I868"/>
    <mergeCell ref="J868:K868"/>
    <mergeCell ref="C865:D865"/>
    <mergeCell ref="H865:I865"/>
    <mergeCell ref="J865:K865"/>
    <mergeCell ref="M865:M866"/>
    <mergeCell ref="C866:D866"/>
    <mergeCell ref="H866:I866"/>
    <mergeCell ref="J866:K866"/>
    <mergeCell ref="C875:H875"/>
    <mergeCell ref="I875:J875"/>
    <mergeCell ref="L875:M875"/>
    <mergeCell ref="C876:E877"/>
    <mergeCell ref="F876:G877"/>
    <mergeCell ref="I876:J876"/>
    <mergeCell ref="L876:M876"/>
    <mergeCell ref="I877:J877"/>
    <mergeCell ref="K877:M877"/>
    <mergeCell ref="C873:E874"/>
    <mergeCell ref="F873:G873"/>
    <mergeCell ref="H873:I873"/>
    <mergeCell ref="F874:G874"/>
    <mergeCell ref="H874:I874"/>
    <mergeCell ref="C871:D871"/>
    <mergeCell ref="H871:I871"/>
    <mergeCell ref="J871:K871"/>
    <mergeCell ref="C872:D872"/>
    <mergeCell ref="H872:I872"/>
    <mergeCell ref="J872:K872"/>
    <mergeCell ref="F882:H882"/>
    <mergeCell ref="I882:M884"/>
    <mergeCell ref="F883:H883"/>
    <mergeCell ref="F884:H884"/>
    <mergeCell ref="F885:H885"/>
    <mergeCell ref="I885:M887"/>
    <mergeCell ref="F886:H886"/>
    <mergeCell ref="F887:H887"/>
    <mergeCell ref="C880:E880"/>
    <mergeCell ref="F880:G880"/>
    <mergeCell ref="I880:J881"/>
    <mergeCell ref="K880:M881"/>
    <mergeCell ref="C881:H881"/>
    <mergeCell ref="C878:E878"/>
    <mergeCell ref="F878:G878"/>
    <mergeCell ref="I878:J878"/>
    <mergeCell ref="K878:M878"/>
    <mergeCell ref="C879:E879"/>
    <mergeCell ref="F879:G879"/>
    <mergeCell ref="I879:M879"/>
    <mergeCell ref="H897:M897"/>
    <mergeCell ref="C898:F898"/>
    <mergeCell ref="H898:M898"/>
    <mergeCell ref="C899:F899"/>
    <mergeCell ref="H899:M899"/>
    <mergeCell ref="A888:M888"/>
    <mergeCell ref="B889:M889"/>
    <mergeCell ref="A890:A923"/>
    <mergeCell ref="B890:C891"/>
    <mergeCell ref="D890:M890"/>
    <mergeCell ref="D891:M891"/>
    <mergeCell ref="C892:G894"/>
    <mergeCell ref="H892:I894"/>
    <mergeCell ref="J892:J894"/>
    <mergeCell ref="K892:M892"/>
    <mergeCell ref="K893:M894"/>
    <mergeCell ref="C895:F895"/>
    <mergeCell ref="H895:M895"/>
    <mergeCell ref="C896:F896"/>
    <mergeCell ref="H896:M896"/>
    <mergeCell ref="C897:F897"/>
    <mergeCell ref="D918:E918"/>
    <mergeCell ref="D919:E919"/>
    <mergeCell ref="D920:E920"/>
    <mergeCell ref="D921:E921"/>
    <mergeCell ref="D922:E922"/>
    <mergeCell ref="D923:E923"/>
    <mergeCell ref="C905:D905"/>
    <mergeCell ref="H905:I905"/>
    <mergeCell ref="J905:K905"/>
    <mergeCell ref="C906:D906"/>
    <mergeCell ref="H906:I906"/>
    <mergeCell ref="J906:K906"/>
    <mergeCell ref="C903:D903"/>
    <mergeCell ref="H903:I903"/>
    <mergeCell ref="J903:K903"/>
    <mergeCell ref="C904:D904"/>
    <mergeCell ref="H904:I904"/>
    <mergeCell ref="J904:K904"/>
    <mergeCell ref="C900:F900"/>
    <mergeCell ref="H900:M900"/>
    <mergeCell ref="C901:D901"/>
    <mergeCell ref="H901:I901"/>
    <mergeCell ref="J901:K901"/>
    <mergeCell ref="M901:M902"/>
    <mergeCell ref="C902:D902"/>
    <mergeCell ref="H902:I902"/>
    <mergeCell ref="J902:K902"/>
    <mergeCell ref="C911:H911"/>
    <mergeCell ref="I911:J911"/>
    <mergeCell ref="L911:M911"/>
    <mergeCell ref="C912:E913"/>
    <mergeCell ref="F912:G913"/>
    <mergeCell ref="I912:J912"/>
    <mergeCell ref="L912:M912"/>
    <mergeCell ref="I913:J913"/>
    <mergeCell ref="K913:M913"/>
    <mergeCell ref="C909:E910"/>
    <mergeCell ref="F909:G909"/>
    <mergeCell ref="H909:I909"/>
    <mergeCell ref="F910:G910"/>
    <mergeCell ref="H910:I910"/>
    <mergeCell ref="C907:D907"/>
    <mergeCell ref="H907:I907"/>
    <mergeCell ref="J907:K907"/>
    <mergeCell ref="C908:D908"/>
    <mergeCell ref="H908:I908"/>
    <mergeCell ref="J908:K908"/>
    <mergeCell ref="F918:H918"/>
    <mergeCell ref="I918:M920"/>
    <mergeCell ref="F919:H919"/>
    <mergeCell ref="F920:H920"/>
    <mergeCell ref="F921:H921"/>
    <mergeCell ref="I921:M923"/>
    <mergeCell ref="F922:H922"/>
    <mergeCell ref="F923:H923"/>
    <mergeCell ref="C916:E916"/>
    <mergeCell ref="F916:G916"/>
    <mergeCell ref="I916:J917"/>
    <mergeCell ref="K916:M917"/>
    <mergeCell ref="C917:H917"/>
    <mergeCell ref="C914:E914"/>
    <mergeCell ref="F914:G914"/>
    <mergeCell ref="I914:J914"/>
    <mergeCell ref="K914:M914"/>
    <mergeCell ref="C915:E915"/>
    <mergeCell ref="F915:G915"/>
    <mergeCell ref="I915:M915"/>
    <mergeCell ref="C933:F933"/>
    <mergeCell ref="H933:M933"/>
    <mergeCell ref="C934:F934"/>
    <mergeCell ref="H934:M934"/>
    <mergeCell ref="C935:F935"/>
    <mergeCell ref="H935:M935"/>
    <mergeCell ref="B924:M924"/>
    <mergeCell ref="A925:A958"/>
    <mergeCell ref="B925:C926"/>
    <mergeCell ref="D925:M925"/>
    <mergeCell ref="D926:M926"/>
    <mergeCell ref="C927:G929"/>
    <mergeCell ref="H927:I929"/>
    <mergeCell ref="J927:J929"/>
    <mergeCell ref="K927:M927"/>
    <mergeCell ref="K928:M929"/>
    <mergeCell ref="C930:F930"/>
    <mergeCell ref="H930:M930"/>
    <mergeCell ref="C931:F931"/>
    <mergeCell ref="H931:M931"/>
    <mergeCell ref="C932:F932"/>
    <mergeCell ref="H932:M932"/>
    <mergeCell ref="D953:E953"/>
    <mergeCell ref="D954:E954"/>
    <mergeCell ref="D955:E955"/>
    <mergeCell ref="D956:E956"/>
    <mergeCell ref="D957:E957"/>
    <mergeCell ref="D958:E958"/>
    <mergeCell ref="C940:D940"/>
    <mergeCell ref="H940:I940"/>
    <mergeCell ref="J940:K940"/>
    <mergeCell ref="C941:D941"/>
    <mergeCell ref="H941:I941"/>
    <mergeCell ref="J941:K941"/>
    <mergeCell ref="C938:D938"/>
    <mergeCell ref="H938:I938"/>
    <mergeCell ref="J938:K938"/>
    <mergeCell ref="C939:D939"/>
    <mergeCell ref="H939:I939"/>
    <mergeCell ref="J939:K939"/>
    <mergeCell ref="C936:D936"/>
    <mergeCell ref="H936:I936"/>
    <mergeCell ref="J936:K936"/>
    <mergeCell ref="M936:M937"/>
    <mergeCell ref="C937:D937"/>
    <mergeCell ref="H937:I937"/>
    <mergeCell ref="J937:K937"/>
    <mergeCell ref="C946:H946"/>
    <mergeCell ref="I946:J946"/>
    <mergeCell ref="L946:M946"/>
    <mergeCell ref="C947:E948"/>
    <mergeCell ref="F947:G948"/>
    <mergeCell ref="I947:J947"/>
    <mergeCell ref="L947:M947"/>
    <mergeCell ref="I948:J948"/>
    <mergeCell ref="K948:M948"/>
    <mergeCell ref="C944:E945"/>
    <mergeCell ref="F944:G944"/>
    <mergeCell ref="H944:I944"/>
    <mergeCell ref="F945:G945"/>
    <mergeCell ref="H945:I945"/>
    <mergeCell ref="C942:D942"/>
    <mergeCell ref="H942:I942"/>
    <mergeCell ref="J942:K942"/>
    <mergeCell ref="C943:D943"/>
    <mergeCell ref="H943:I943"/>
    <mergeCell ref="J943:K943"/>
    <mergeCell ref="F953:H953"/>
    <mergeCell ref="I953:M955"/>
    <mergeCell ref="F954:H954"/>
    <mergeCell ref="F955:H955"/>
    <mergeCell ref="F956:H956"/>
    <mergeCell ref="I956:M958"/>
    <mergeCell ref="F957:H957"/>
    <mergeCell ref="F958:H958"/>
    <mergeCell ref="C951:E951"/>
    <mergeCell ref="F951:G951"/>
    <mergeCell ref="I951:J952"/>
    <mergeCell ref="K951:M952"/>
    <mergeCell ref="C952:H952"/>
    <mergeCell ref="C949:E949"/>
    <mergeCell ref="F949:G949"/>
    <mergeCell ref="I949:J949"/>
    <mergeCell ref="K949:M949"/>
    <mergeCell ref="C950:E950"/>
    <mergeCell ref="F950:G950"/>
    <mergeCell ref="I950:M950"/>
    <mergeCell ref="H968:M968"/>
    <mergeCell ref="C969:F969"/>
    <mergeCell ref="H969:M969"/>
    <mergeCell ref="C970:F970"/>
    <mergeCell ref="H970:M970"/>
    <mergeCell ref="A959:M959"/>
    <mergeCell ref="B960:M960"/>
    <mergeCell ref="A961:A994"/>
    <mergeCell ref="B961:C962"/>
    <mergeCell ref="D961:M961"/>
    <mergeCell ref="D962:M962"/>
    <mergeCell ref="C963:G965"/>
    <mergeCell ref="H963:I965"/>
    <mergeCell ref="J963:J965"/>
    <mergeCell ref="K963:M963"/>
    <mergeCell ref="K964:M965"/>
    <mergeCell ref="C966:F966"/>
    <mergeCell ref="H966:M966"/>
    <mergeCell ref="C967:F967"/>
    <mergeCell ref="H967:M967"/>
    <mergeCell ref="C968:F968"/>
    <mergeCell ref="D989:E989"/>
    <mergeCell ref="D990:E990"/>
    <mergeCell ref="D991:E991"/>
    <mergeCell ref="D992:E992"/>
    <mergeCell ref="D993:E993"/>
    <mergeCell ref="D994:E994"/>
    <mergeCell ref="C976:D976"/>
    <mergeCell ref="H976:I976"/>
    <mergeCell ref="J976:K976"/>
    <mergeCell ref="C977:D977"/>
    <mergeCell ref="H977:I977"/>
    <mergeCell ref="J977:K977"/>
    <mergeCell ref="C974:D974"/>
    <mergeCell ref="H974:I974"/>
    <mergeCell ref="J974:K974"/>
    <mergeCell ref="C975:D975"/>
    <mergeCell ref="H975:I975"/>
    <mergeCell ref="J975:K975"/>
    <mergeCell ref="C971:F971"/>
    <mergeCell ref="H971:M971"/>
    <mergeCell ref="C972:D972"/>
    <mergeCell ref="H972:I972"/>
    <mergeCell ref="J972:K972"/>
    <mergeCell ref="M972:M973"/>
    <mergeCell ref="C973:D973"/>
    <mergeCell ref="H973:I973"/>
    <mergeCell ref="J973:K973"/>
    <mergeCell ref="C982:H982"/>
    <mergeCell ref="I982:J982"/>
    <mergeCell ref="L982:M982"/>
    <mergeCell ref="C983:E984"/>
    <mergeCell ref="F983:G984"/>
    <mergeCell ref="I983:J983"/>
    <mergeCell ref="L983:M983"/>
    <mergeCell ref="I984:J984"/>
    <mergeCell ref="K984:M984"/>
    <mergeCell ref="C980:E981"/>
    <mergeCell ref="F980:G980"/>
    <mergeCell ref="H980:I980"/>
    <mergeCell ref="F981:G981"/>
    <mergeCell ref="H981:I981"/>
    <mergeCell ref="C978:D978"/>
    <mergeCell ref="H978:I978"/>
    <mergeCell ref="J978:K978"/>
    <mergeCell ref="C979:D979"/>
    <mergeCell ref="H979:I979"/>
    <mergeCell ref="J979:K979"/>
    <mergeCell ref="F989:H989"/>
    <mergeCell ref="I989:M991"/>
    <mergeCell ref="F990:H990"/>
    <mergeCell ref="F991:H991"/>
    <mergeCell ref="F992:H992"/>
    <mergeCell ref="I992:M994"/>
    <mergeCell ref="F993:H993"/>
    <mergeCell ref="F994:H994"/>
    <mergeCell ref="C987:E987"/>
    <mergeCell ref="F987:G987"/>
    <mergeCell ref="I987:J988"/>
    <mergeCell ref="K987:M988"/>
    <mergeCell ref="C988:H988"/>
    <mergeCell ref="C985:E985"/>
    <mergeCell ref="F985:G985"/>
    <mergeCell ref="I985:J985"/>
    <mergeCell ref="K985:M985"/>
    <mergeCell ref="C986:E986"/>
    <mergeCell ref="F986:G986"/>
    <mergeCell ref="I986:M986"/>
    <mergeCell ref="C1004:F1004"/>
    <mergeCell ref="H1004:M1004"/>
    <mergeCell ref="C1005:F1005"/>
    <mergeCell ref="H1005:M1005"/>
    <mergeCell ref="C1006:F1006"/>
    <mergeCell ref="H1006:M1006"/>
    <mergeCell ref="B995:M995"/>
    <mergeCell ref="A996:A1029"/>
    <mergeCell ref="B996:C997"/>
    <mergeCell ref="D996:M996"/>
    <mergeCell ref="D997:M997"/>
    <mergeCell ref="C998:G1000"/>
    <mergeCell ref="H998:I1000"/>
    <mergeCell ref="J998:J1000"/>
    <mergeCell ref="K998:M998"/>
    <mergeCell ref="K999:M1000"/>
    <mergeCell ref="C1001:F1001"/>
    <mergeCell ref="H1001:M1001"/>
    <mergeCell ref="C1002:F1002"/>
    <mergeCell ref="H1002:M1002"/>
    <mergeCell ref="C1003:F1003"/>
    <mergeCell ref="H1003:M1003"/>
    <mergeCell ref="D1024:E1024"/>
    <mergeCell ref="D1025:E1025"/>
    <mergeCell ref="D1026:E1026"/>
    <mergeCell ref="D1027:E1027"/>
    <mergeCell ref="D1028:E1028"/>
    <mergeCell ref="D1029:E1029"/>
    <mergeCell ref="C1011:D1011"/>
    <mergeCell ref="H1011:I1011"/>
    <mergeCell ref="J1011:K1011"/>
    <mergeCell ref="C1012:D1012"/>
    <mergeCell ref="H1012:I1012"/>
    <mergeCell ref="J1012:K1012"/>
    <mergeCell ref="C1009:D1009"/>
    <mergeCell ref="H1009:I1009"/>
    <mergeCell ref="J1009:K1009"/>
    <mergeCell ref="C1010:D1010"/>
    <mergeCell ref="H1010:I1010"/>
    <mergeCell ref="J1010:K1010"/>
    <mergeCell ref="C1007:D1007"/>
    <mergeCell ref="H1007:I1007"/>
    <mergeCell ref="J1007:K1007"/>
    <mergeCell ref="M1007:M1008"/>
    <mergeCell ref="C1008:D1008"/>
    <mergeCell ref="H1008:I1008"/>
    <mergeCell ref="J1008:K1008"/>
    <mergeCell ref="C1017:H1017"/>
    <mergeCell ref="I1017:J1017"/>
    <mergeCell ref="L1017:M1017"/>
    <mergeCell ref="C1018:E1019"/>
    <mergeCell ref="F1018:G1019"/>
    <mergeCell ref="I1018:J1018"/>
    <mergeCell ref="L1018:M1018"/>
    <mergeCell ref="I1019:J1019"/>
    <mergeCell ref="K1019:M1019"/>
    <mergeCell ref="C1015:E1016"/>
    <mergeCell ref="F1015:G1015"/>
    <mergeCell ref="H1015:I1015"/>
    <mergeCell ref="F1016:G1016"/>
    <mergeCell ref="H1016:I1016"/>
    <mergeCell ref="C1013:D1013"/>
    <mergeCell ref="H1013:I1013"/>
    <mergeCell ref="J1013:K1013"/>
    <mergeCell ref="C1014:D1014"/>
    <mergeCell ref="H1014:I1014"/>
    <mergeCell ref="J1014:K1014"/>
    <mergeCell ref="F1024:H1024"/>
    <mergeCell ref="I1024:M1026"/>
    <mergeCell ref="F1025:H1025"/>
    <mergeCell ref="F1026:H1026"/>
    <mergeCell ref="F1027:H1027"/>
    <mergeCell ref="I1027:M1029"/>
    <mergeCell ref="F1028:H1028"/>
    <mergeCell ref="F1029:H1029"/>
    <mergeCell ref="C1022:E1022"/>
    <mergeCell ref="F1022:G1022"/>
    <mergeCell ref="I1022:J1023"/>
    <mergeCell ref="K1022:M1023"/>
    <mergeCell ref="C1023:H1023"/>
    <mergeCell ref="C1020:E1020"/>
    <mergeCell ref="F1020:G1020"/>
    <mergeCell ref="I1020:J1020"/>
    <mergeCell ref="K1020:M1020"/>
    <mergeCell ref="C1021:E1021"/>
    <mergeCell ref="F1021:G1021"/>
    <mergeCell ref="I1021:M1021"/>
    <mergeCell ref="H1039:M1039"/>
    <mergeCell ref="C1040:F1040"/>
    <mergeCell ref="H1040:M1040"/>
    <mergeCell ref="C1041:F1041"/>
    <mergeCell ref="H1041:M1041"/>
    <mergeCell ref="A1030:M1030"/>
    <mergeCell ref="B1031:M1031"/>
    <mergeCell ref="A1032:A1065"/>
    <mergeCell ref="B1032:C1033"/>
    <mergeCell ref="D1032:M1032"/>
    <mergeCell ref="D1033:M1033"/>
    <mergeCell ref="C1034:G1036"/>
    <mergeCell ref="H1034:I1036"/>
    <mergeCell ref="J1034:J1036"/>
    <mergeCell ref="K1034:M1034"/>
    <mergeCell ref="K1035:M1036"/>
    <mergeCell ref="C1037:F1037"/>
    <mergeCell ref="H1037:M1037"/>
    <mergeCell ref="C1038:F1038"/>
    <mergeCell ref="H1038:M1038"/>
    <mergeCell ref="C1039:F1039"/>
    <mergeCell ref="D1060:E1060"/>
    <mergeCell ref="D1061:E1061"/>
    <mergeCell ref="D1062:E1062"/>
    <mergeCell ref="D1063:E1063"/>
    <mergeCell ref="D1064:E1064"/>
    <mergeCell ref="D1065:E1065"/>
    <mergeCell ref="C1047:D1047"/>
    <mergeCell ref="H1047:I1047"/>
    <mergeCell ref="J1047:K1047"/>
    <mergeCell ref="C1048:D1048"/>
    <mergeCell ref="H1048:I1048"/>
    <mergeCell ref="J1048:K1048"/>
    <mergeCell ref="C1045:D1045"/>
    <mergeCell ref="H1045:I1045"/>
    <mergeCell ref="J1045:K1045"/>
    <mergeCell ref="C1046:D1046"/>
    <mergeCell ref="H1046:I1046"/>
    <mergeCell ref="J1046:K1046"/>
    <mergeCell ref="C1042:F1042"/>
    <mergeCell ref="H1042:M1042"/>
    <mergeCell ref="C1043:D1043"/>
    <mergeCell ref="H1043:I1043"/>
    <mergeCell ref="J1043:K1043"/>
    <mergeCell ref="M1043:M1044"/>
    <mergeCell ref="C1044:D1044"/>
    <mergeCell ref="H1044:I1044"/>
    <mergeCell ref="J1044:K1044"/>
    <mergeCell ref="C1053:H1053"/>
    <mergeCell ref="I1053:J1053"/>
    <mergeCell ref="L1053:M1053"/>
    <mergeCell ref="C1054:E1055"/>
    <mergeCell ref="F1054:G1055"/>
    <mergeCell ref="I1054:J1054"/>
    <mergeCell ref="L1054:M1054"/>
    <mergeCell ref="I1055:J1055"/>
    <mergeCell ref="K1055:M1055"/>
    <mergeCell ref="C1051:E1052"/>
    <mergeCell ref="F1051:G1051"/>
    <mergeCell ref="H1051:I1051"/>
    <mergeCell ref="F1052:G1052"/>
    <mergeCell ref="H1052:I1052"/>
    <mergeCell ref="C1049:D1049"/>
    <mergeCell ref="H1049:I1049"/>
    <mergeCell ref="J1049:K1049"/>
    <mergeCell ref="C1050:D1050"/>
    <mergeCell ref="H1050:I1050"/>
    <mergeCell ref="J1050:K1050"/>
    <mergeCell ref="F1060:H1060"/>
    <mergeCell ref="I1060:M1062"/>
    <mergeCell ref="F1061:H1061"/>
    <mergeCell ref="F1062:H1062"/>
    <mergeCell ref="F1063:H1063"/>
    <mergeCell ref="I1063:M1065"/>
    <mergeCell ref="F1064:H1064"/>
    <mergeCell ref="F1065:H1065"/>
    <mergeCell ref="C1058:E1058"/>
    <mergeCell ref="F1058:G1058"/>
    <mergeCell ref="I1058:J1059"/>
    <mergeCell ref="K1058:M1059"/>
    <mergeCell ref="C1059:H1059"/>
    <mergeCell ref="C1056:E1056"/>
    <mergeCell ref="F1056:G1056"/>
    <mergeCell ref="I1056:J1056"/>
    <mergeCell ref="K1056:M1056"/>
    <mergeCell ref="C1057:E1057"/>
    <mergeCell ref="F1057:G1057"/>
    <mergeCell ref="I1057:M1057"/>
    <mergeCell ref="C1075:F1075"/>
    <mergeCell ref="H1075:M1075"/>
    <mergeCell ref="C1076:F1076"/>
    <mergeCell ref="H1076:M1076"/>
    <mergeCell ref="C1077:F1077"/>
    <mergeCell ref="H1077:M1077"/>
    <mergeCell ref="B1066:M1066"/>
    <mergeCell ref="A1067:A1100"/>
    <mergeCell ref="B1067:C1068"/>
    <mergeCell ref="D1067:M1067"/>
    <mergeCell ref="D1068:M1068"/>
    <mergeCell ref="C1069:G1071"/>
    <mergeCell ref="H1069:I1071"/>
    <mergeCell ref="J1069:J1071"/>
    <mergeCell ref="K1069:M1069"/>
    <mergeCell ref="K1070:M1071"/>
    <mergeCell ref="C1072:F1072"/>
    <mergeCell ref="H1072:M1072"/>
    <mergeCell ref="C1073:F1073"/>
    <mergeCell ref="H1073:M1073"/>
    <mergeCell ref="C1074:F1074"/>
    <mergeCell ref="H1074:M1074"/>
    <mergeCell ref="D1095:E1095"/>
    <mergeCell ref="D1096:E1096"/>
    <mergeCell ref="D1097:E1097"/>
    <mergeCell ref="D1098:E1098"/>
    <mergeCell ref="D1099:E1099"/>
    <mergeCell ref="D1100:E1100"/>
    <mergeCell ref="C1082:D1082"/>
    <mergeCell ref="H1082:I1082"/>
    <mergeCell ref="J1082:K1082"/>
    <mergeCell ref="C1083:D1083"/>
    <mergeCell ref="H1083:I1083"/>
    <mergeCell ref="J1083:K1083"/>
    <mergeCell ref="C1080:D1080"/>
    <mergeCell ref="H1080:I1080"/>
    <mergeCell ref="J1080:K1080"/>
    <mergeCell ref="C1081:D1081"/>
    <mergeCell ref="H1081:I1081"/>
    <mergeCell ref="J1081:K1081"/>
    <mergeCell ref="C1078:D1078"/>
    <mergeCell ref="H1078:I1078"/>
    <mergeCell ref="J1078:K1078"/>
    <mergeCell ref="M1078:M1079"/>
    <mergeCell ref="C1079:D1079"/>
    <mergeCell ref="H1079:I1079"/>
    <mergeCell ref="J1079:K1079"/>
    <mergeCell ref="C1088:H1088"/>
    <mergeCell ref="I1088:J1088"/>
    <mergeCell ref="L1088:M1088"/>
    <mergeCell ref="C1089:E1090"/>
    <mergeCell ref="F1089:G1090"/>
    <mergeCell ref="I1089:J1089"/>
    <mergeCell ref="L1089:M1089"/>
    <mergeCell ref="I1090:J1090"/>
    <mergeCell ref="K1090:M1090"/>
    <mergeCell ref="C1086:E1087"/>
    <mergeCell ref="F1086:G1086"/>
    <mergeCell ref="H1086:I1086"/>
    <mergeCell ref="F1087:G1087"/>
    <mergeCell ref="H1087:I1087"/>
    <mergeCell ref="C1084:D1084"/>
    <mergeCell ref="H1084:I1084"/>
    <mergeCell ref="J1084:K1084"/>
    <mergeCell ref="C1085:D1085"/>
    <mergeCell ref="H1085:I1085"/>
    <mergeCell ref="J1085:K1085"/>
    <mergeCell ref="F1095:H1095"/>
    <mergeCell ref="I1095:M1097"/>
    <mergeCell ref="F1096:H1096"/>
    <mergeCell ref="F1097:H1097"/>
    <mergeCell ref="F1098:H1098"/>
    <mergeCell ref="I1098:M1100"/>
    <mergeCell ref="F1099:H1099"/>
    <mergeCell ref="F1100:H1100"/>
    <mergeCell ref="C1093:E1093"/>
    <mergeCell ref="F1093:G1093"/>
    <mergeCell ref="I1093:J1094"/>
    <mergeCell ref="K1093:M1094"/>
    <mergeCell ref="C1094:H1094"/>
    <mergeCell ref="C1091:E1091"/>
    <mergeCell ref="F1091:G1091"/>
    <mergeCell ref="I1091:J1091"/>
    <mergeCell ref="K1091:M1091"/>
    <mergeCell ref="C1092:E1092"/>
    <mergeCell ref="F1092:G1092"/>
    <mergeCell ref="I1092:M1092"/>
    <mergeCell ref="H1110:M1110"/>
    <mergeCell ref="C1111:F1111"/>
    <mergeCell ref="H1111:M1111"/>
    <mergeCell ref="C1112:F1112"/>
    <mergeCell ref="H1112:M1112"/>
    <mergeCell ref="A1101:M1101"/>
    <mergeCell ref="B1102:M1102"/>
    <mergeCell ref="A1103:A1136"/>
    <mergeCell ref="B1103:C1104"/>
    <mergeCell ref="D1103:M1103"/>
    <mergeCell ref="D1104:M1104"/>
    <mergeCell ref="C1105:G1107"/>
    <mergeCell ref="H1105:I1107"/>
    <mergeCell ref="J1105:J1107"/>
    <mergeCell ref="K1105:M1105"/>
    <mergeCell ref="K1106:M1107"/>
    <mergeCell ref="C1108:F1108"/>
    <mergeCell ref="H1108:M1108"/>
    <mergeCell ref="C1109:F1109"/>
    <mergeCell ref="H1109:M1109"/>
    <mergeCell ref="C1110:F1110"/>
    <mergeCell ref="D1131:E1131"/>
    <mergeCell ref="D1132:E1132"/>
    <mergeCell ref="D1133:E1133"/>
    <mergeCell ref="D1134:E1134"/>
    <mergeCell ref="D1135:E1135"/>
    <mergeCell ref="D1136:E1136"/>
    <mergeCell ref="C1118:D1118"/>
    <mergeCell ref="H1118:I1118"/>
    <mergeCell ref="J1118:K1118"/>
    <mergeCell ref="C1119:D1119"/>
    <mergeCell ref="H1119:I1119"/>
    <mergeCell ref="J1119:K1119"/>
    <mergeCell ref="C1116:D1116"/>
    <mergeCell ref="H1116:I1116"/>
    <mergeCell ref="J1116:K1116"/>
    <mergeCell ref="C1117:D1117"/>
    <mergeCell ref="H1117:I1117"/>
    <mergeCell ref="J1117:K1117"/>
    <mergeCell ref="C1113:F1113"/>
    <mergeCell ref="H1113:M1113"/>
    <mergeCell ref="C1114:D1114"/>
    <mergeCell ref="H1114:I1114"/>
    <mergeCell ref="J1114:K1114"/>
    <mergeCell ref="M1114:M1115"/>
    <mergeCell ref="C1115:D1115"/>
    <mergeCell ref="H1115:I1115"/>
    <mergeCell ref="J1115:K1115"/>
    <mergeCell ref="C1124:H1124"/>
    <mergeCell ref="I1124:J1124"/>
    <mergeCell ref="L1124:M1124"/>
    <mergeCell ref="C1125:E1126"/>
    <mergeCell ref="F1125:G1126"/>
    <mergeCell ref="I1125:J1125"/>
    <mergeCell ref="L1125:M1125"/>
    <mergeCell ref="I1126:J1126"/>
    <mergeCell ref="K1126:M1126"/>
    <mergeCell ref="C1122:E1123"/>
    <mergeCell ref="F1122:G1122"/>
    <mergeCell ref="H1122:I1122"/>
    <mergeCell ref="F1123:G1123"/>
    <mergeCell ref="H1123:I1123"/>
    <mergeCell ref="C1120:D1120"/>
    <mergeCell ref="H1120:I1120"/>
    <mergeCell ref="J1120:K1120"/>
    <mergeCell ref="C1121:D1121"/>
    <mergeCell ref="H1121:I1121"/>
    <mergeCell ref="J1121:K1121"/>
    <mergeCell ref="F1131:H1131"/>
    <mergeCell ref="I1131:M1133"/>
    <mergeCell ref="F1132:H1132"/>
    <mergeCell ref="F1133:H1133"/>
    <mergeCell ref="F1134:H1134"/>
    <mergeCell ref="I1134:M1136"/>
    <mergeCell ref="F1135:H1135"/>
    <mergeCell ref="F1136:H1136"/>
    <mergeCell ref="C1129:E1129"/>
    <mergeCell ref="F1129:G1129"/>
    <mergeCell ref="I1129:J1130"/>
    <mergeCell ref="K1129:M1130"/>
    <mergeCell ref="C1130:H1130"/>
    <mergeCell ref="C1127:E1127"/>
    <mergeCell ref="F1127:G1127"/>
    <mergeCell ref="I1127:J1127"/>
    <mergeCell ref="K1127:M1127"/>
    <mergeCell ref="C1128:E1128"/>
    <mergeCell ref="F1128:G1128"/>
    <mergeCell ref="I1128:M1128"/>
    <mergeCell ref="C1146:F1146"/>
    <mergeCell ref="H1146:M1146"/>
    <mergeCell ref="C1147:F1147"/>
    <mergeCell ref="H1147:M1147"/>
    <mergeCell ref="C1148:F1148"/>
    <mergeCell ref="H1148:M1148"/>
    <mergeCell ref="B1137:M1137"/>
    <mergeCell ref="A1138:A1171"/>
    <mergeCell ref="B1138:C1139"/>
    <mergeCell ref="D1138:M1138"/>
    <mergeCell ref="D1139:M1139"/>
    <mergeCell ref="C1140:G1142"/>
    <mergeCell ref="H1140:I1142"/>
    <mergeCell ref="J1140:J1142"/>
    <mergeCell ref="K1140:M1140"/>
    <mergeCell ref="K1141:M1142"/>
    <mergeCell ref="C1143:F1143"/>
    <mergeCell ref="H1143:M1143"/>
    <mergeCell ref="C1144:F1144"/>
    <mergeCell ref="H1144:M1144"/>
    <mergeCell ref="C1145:F1145"/>
    <mergeCell ref="H1145:M1145"/>
    <mergeCell ref="D1166:E1166"/>
    <mergeCell ref="D1167:E1167"/>
    <mergeCell ref="D1168:E1168"/>
    <mergeCell ref="D1169:E1169"/>
    <mergeCell ref="D1170:E1170"/>
    <mergeCell ref="D1171:E1171"/>
    <mergeCell ref="C1153:D1153"/>
    <mergeCell ref="H1153:I1153"/>
    <mergeCell ref="J1153:K1153"/>
    <mergeCell ref="C1154:D1154"/>
    <mergeCell ref="H1154:I1154"/>
    <mergeCell ref="J1154:K1154"/>
    <mergeCell ref="C1151:D1151"/>
    <mergeCell ref="H1151:I1151"/>
    <mergeCell ref="J1151:K1151"/>
    <mergeCell ref="C1152:D1152"/>
    <mergeCell ref="H1152:I1152"/>
    <mergeCell ref="J1152:K1152"/>
    <mergeCell ref="C1149:D1149"/>
    <mergeCell ref="H1149:I1149"/>
    <mergeCell ref="J1149:K1149"/>
    <mergeCell ref="M1149:M1150"/>
    <mergeCell ref="C1150:D1150"/>
    <mergeCell ref="H1150:I1150"/>
    <mergeCell ref="J1150:K1150"/>
    <mergeCell ref="C1159:H1159"/>
    <mergeCell ref="I1159:J1159"/>
    <mergeCell ref="L1159:M1159"/>
    <mergeCell ref="C1160:E1161"/>
    <mergeCell ref="F1160:G1161"/>
    <mergeCell ref="I1160:J1160"/>
    <mergeCell ref="L1160:M1160"/>
    <mergeCell ref="I1161:J1161"/>
    <mergeCell ref="K1161:M1161"/>
    <mergeCell ref="C1157:E1158"/>
    <mergeCell ref="F1157:G1157"/>
    <mergeCell ref="H1157:I1157"/>
    <mergeCell ref="F1158:G1158"/>
    <mergeCell ref="H1158:I1158"/>
    <mergeCell ref="C1155:D1155"/>
    <mergeCell ref="H1155:I1155"/>
    <mergeCell ref="J1155:K1155"/>
    <mergeCell ref="C1156:D1156"/>
    <mergeCell ref="H1156:I1156"/>
    <mergeCell ref="J1156:K1156"/>
    <mergeCell ref="F1166:H1166"/>
    <mergeCell ref="I1166:M1168"/>
    <mergeCell ref="F1167:H1167"/>
    <mergeCell ref="F1168:H1168"/>
    <mergeCell ref="F1169:H1169"/>
    <mergeCell ref="I1169:M1171"/>
    <mergeCell ref="F1170:H1170"/>
    <mergeCell ref="F1171:H1171"/>
    <mergeCell ref="C1164:E1164"/>
    <mergeCell ref="F1164:G1164"/>
    <mergeCell ref="I1164:J1165"/>
    <mergeCell ref="K1164:M1165"/>
    <mergeCell ref="C1165:H1165"/>
    <mergeCell ref="C1162:E1162"/>
    <mergeCell ref="F1162:G1162"/>
    <mergeCell ref="I1162:J1162"/>
    <mergeCell ref="K1162:M1162"/>
    <mergeCell ref="C1163:E1163"/>
    <mergeCell ref="F1163:G1163"/>
    <mergeCell ref="I1163:M1163"/>
    <mergeCell ref="H1181:M1181"/>
    <mergeCell ref="C1182:F1182"/>
    <mergeCell ref="H1182:M1182"/>
    <mergeCell ref="C1183:F1183"/>
    <mergeCell ref="H1183:M1183"/>
    <mergeCell ref="A1172:M1172"/>
    <mergeCell ref="B1173:M1173"/>
    <mergeCell ref="A1174:A1207"/>
    <mergeCell ref="B1174:C1175"/>
    <mergeCell ref="D1174:M1174"/>
    <mergeCell ref="D1175:M1175"/>
    <mergeCell ref="C1176:G1178"/>
    <mergeCell ref="H1176:I1178"/>
    <mergeCell ref="J1176:J1178"/>
    <mergeCell ref="K1176:M1176"/>
    <mergeCell ref="K1177:M1178"/>
    <mergeCell ref="C1179:F1179"/>
    <mergeCell ref="H1179:M1179"/>
    <mergeCell ref="C1180:F1180"/>
    <mergeCell ref="H1180:M1180"/>
    <mergeCell ref="C1181:F1181"/>
    <mergeCell ref="D1202:E1202"/>
    <mergeCell ref="D1203:E1203"/>
    <mergeCell ref="D1204:E1204"/>
    <mergeCell ref="D1205:E1205"/>
    <mergeCell ref="D1206:E1206"/>
    <mergeCell ref="D1207:E1207"/>
    <mergeCell ref="C1189:D1189"/>
    <mergeCell ref="H1189:I1189"/>
    <mergeCell ref="J1189:K1189"/>
    <mergeCell ref="C1190:D1190"/>
    <mergeCell ref="H1190:I1190"/>
    <mergeCell ref="J1190:K1190"/>
    <mergeCell ref="C1187:D1187"/>
    <mergeCell ref="H1187:I1187"/>
    <mergeCell ref="J1187:K1187"/>
    <mergeCell ref="C1188:D1188"/>
    <mergeCell ref="H1188:I1188"/>
    <mergeCell ref="J1188:K1188"/>
    <mergeCell ref="C1184:F1184"/>
    <mergeCell ref="H1184:M1184"/>
    <mergeCell ref="C1185:D1185"/>
    <mergeCell ref="H1185:I1185"/>
    <mergeCell ref="J1185:K1185"/>
    <mergeCell ref="M1185:M1186"/>
    <mergeCell ref="C1186:D1186"/>
    <mergeCell ref="H1186:I1186"/>
    <mergeCell ref="J1186:K1186"/>
    <mergeCell ref="C1195:H1195"/>
    <mergeCell ref="I1195:J1195"/>
    <mergeCell ref="L1195:M1195"/>
    <mergeCell ref="C1196:E1197"/>
    <mergeCell ref="F1196:G1197"/>
    <mergeCell ref="I1196:J1196"/>
    <mergeCell ref="L1196:M1196"/>
    <mergeCell ref="I1197:J1197"/>
    <mergeCell ref="K1197:M1197"/>
    <mergeCell ref="C1193:E1194"/>
    <mergeCell ref="F1193:G1193"/>
    <mergeCell ref="H1193:I1193"/>
    <mergeCell ref="F1194:G1194"/>
    <mergeCell ref="H1194:I1194"/>
    <mergeCell ref="C1191:D1191"/>
    <mergeCell ref="H1191:I1191"/>
    <mergeCell ref="J1191:K1191"/>
    <mergeCell ref="C1192:D1192"/>
    <mergeCell ref="H1192:I1192"/>
    <mergeCell ref="J1192:K1192"/>
    <mergeCell ref="F1202:H1202"/>
    <mergeCell ref="I1202:M1204"/>
    <mergeCell ref="F1203:H1203"/>
    <mergeCell ref="F1204:H1204"/>
    <mergeCell ref="F1205:H1205"/>
    <mergeCell ref="I1205:M1207"/>
    <mergeCell ref="F1206:H1206"/>
    <mergeCell ref="F1207:H1207"/>
    <mergeCell ref="C1200:E1200"/>
    <mergeCell ref="F1200:G1200"/>
    <mergeCell ref="I1200:J1201"/>
    <mergeCell ref="K1200:M1201"/>
    <mergeCell ref="C1201:H1201"/>
    <mergeCell ref="C1198:E1198"/>
    <mergeCell ref="F1198:G1198"/>
    <mergeCell ref="I1198:J1198"/>
    <mergeCell ref="K1198:M1198"/>
    <mergeCell ref="C1199:E1199"/>
    <mergeCell ref="F1199:G1199"/>
    <mergeCell ref="I1199:M1199"/>
    <mergeCell ref="C1217:F1217"/>
    <mergeCell ref="H1217:M1217"/>
    <mergeCell ref="C1218:F1218"/>
    <mergeCell ref="H1218:M1218"/>
    <mergeCell ref="C1219:F1219"/>
    <mergeCell ref="H1219:M1219"/>
    <mergeCell ref="B1208:M1208"/>
    <mergeCell ref="A1209:A1242"/>
    <mergeCell ref="B1209:C1210"/>
    <mergeCell ref="D1209:M1209"/>
    <mergeCell ref="D1210:M1210"/>
    <mergeCell ref="C1211:G1213"/>
    <mergeCell ref="H1211:I1213"/>
    <mergeCell ref="J1211:J1213"/>
    <mergeCell ref="K1211:M1211"/>
    <mergeCell ref="K1212:M1213"/>
    <mergeCell ref="C1214:F1214"/>
    <mergeCell ref="H1214:M1214"/>
    <mergeCell ref="C1215:F1215"/>
    <mergeCell ref="H1215:M1215"/>
    <mergeCell ref="C1216:F1216"/>
    <mergeCell ref="H1216:M1216"/>
    <mergeCell ref="D1237:E1237"/>
    <mergeCell ref="D1238:E1238"/>
    <mergeCell ref="D1239:E1239"/>
    <mergeCell ref="D1240:E1240"/>
    <mergeCell ref="D1241:E1241"/>
    <mergeCell ref="D1242:E1242"/>
    <mergeCell ref="C1224:D1224"/>
    <mergeCell ref="H1224:I1224"/>
    <mergeCell ref="J1224:K1224"/>
    <mergeCell ref="C1225:D1225"/>
    <mergeCell ref="H1225:I1225"/>
    <mergeCell ref="J1225:K1225"/>
    <mergeCell ref="C1222:D1222"/>
    <mergeCell ref="H1222:I1222"/>
    <mergeCell ref="J1222:K1222"/>
    <mergeCell ref="C1223:D1223"/>
    <mergeCell ref="H1223:I1223"/>
    <mergeCell ref="J1223:K1223"/>
    <mergeCell ref="C1220:D1220"/>
    <mergeCell ref="H1220:I1220"/>
    <mergeCell ref="J1220:K1220"/>
    <mergeCell ref="M1220:M1221"/>
    <mergeCell ref="C1221:D1221"/>
    <mergeCell ref="H1221:I1221"/>
    <mergeCell ref="J1221:K1221"/>
    <mergeCell ref="C1230:H1230"/>
    <mergeCell ref="I1230:J1230"/>
    <mergeCell ref="L1230:M1230"/>
    <mergeCell ref="C1231:E1232"/>
    <mergeCell ref="F1231:G1232"/>
    <mergeCell ref="I1231:J1231"/>
    <mergeCell ref="L1231:M1231"/>
    <mergeCell ref="I1232:J1232"/>
    <mergeCell ref="K1232:M1232"/>
    <mergeCell ref="C1228:E1229"/>
    <mergeCell ref="F1228:G1228"/>
    <mergeCell ref="H1228:I1228"/>
    <mergeCell ref="F1229:G1229"/>
    <mergeCell ref="H1229:I1229"/>
    <mergeCell ref="C1226:D1226"/>
    <mergeCell ref="H1226:I1226"/>
    <mergeCell ref="J1226:K1226"/>
    <mergeCell ref="C1227:D1227"/>
    <mergeCell ref="H1227:I1227"/>
    <mergeCell ref="J1227:K1227"/>
    <mergeCell ref="F1237:H1237"/>
    <mergeCell ref="I1237:M1239"/>
    <mergeCell ref="F1238:H1238"/>
    <mergeCell ref="F1239:H1239"/>
    <mergeCell ref="F1240:H1240"/>
    <mergeCell ref="I1240:M1242"/>
    <mergeCell ref="F1241:H1241"/>
    <mergeCell ref="F1242:H1242"/>
    <mergeCell ref="C1235:E1235"/>
    <mergeCell ref="F1235:G1235"/>
    <mergeCell ref="I1235:J1236"/>
    <mergeCell ref="K1235:M1236"/>
    <mergeCell ref="C1236:H1236"/>
    <mergeCell ref="C1233:E1233"/>
    <mergeCell ref="F1233:G1233"/>
    <mergeCell ref="I1233:J1233"/>
    <mergeCell ref="K1233:M1233"/>
    <mergeCell ref="C1234:E1234"/>
    <mergeCell ref="F1234:G1234"/>
    <mergeCell ref="I1234:M1234"/>
    <mergeCell ref="H1252:M1252"/>
    <mergeCell ref="C1253:F1253"/>
    <mergeCell ref="H1253:M1253"/>
    <mergeCell ref="C1254:F1254"/>
    <mergeCell ref="H1254:M1254"/>
    <mergeCell ref="A1243:M1243"/>
    <mergeCell ref="B1244:M1244"/>
    <mergeCell ref="A1245:A1278"/>
    <mergeCell ref="B1245:C1246"/>
    <mergeCell ref="D1245:M1245"/>
    <mergeCell ref="D1246:M1246"/>
    <mergeCell ref="C1247:G1249"/>
    <mergeCell ref="H1247:I1249"/>
    <mergeCell ref="J1247:J1249"/>
    <mergeCell ref="K1247:M1247"/>
    <mergeCell ref="K1248:M1249"/>
    <mergeCell ref="C1250:F1250"/>
    <mergeCell ref="H1250:M1250"/>
    <mergeCell ref="C1251:F1251"/>
    <mergeCell ref="H1251:M1251"/>
    <mergeCell ref="C1252:F1252"/>
    <mergeCell ref="D1273:E1273"/>
    <mergeCell ref="D1274:E1274"/>
    <mergeCell ref="D1275:E1275"/>
    <mergeCell ref="D1276:E1276"/>
    <mergeCell ref="D1277:E1277"/>
    <mergeCell ref="D1278:E1278"/>
    <mergeCell ref="C1260:D1260"/>
    <mergeCell ref="H1260:I1260"/>
    <mergeCell ref="J1260:K1260"/>
    <mergeCell ref="C1261:D1261"/>
    <mergeCell ref="H1261:I1261"/>
    <mergeCell ref="J1261:K1261"/>
    <mergeCell ref="C1258:D1258"/>
    <mergeCell ref="H1258:I1258"/>
    <mergeCell ref="J1258:K1258"/>
    <mergeCell ref="C1259:D1259"/>
    <mergeCell ref="H1259:I1259"/>
    <mergeCell ref="J1259:K1259"/>
    <mergeCell ref="C1255:F1255"/>
    <mergeCell ref="H1255:M1255"/>
    <mergeCell ref="C1256:D1256"/>
    <mergeCell ref="H1256:I1256"/>
    <mergeCell ref="J1256:K1256"/>
    <mergeCell ref="M1256:M1257"/>
    <mergeCell ref="C1257:D1257"/>
    <mergeCell ref="H1257:I1257"/>
    <mergeCell ref="J1257:K1257"/>
    <mergeCell ref="C1266:H1266"/>
    <mergeCell ref="I1266:J1266"/>
    <mergeCell ref="L1266:M1266"/>
    <mergeCell ref="C1267:E1268"/>
    <mergeCell ref="F1267:G1268"/>
    <mergeCell ref="I1267:J1267"/>
    <mergeCell ref="L1267:M1267"/>
    <mergeCell ref="I1268:J1268"/>
    <mergeCell ref="K1268:M1268"/>
    <mergeCell ref="C1264:E1265"/>
    <mergeCell ref="F1264:G1264"/>
    <mergeCell ref="H1264:I1264"/>
    <mergeCell ref="F1265:G1265"/>
    <mergeCell ref="H1265:I1265"/>
    <mergeCell ref="C1262:D1262"/>
    <mergeCell ref="H1262:I1262"/>
    <mergeCell ref="J1262:K1262"/>
    <mergeCell ref="C1263:D1263"/>
    <mergeCell ref="H1263:I1263"/>
    <mergeCell ref="J1263:K1263"/>
    <mergeCell ref="F1273:H1273"/>
    <mergeCell ref="I1273:M1275"/>
    <mergeCell ref="F1274:H1274"/>
    <mergeCell ref="F1275:H1275"/>
    <mergeCell ref="F1276:H1276"/>
    <mergeCell ref="I1276:M1278"/>
    <mergeCell ref="F1277:H1277"/>
    <mergeCell ref="F1278:H1278"/>
    <mergeCell ref="C1271:E1271"/>
    <mergeCell ref="F1271:G1271"/>
    <mergeCell ref="I1271:J1272"/>
    <mergeCell ref="K1271:M1272"/>
    <mergeCell ref="C1272:H1272"/>
    <mergeCell ref="C1269:E1269"/>
    <mergeCell ref="F1269:G1269"/>
    <mergeCell ref="I1269:J1269"/>
    <mergeCell ref="K1269:M1269"/>
    <mergeCell ref="C1270:E1270"/>
    <mergeCell ref="F1270:G1270"/>
    <mergeCell ref="I1270:M1270"/>
    <mergeCell ref="C1288:F1288"/>
    <mergeCell ref="H1288:M1288"/>
    <mergeCell ref="C1289:F1289"/>
    <mergeCell ref="H1289:M1289"/>
    <mergeCell ref="C1290:F1290"/>
    <mergeCell ref="H1290:M1290"/>
    <mergeCell ref="B1279:M1279"/>
    <mergeCell ref="A1280:A1313"/>
    <mergeCell ref="B1280:C1281"/>
    <mergeCell ref="D1280:M1280"/>
    <mergeCell ref="D1281:M1281"/>
    <mergeCell ref="C1282:G1284"/>
    <mergeCell ref="H1282:I1284"/>
    <mergeCell ref="J1282:J1284"/>
    <mergeCell ref="K1282:M1282"/>
    <mergeCell ref="K1283:M1284"/>
    <mergeCell ref="C1285:F1285"/>
    <mergeCell ref="H1285:M1285"/>
    <mergeCell ref="C1286:F1286"/>
    <mergeCell ref="H1286:M1286"/>
    <mergeCell ref="C1287:F1287"/>
    <mergeCell ref="H1287:M1287"/>
    <mergeCell ref="D1308:E1308"/>
    <mergeCell ref="D1309:E1309"/>
    <mergeCell ref="D1310:E1310"/>
    <mergeCell ref="D1311:E1311"/>
    <mergeCell ref="D1312:E1312"/>
    <mergeCell ref="D1313:E1313"/>
    <mergeCell ref="C1295:D1295"/>
    <mergeCell ref="H1295:I1295"/>
    <mergeCell ref="J1295:K1295"/>
    <mergeCell ref="C1296:D1296"/>
    <mergeCell ref="H1296:I1296"/>
    <mergeCell ref="J1296:K1296"/>
    <mergeCell ref="C1293:D1293"/>
    <mergeCell ref="H1293:I1293"/>
    <mergeCell ref="J1293:K1293"/>
    <mergeCell ref="C1294:D1294"/>
    <mergeCell ref="H1294:I1294"/>
    <mergeCell ref="J1294:K1294"/>
    <mergeCell ref="C1291:D1291"/>
    <mergeCell ref="H1291:I1291"/>
    <mergeCell ref="J1291:K1291"/>
    <mergeCell ref="M1291:M1292"/>
    <mergeCell ref="C1292:D1292"/>
    <mergeCell ref="H1292:I1292"/>
    <mergeCell ref="J1292:K1292"/>
    <mergeCell ref="C1301:H1301"/>
    <mergeCell ref="I1301:J1301"/>
    <mergeCell ref="L1301:M1301"/>
    <mergeCell ref="C1302:E1303"/>
    <mergeCell ref="F1302:G1303"/>
    <mergeCell ref="I1302:J1302"/>
    <mergeCell ref="L1302:M1302"/>
    <mergeCell ref="I1303:J1303"/>
    <mergeCell ref="K1303:M1303"/>
    <mergeCell ref="C1299:E1300"/>
    <mergeCell ref="F1299:G1299"/>
    <mergeCell ref="H1299:I1299"/>
    <mergeCell ref="F1300:G1300"/>
    <mergeCell ref="H1300:I1300"/>
    <mergeCell ref="C1297:D1297"/>
    <mergeCell ref="H1297:I1297"/>
    <mergeCell ref="J1297:K1297"/>
    <mergeCell ref="C1298:D1298"/>
    <mergeCell ref="H1298:I1298"/>
    <mergeCell ref="J1298:K1298"/>
    <mergeCell ref="F1308:H1308"/>
    <mergeCell ref="I1308:M1310"/>
    <mergeCell ref="F1309:H1309"/>
    <mergeCell ref="F1310:H1310"/>
    <mergeCell ref="F1311:H1311"/>
    <mergeCell ref="I1311:M1313"/>
    <mergeCell ref="F1312:H1312"/>
    <mergeCell ref="F1313:H1313"/>
    <mergeCell ref="C1306:E1306"/>
    <mergeCell ref="F1306:G1306"/>
    <mergeCell ref="I1306:J1307"/>
    <mergeCell ref="K1306:M1307"/>
    <mergeCell ref="C1307:H1307"/>
    <mergeCell ref="C1304:E1304"/>
    <mergeCell ref="F1304:G1304"/>
    <mergeCell ref="I1304:J1304"/>
    <mergeCell ref="K1304:M1304"/>
    <mergeCell ref="C1305:E1305"/>
    <mergeCell ref="F1305:G1305"/>
    <mergeCell ref="I1305:M1305"/>
    <mergeCell ref="H1323:M1323"/>
    <mergeCell ref="C1324:F1324"/>
    <mergeCell ref="H1324:M1324"/>
    <mergeCell ref="C1325:F1325"/>
    <mergeCell ref="H1325:M1325"/>
    <mergeCell ref="A1314:M1314"/>
    <mergeCell ref="B1315:M1315"/>
    <mergeCell ref="A1316:A1349"/>
    <mergeCell ref="B1316:C1317"/>
    <mergeCell ref="D1316:M1316"/>
    <mergeCell ref="D1317:M1317"/>
    <mergeCell ref="C1318:G1320"/>
    <mergeCell ref="H1318:I1320"/>
    <mergeCell ref="J1318:J1320"/>
    <mergeCell ref="K1318:M1318"/>
    <mergeCell ref="K1319:M1320"/>
    <mergeCell ref="C1321:F1321"/>
    <mergeCell ref="H1321:M1321"/>
    <mergeCell ref="C1322:F1322"/>
    <mergeCell ref="H1322:M1322"/>
    <mergeCell ref="C1323:F1323"/>
    <mergeCell ref="D1344:E1344"/>
    <mergeCell ref="D1345:E1345"/>
    <mergeCell ref="D1346:E1346"/>
    <mergeCell ref="D1347:E1347"/>
    <mergeCell ref="D1348:E1348"/>
    <mergeCell ref="D1349:E1349"/>
    <mergeCell ref="C1331:D1331"/>
    <mergeCell ref="H1331:I1331"/>
    <mergeCell ref="J1331:K1331"/>
    <mergeCell ref="C1332:D1332"/>
    <mergeCell ref="H1332:I1332"/>
    <mergeCell ref="J1332:K1332"/>
    <mergeCell ref="C1329:D1329"/>
    <mergeCell ref="H1329:I1329"/>
    <mergeCell ref="J1329:K1329"/>
    <mergeCell ref="C1330:D1330"/>
    <mergeCell ref="H1330:I1330"/>
    <mergeCell ref="J1330:K1330"/>
    <mergeCell ref="C1326:F1326"/>
    <mergeCell ref="H1326:M1326"/>
    <mergeCell ref="C1327:D1327"/>
    <mergeCell ref="H1327:I1327"/>
    <mergeCell ref="J1327:K1327"/>
    <mergeCell ref="M1327:M1328"/>
    <mergeCell ref="C1328:D1328"/>
    <mergeCell ref="H1328:I1328"/>
    <mergeCell ref="J1328:K1328"/>
    <mergeCell ref="C1337:H1337"/>
    <mergeCell ref="I1337:J1337"/>
    <mergeCell ref="L1337:M1337"/>
    <mergeCell ref="C1338:E1339"/>
    <mergeCell ref="F1338:G1339"/>
    <mergeCell ref="I1338:J1338"/>
    <mergeCell ref="L1338:M1338"/>
    <mergeCell ref="I1339:J1339"/>
    <mergeCell ref="K1339:M1339"/>
    <mergeCell ref="C1335:E1336"/>
    <mergeCell ref="F1335:G1335"/>
    <mergeCell ref="H1335:I1335"/>
    <mergeCell ref="F1336:G1336"/>
    <mergeCell ref="H1336:I1336"/>
    <mergeCell ref="C1333:D1333"/>
    <mergeCell ref="H1333:I1333"/>
    <mergeCell ref="J1333:K1333"/>
    <mergeCell ref="C1334:D1334"/>
    <mergeCell ref="H1334:I1334"/>
    <mergeCell ref="J1334:K1334"/>
    <mergeCell ref="F1344:H1344"/>
    <mergeCell ref="I1344:M1346"/>
    <mergeCell ref="F1345:H1345"/>
    <mergeCell ref="F1346:H1346"/>
    <mergeCell ref="F1347:H1347"/>
    <mergeCell ref="I1347:M1349"/>
    <mergeCell ref="F1348:H1348"/>
    <mergeCell ref="F1349:H1349"/>
    <mergeCell ref="C1342:E1342"/>
    <mergeCell ref="F1342:G1342"/>
    <mergeCell ref="I1342:J1343"/>
    <mergeCell ref="K1342:M1343"/>
    <mergeCell ref="C1343:H1343"/>
    <mergeCell ref="C1340:E1340"/>
    <mergeCell ref="F1340:G1340"/>
    <mergeCell ref="I1340:J1340"/>
    <mergeCell ref="K1340:M1340"/>
    <mergeCell ref="C1341:E1341"/>
    <mergeCell ref="F1341:G1341"/>
    <mergeCell ref="I1341:M1341"/>
    <mergeCell ref="C1359:F1359"/>
    <mergeCell ref="H1359:M1359"/>
    <mergeCell ref="C1360:F1360"/>
    <mergeCell ref="H1360:M1360"/>
    <mergeCell ref="C1361:F1361"/>
    <mergeCell ref="H1361:M1361"/>
    <mergeCell ref="B1350:M1350"/>
    <mergeCell ref="A1351:A1384"/>
    <mergeCell ref="B1351:C1352"/>
    <mergeCell ref="D1351:M1351"/>
    <mergeCell ref="D1352:M1352"/>
    <mergeCell ref="C1353:G1355"/>
    <mergeCell ref="H1353:I1355"/>
    <mergeCell ref="J1353:J1355"/>
    <mergeCell ref="K1353:M1353"/>
    <mergeCell ref="K1354:M1355"/>
    <mergeCell ref="C1356:F1356"/>
    <mergeCell ref="H1356:M1356"/>
    <mergeCell ref="C1357:F1357"/>
    <mergeCell ref="H1357:M1357"/>
    <mergeCell ref="C1358:F1358"/>
    <mergeCell ref="H1358:M1358"/>
    <mergeCell ref="D1379:E1379"/>
    <mergeCell ref="D1380:E1380"/>
    <mergeCell ref="D1381:E1381"/>
    <mergeCell ref="D1382:E1382"/>
    <mergeCell ref="D1383:E1383"/>
    <mergeCell ref="D1384:E1384"/>
    <mergeCell ref="C1366:D1366"/>
    <mergeCell ref="H1366:I1366"/>
    <mergeCell ref="J1366:K1366"/>
    <mergeCell ref="C1367:D1367"/>
    <mergeCell ref="H1367:I1367"/>
    <mergeCell ref="J1367:K1367"/>
    <mergeCell ref="C1364:D1364"/>
    <mergeCell ref="H1364:I1364"/>
    <mergeCell ref="J1364:K1364"/>
    <mergeCell ref="C1365:D1365"/>
    <mergeCell ref="H1365:I1365"/>
    <mergeCell ref="J1365:K1365"/>
    <mergeCell ref="C1362:D1362"/>
    <mergeCell ref="H1362:I1362"/>
    <mergeCell ref="J1362:K1362"/>
    <mergeCell ref="M1362:M1363"/>
    <mergeCell ref="C1363:D1363"/>
    <mergeCell ref="H1363:I1363"/>
    <mergeCell ref="J1363:K1363"/>
    <mergeCell ref="C1372:H1372"/>
    <mergeCell ref="I1372:J1372"/>
    <mergeCell ref="L1372:M1372"/>
    <mergeCell ref="C1373:E1374"/>
    <mergeCell ref="F1373:G1374"/>
    <mergeCell ref="I1373:J1373"/>
    <mergeCell ref="L1373:M1373"/>
    <mergeCell ref="I1374:J1374"/>
    <mergeCell ref="K1374:M1374"/>
    <mergeCell ref="C1370:E1371"/>
    <mergeCell ref="F1370:G1370"/>
    <mergeCell ref="H1370:I1370"/>
    <mergeCell ref="F1371:G1371"/>
    <mergeCell ref="H1371:I1371"/>
    <mergeCell ref="C1368:D1368"/>
    <mergeCell ref="H1368:I1368"/>
    <mergeCell ref="J1368:K1368"/>
    <mergeCell ref="C1369:D1369"/>
    <mergeCell ref="H1369:I1369"/>
    <mergeCell ref="J1369:K1369"/>
    <mergeCell ref="F1379:H1379"/>
    <mergeCell ref="I1379:M1381"/>
    <mergeCell ref="F1380:H1380"/>
    <mergeCell ref="F1381:H1381"/>
    <mergeCell ref="F1382:H1382"/>
    <mergeCell ref="I1382:M1384"/>
    <mergeCell ref="F1383:H1383"/>
    <mergeCell ref="F1384:H1384"/>
    <mergeCell ref="C1377:E1377"/>
    <mergeCell ref="F1377:G1377"/>
    <mergeCell ref="I1377:J1378"/>
    <mergeCell ref="K1377:M1378"/>
    <mergeCell ref="C1378:H1378"/>
    <mergeCell ref="C1375:E1375"/>
    <mergeCell ref="F1375:G1375"/>
    <mergeCell ref="I1375:J1375"/>
    <mergeCell ref="K1375:M1375"/>
    <mergeCell ref="C1376:E1376"/>
    <mergeCell ref="F1376:G1376"/>
    <mergeCell ref="I1376:M1376"/>
    <mergeCell ref="H1394:M1394"/>
    <mergeCell ref="C1395:F1395"/>
    <mergeCell ref="H1395:M1395"/>
    <mergeCell ref="C1396:F1396"/>
    <mergeCell ref="H1396:M1396"/>
    <mergeCell ref="A1385:M1385"/>
    <mergeCell ref="B1386:M1386"/>
    <mergeCell ref="A1387:A1420"/>
    <mergeCell ref="B1387:C1388"/>
    <mergeCell ref="D1387:M1387"/>
    <mergeCell ref="D1388:M1388"/>
    <mergeCell ref="C1389:G1391"/>
    <mergeCell ref="H1389:I1391"/>
    <mergeCell ref="J1389:J1391"/>
    <mergeCell ref="K1389:M1389"/>
    <mergeCell ref="K1390:M1391"/>
    <mergeCell ref="C1392:F1392"/>
    <mergeCell ref="H1392:M1392"/>
    <mergeCell ref="C1393:F1393"/>
    <mergeCell ref="H1393:M1393"/>
    <mergeCell ref="C1394:F1394"/>
    <mergeCell ref="D1415:E1415"/>
    <mergeCell ref="D1416:E1416"/>
    <mergeCell ref="D1417:E1417"/>
    <mergeCell ref="D1418:E1418"/>
    <mergeCell ref="D1419:E1419"/>
    <mergeCell ref="D1420:E1420"/>
    <mergeCell ref="C1402:D1402"/>
    <mergeCell ref="H1402:I1402"/>
    <mergeCell ref="J1402:K1402"/>
    <mergeCell ref="C1403:D1403"/>
    <mergeCell ref="H1403:I1403"/>
    <mergeCell ref="J1403:K1403"/>
    <mergeCell ref="C1400:D1400"/>
    <mergeCell ref="H1400:I1400"/>
    <mergeCell ref="J1400:K1400"/>
    <mergeCell ref="C1401:D1401"/>
    <mergeCell ref="H1401:I1401"/>
    <mergeCell ref="J1401:K1401"/>
    <mergeCell ref="C1397:F1397"/>
    <mergeCell ref="H1397:M1397"/>
    <mergeCell ref="C1398:D1398"/>
    <mergeCell ref="H1398:I1398"/>
    <mergeCell ref="J1398:K1398"/>
    <mergeCell ref="M1398:M1399"/>
    <mergeCell ref="C1399:D1399"/>
    <mergeCell ref="H1399:I1399"/>
    <mergeCell ref="J1399:K1399"/>
    <mergeCell ref="C1408:H1408"/>
    <mergeCell ref="I1408:J1408"/>
    <mergeCell ref="L1408:M1408"/>
    <mergeCell ref="C1409:E1410"/>
    <mergeCell ref="F1409:G1410"/>
    <mergeCell ref="I1409:J1409"/>
    <mergeCell ref="L1409:M1409"/>
    <mergeCell ref="I1410:J1410"/>
    <mergeCell ref="K1410:M1410"/>
    <mergeCell ref="C1406:E1407"/>
    <mergeCell ref="F1406:G1406"/>
    <mergeCell ref="H1406:I1406"/>
    <mergeCell ref="F1407:G1407"/>
    <mergeCell ref="H1407:I1407"/>
    <mergeCell ref="C1404:D1404"/>
    <mergeCell ref="H1404:I1404"/>
    <mergeCell ref="J1404:K1404"/>
    <mergeCell ref="C1405:D1405"/>
    <mergeCell ref="H1405:I1405"/>
    <mergeCell ref="J1405:K1405"/>
    <mergeCell ref="F1415:H1415"/>
    <mergeCell ref="I1415:M1417"/>
    <mergeCell ref="F1416:H1416"/>
    <mergeCell ref="F1417:H1417"/>
    <mergeCell ref="F1418:H1418"/>
    <mergeCell ref="I1418:M1420"/>
    <mergeCell ref="F1419:H1419"/>
    <mergeCell ref="F1420:H1420"/>
    <mergeCell ref="C1413:E1413"/>
    <mergeCell ref="F1413:G1413"/>
    <mergeCell ref="I1413:J1414"/>
    <mergeCell ref="K1413:M1414"/>
    <mergeCell ref="C1414:H1414"/>
    <mergeCell ref="C1411:E1411"/>
    <mergeCell ref="F1411:G1411"/>
    <mergeCell ref="I1411:J1411"/>
    <mergeCell ref="K1411:M1411"/>
    <mergeCell ref="C1412:E1412"/>
    <mergeCell ref="F1412:G1412"/>
    <mergeCell ref="I1412:M1412"/>
    <mergeCell ref="C1430:F1430"/>
    <mergeCell ref="H1430:M1430"/>
    <mergeCell ref="C1431:F1431"/>
    <mergeCell ref="H1431:M1431"/>
    <mergeCell ref="C1432:F1432"/>
    <mergeCell ref="H1432:M1432"/>
    <mergeCell ref="B1421:M1421"/>
    <mergeCell ref="A1422:A1455"/>
    <mergeCell ref="B1422:C1423"/>
    <mergeCell ref="D1422:M1422"/>
    <mergeCell ref="D1423:M1423"/>
    <mergeCell ref="C1424:G1426"/>
    <mergeCell ref="H1424:I1426"/>
    <mergeCell ref="J1424:J1426"/>
    <mergeCell ref="K1424:M1424"/>
    <mergeCell ref="K1425:M1426"/>
    <mergeCell ref="C1427:F1427"/>
    <mergeCell ref="H1427:M1427"/>
    <mergeCell ref="C1428:F1428"/>
    <mergeCell ref="H1428:M1428"/>
    <mergeCell ref="C1429:F1429"/>
    <mergeCell ref="H1429:M1429"/>
    <mergeCell ref="D1450:E1450"/>
    <mergeCell ref="D1451:E1451"/>
    <mergeCell ref="D1452:E1452"/>
    <mergeCell ref="D1453:E1453"/>
    <mergeCell ref="D1454:E1454"/>
    <mergeCell ref="D1455:E1455"/>
    <mergeCell ref="C1437:D1437"/>
    <mergeCell ref="H1437:I1437"/>
    <mergeCell ref="J1437:K1437"/>
    <mergeCell ref="C1438:D1438"/>
    <mergeCell ref="H1438:I1438"/>
    <mergeCell ref="J1438:K1438"/>
    <mergeCell ref="C1435:D1435"/>
    <mergeCell ref="H1435:I1435"/>
    <mergeCell ref="J1435:K1435"/>
    <mergeCell ref="C1436:D1436"/>
    <mergeCell ref="H1436:I1436"/>
    <mergeCell ref="J1436:K1436"/>
    <mergeCell ref="C1433:D1433"/>
    <mergeCell ref="H1433:I1433"/>
    <mergeCell ref="J1433:K1433"/>
    <mergeCell ref="M1433:M1434"/>
    <mergeCell ref="C1434:D1434"/>
    <mergeCell ref="H1434:I1434"/>
    <mergeCell ref="J1434:K1434"/>
    <mergeCell ref="C1443:H1443"/>
    <mergeCell ref="I1443:J1443"/>
    <mergeCell ref="L1443:M1443"/>
    <mergeCell ref="C1444:E1445"/>
    <mergeCell ref="F1444:G1445"/>
    <mergeCell ref="I1444:J1444"/>
    <mergeCell ref="L1444:M1444"/>
    <mergeCell ref="I1445:J1445"/>
    <mergeCell ref="K1445:M1445"/>
    <mergeCell ref="C1441:E1442"/>
    <mergeCell ref="F1441:G1441"/>
    <mergeCell ref="H1441:I1441"/>
    <mergeCell ref="F1442:G1442"/>
    <mergeCell ref="H1442:I1442"/>
    <mergeCell ref="C1439:D1439"/>
    <mergeCell ref="H1439:I1439"/>
    <mergeCell ref="J1439:K1439"/>
    <mergeCell ref="C1440:D1440"/>
    <mergeCell ref="H1440:I1440"/>
    <mergeCell ref="J1440:K1440"/>
    <mergeCell ref="F1450:H1450"/>
    <mergeCell ref="I1450:M1452"/>
    <mergeCell ref="F1451:H1451"/>
    <mergeCell ref="F1452:H1452"/>
    <mergeCell ref="F1453:H1453"/>
    <mergeCell ref="I1453:M1455"/>
    <mergeCell ref="F1454:H1454"/>
    <mergeCell ref="F1455:H1455"/>
    <mergeCell ref="C1448:E1448"/>
    <mergeCell ref="F1448:G1448"/>
    <mergeCell ref="I1448:J1449"/>
    <mergeCell ref="K1448:M1449"/>
    <mergeCell ref="C1449:H1449"/>
    <mergeCell ref="C1446:E1446"/>
    <mergeCell ref="F1446:G1446"/>
    <mergeCell ref="I1446:J1446"/>
    <mergeCell ref="K1446:M1446"/>
    <mergeCell ref="C1447:E1447"/>
    <mergeCell ref="F1447:G1447"/>
    <mergeCell ref="I1447:M1447"/>
    <mergeCell ref="H1465:M1465"/>
    <mergeCell ref="C1466:F1466"/>
    <mergeCell ref="H1466:M1466"/>
    <mergeCell ref="C1467:F1467"/>
    <mergeCell ref="H1467:M1467"/>
    <mergeCell ref="A1456:M1456"/>
    <mergeCell ref="B1457:M1457"/>
    <mergeCell ref="A1458:A1491"/>
    <mergeCell ref="B1458:C1459"/>
    <mergeCell ref="D1458:M1458"/>
    <mergeCell ref="D1459:M1459"/>
    <mergeCell ref="C1460:G1462"/>
    <mergeCell ref="H1460:I1462"/>
    <mergeCell ref="J1460:J1462"/>
    <mergeCell ref="K1460:M1460"/>
    <mergeCell ref="K1461:M1462"/>
    <mergeCell ref="C1463:F1463"/>
    <mergeCell ref="H1463:M1463"/>
    <mergeCell ref="C1464:F1464"/>
    <mergeCell ref="H1464:M1464"/>
    <mergeCell ref="C1465:F1465"/>
    <mergeCell ref="D1486:E1486"/>
    <mergeCell ref="D1487:E1487"/>
    <mergeCell ref="D1488:E1488"/>
    <mergeCell ref="D1489:E1489"/>
    <mergeCell ref="D1490:E1490"/>
    <mergeCell ref="D1491:E1491"/>
    <mergeCell ref="C1473:D1473"/>
    <mergeCell ref="H1473:I1473"/>
    <mergeCell ref="J1473:K1473"/>
    <mergeCell ref="C1474:D1474"/>
    <mergeCell ref="H1474:I1474"/>
    <mergeCell ref="J1474:K1474"/>
    <mergeCell ref="C1471:D1471"/>
    <mergeCell ref="H1471:I1471"/>
    <mergeCell ref="J1471:K1471"/>
    <mergeCell ref="C1472:D1472"/>
    <mergeCell ref="H1472:I1472"/>
    <mergeCell ref="J1472:K1472"/>
    <mergeCell ref="C1468:F1468"/>
    <mergeCell ref="H1468:M1468"/>
    <mergeCell ref="C1469:D1469"/>
    <mergeCell ref="H1469:I1469"/>
    <mergeCell ref="J1469:K1469"/>
    <mergeCell ref="M1469:M1470"/>
    <mergeCell ref="C1470:D1470"/>
    <mergeCell ref="H1470:I1470"/>
    <mergeCell ref="J1470:K1470"/>
    <mergeCell ref="C1479:H1479"/>
    <mergeCell ref="I1479:J1479"/>
    <mergeCell ref="L1479:M1479"/>
    <mergeCell ref="C1480:E1481"/>
    <mergeCell ref="F1480:G1481"/>
    <mergeCell ref="I1480:J1480"/>
    <mergeCell ref="L1480:M1480"/>
    <mergeCell ref="I1481:J1481"/>
    <mergeCell ref="K1481:M1481"/>
    <mergeCell ref="C1477:E1478"/>
    <mergeCell ref="F1477:G1477"/>
    <mergeCell ref="H1477:I1477"/>
    <mergeCell ref="F1478:G1478"/>
    <mergeCell ref="H1478:I1478"/>
    <mergeCell ref="C1475:D1475"/>
    <mergeCell ref="H1475:I1475"/>
    <mergeCell ref="J1475:K1475"/>
    <mergeCell ref="C1476:D1476"/>
    <mergeCell ref="H1476:I1476"/>
    <mergeCell ref="J1476:K1476"/>
    <mergeCell ref="F1486:H1486"/>
    <mergeCell ref="I1486:M1488"/>
    <mergeCell ref="F1487:H1487"/>
    <mergeCell ref="F1488:H1488"/>
    <mergeCell ref="F1489:H1489"/>
    <mergeCell ref="I1489:M1491"/>
    <mergeCell ref="F1490:H1490"/>
    <mergeCell ref="F1491:H1491"/>
    <mergeCell ref="C1484:E1484"/>
    <mergeCell ref="F1484:G1484"/>
    <mergeCell ref="I1484:J1485"/>
    <mergeCell ref="K1484:M1485"/>
    <mergeCell ref="C1485:H1485"/>
    <mergeCell ref="C1482:E1482"/>
    <mergeCell ref="F1482:G1482"/>
    <mergeCell ref="I1482:J1482"/>
    <mergeCell ref="K1482:M1482"/>
    <mergeCell ref="C1483:E1483"/>
    <mergeCell ref="F1483:G1483"/>
    <mergeCell ref="I1483:M1483"/>
    <mergeCell ref="C1501:F1501"/>
    <mergeCell ref="H1501:M1501"/>
    <mergeCell ref="C1502:F1502"/>
    <mergeCell ref="H1502:M1502"/>
    <mergeCell ref="C1503:F1503"/>
    <mergeCell ref="H1503:M1503"/>
    <mergeCell ref="B1492:M1492"/>
    <mergeCell ref="A1493:A1526"/>
    <mergeCell ref="B1493:C1494"/>
    <mergeCell ref="D1493:M1493"/>
    <mergeCell ref="D1494:M1494"/>
    <mergeCell ref="C1495:G1497"/>
    <mergeCell ref="H1495:I1497"/>
    <mergeCell ref="J1495:J1497"/>
    <mergeCell ref="K1495:M1495"/>
    <mergeCell ref="K1496:M1497"/>
    <mergeCell ref="C1498:F1498"/>
    <mergeCell ref="H1498:M1498"/>
    <mergeCell ref="C1499:F1499"/>
    <mergeCell ref="H1499:M1499"/>
    <mergeCell ref="C1500:F1500"/>
    <mergeCell ref="H1500:M1500"/>
    <mergeCell ref="D1521:E1521"/>
    <mergeCell ref="D1522:E1522"/>
    <mergeCell ref="D1523:E1523"/>
    <mergeCell ref="D1524:E1524"/>
    <mergeCell ref="D1525:E1525"/>
    <mergeCell ref="D1526:E1526"/>
    <mergeCell ref="C1508:D1508"/>
    <mergeCell ref="H1508:I1508"/>
    <mergeCell ref="J1508:K1508"/>
    <mergeCell ref="C1509:D1509"/>
    <mergeCell ref="H1509:I1509"/>
    <mergeCell ref="J1509:K1509"/>
    <mergeCell ref="C1506:D1506"/>
    <mergeCell ref="H1506:I1506"/>
    <mergeCell ref="J1506:K1506"/>
    <mergeCell ref="C1507:D1507"/>
    <mergeCell ref="H1507:I1507"/>
    <mergeCell ref="J1507:K1507"/>
    <mergeCell ref="C1504:D1504"/>
    <mergeCell ref="H1504:I1504"/>
    <mergeCell ref="J1504:K1504"/>
    <mergeCell ref="M1504:M1505"/>
    <mergeCell ref="C1505:D1505"/>
    <mergeCell ref="H1505:I1505"/>
    <mergeCell ref="J1505:K1505"/>
    <mergeCell ref="C1514:H1514"/>
    <mergeCell ref="I1514:J1514"/>
    <mergeCell ref="L1514:M1514"/>
    <mergeCell ref="C1515:E1516"/>
    <mergeCell ref="F1515:G1516"/>
    <mergeCell ref="I1515:J1515"/>
    <mergeCell ref="L1515:M1515"/>
    <mergeCell ref="I1516:J1516"/>
    <mergeCell ref="K1516:M1516"/>
    <mergeCell ref="C1512:E1513"/>
    <mergeCell ref="F1512:G1512"/>
    <mergeCell ref="H1512:I1512"/>
    <mergeCell ref="F1513:G1513"/>
    <mergeCell ref="H1513:I1513"/>
    <mergeCell ref="C1510:D1510"/>
    <mergeCell ref="H1510:I1510"/>
    <mergeCell ref="J1510:K1510"/>
    <mergeCell ref="C1511:D1511"/>
    <mergeCell ref="H1511:I1511"/>
    <mergeCell ref="J1511:K1511"/>
    <mergeCell ref="F1521:H1521"/>
    <mergeCell ref="I1521:M1523"/>
    <mergeCell ref="F1522:H1522"/>
    <mergeCell ref="F1523:H1523"/>
    <mergeCell ref="F1524:H1524"/>
    <mergeCell ref="I1524:M1526"/>
    <mergeCell ref="F1525:H1525"/>
    <mergeCell ref="F1526:H1526"/>
    <mergeCell ref="C1519:E1519"/>
    <mergeCell ref="F1519:G1519"/>
    <mergeCell ref="I1519:J1520"/>
    <mergeCell ref="K1519:M1520"/>
    <mergeCell ref="C1520:H1520"/>
    <mergeCell ref="C1517:E1517"/>
    <mergeCell ref="F1517:G1517"/>
    <mergeCell ref="I1517:J1517"/>
    <mergeCell ref="K1517:M1517"/>
    <mergeCell ref="C1518:E1518"/>
    <mergeCell ref="F1518:G1518"/>
    <mergeCell ref="I1518:M1518"/>
    <mergeCell ref="H1536:M1536"/>
    <mergeCell ref="C1537:F1537"/>
    <mergeCell ref="H1537:M1537"/>
    <mergeCell ref="C1538:F1538"/>
    <mergeCell ref="H1538:M1538"/>
    <mergeCell ref="A1527:M1527"/>
    <mergeCell ref="B1528:M1528"/>
    <mergeCell ref="A1529:A1562"/>
    <mergeCell ref="B1529:C1530"/>
    <mergeCell ref="D1529:M1529"/>
    <mergeCell ref="D1530:M1530"/>
    <mergeCell ref="C1531:G1533"/>
    <mergeCell ref="H1531:I1533"/>
    <mergeCell ref="J1531:J1533"/>
    <mergeCell ref="K1531:M1531"/>
    <mergeCell ref="K1532:M1533"/>
    <mergeCell ref="C1534:F1534"/>
    <mergeCell ref="H1534:M1534"/>
    <mergeCell ref="C1535:F1535"/>
    <mergeCell ref="H1535:M1535"/>
    <mergeCell ref="C1536:F1536"/>
    <mergeCell ref="D1557:E1557"/>
    <mergeCell ref="D1558:E1558"/>
    <mergeCell ref="D1559:E1559"/>
    <mergeCell ref="D1560:E1560"/>
    <mergeCell ref="D1561:E1561"/>
    <mergeCell ref="D1562:E1562"/>
    <mergeCell ref="C1544:D1544"/>
    <mergeCell ref="H1544:I1544"/>
    <mergeCell ref="J1544:K1544"/>
    <mergeCell ref="C1545:D1545"/>
    <mergeCell ref="H1545:I1545"/>
    <mergeCell ref="J1545:K1545"/>
    <mergeCell ref="C1542:D1542"/>
    <mergeCell ref="H1542:I1542"/>
    <mergeCell ref="J1542:K1542"/>
    <mergeCell ref="C1543:D1543"/>
    <mergeCell ref="H1543:I1543"/>
    <mergeCell ref="J1543:K1543"/>
    <mergeCell ref="C1539:F1539"/>
    <mergeCell ref="H1539:M1539"/>
    <mergeCell ref="C1540:D1540"/>
    <mergeCell ref="H1540:I1540"/>
    <mergeCell ref="J1540:K1540"/>
    <mergeCell ref="M1540:M1541"/>
    <mergeCell ref="C1541:D1541"/>
    <mergeCell ref="H1541:I1541"/>
    <mergeCell ref="J1541:K1541"/>
    <mergeCell ref="C1550:H1550"/>
    <mergeCell ref="I1550:J1550"/>
    <mergeCell ref="L1550:M1550"/>
    <mergeCell ref="C1551:E1552"/>
    <mergeCell ref="F1551:G1552"/>
    <mergeCell ref="I1551:J1551"/>
    <mergeCell ref="L1551:M1551"/>
    <mergeCell ref="I1552:J1552"/>
    <mergeCell ref="K1552:M1552"/>
    <mergeCell ref="C1548:E1549"/>
    <mergeCell ref="F1548:G1548"/>
    <mergeCell ref="H1548:I1548"/>
    <mergeCell ref="F1549:G1549"/>
    <mergeCell ref="H1549:I1549"/>
    <mergeCell ref="C1546:D1546"/>
    <mergeCell ref="H1546:I1546"/>
    <mergeCell ref="J1546:K1546"/>
    <mergeCell ref="C1547:D1547"/>
    <mergeCell ref="H1547:I1547"/>
    <mergeCell ref="J1547:K1547"/>
    <mergeCell ref="F1557:H1557"/>
    <mergeCell ref="I1557:M1559"/>
    <mergeCell ref="F1558:H1558"/>
    <mergeCell ref="F1559:H1559"/>
    <mergeCell ref="F1560:H1560"/>
    <mergeCell ref="I1560:M1562"/>
    <mergeCell ref="F1561:H1561"/>
    <mergeCell ref="F1562:H1562"/>
    <mergeCell ref="C1555:E1555"/>
    <mergeCell ref="F1555:G1555"/>
    <mergeCell ref="I1555:J1556"/>
    <mergeCell ref="K1555:M1556"/>
    <mergeCell ref="C1556:H1556"/>
    <mergeCell ref="C1553:E1553"/>
    <mergeCell ref="F1553:G1553"/>
    <mergeCell ref="I1553:J1553"/>
    <mergeCell ref="K1553:M1553"/>
    <mergeCell ref="C1554:E1554"/>
    <mergeCell ref="F1554:G1554"/>
    <mergeCell ref="I1554:M1554"/>
    <mergeCell ref="C1572:F1572"/>
    <mergeCell ref="H1572:M1572"/>
    <mergeCell ref="C1573:F1573"/>
    <mergeCell ref="H1573:M1573"/>
    <mergeCell ref="C1574:F1574"/>
    <mergeCell ref="H1574:M1574"/>
    <mergeCell ref="B1563:M1563"/>
    <mergeCell ref="A1564:A1597"/>
    <mergeCell ref="B1564:C1565"/>
    <mergeCell ref="D1564:M1564"/>
    <mergeCell ref="D1565:M1565"/>
    <mergeCell ref="C1566:G1568"/>
    <mergeCell ref="H1566:I1568"/>
    <mergeCell ref="J1566:J1568"/>
    <mergeCell ref="K1566:M1566"/>
    <mergeCell ref="K1567:M1568"/>
    <mergeCell ref="C1569:F1569"/>
    <mergeCell ref="H1569:M1569"/>
    <mergeCell ref="C1570:F1570"/>
    <mergeCell ref="H1570:M1570"/>
    <mergeCell ref="C1571:F1571"/>
    <mergeCell ref="H1571:M1571"/>
    <mergeCell ref="D1592:E1592"/>
    <mergeCell ref="D1593:E1593"/>
    <mergeCell ref="D1594:E1594"/>
    <mergeCell ref="D1595:E1595"/>
    <mergeCell ref="D1596:E1596"/>
    <mergeCell ref="D1597:E1597"/>
    <mergeCell ref="C1579:D1579"/>
    <mergeCell ref="H1579:I1579"/>
    <mergeCell ref="J1579:K1579"/>
    <mergeCell ref="C1580:D1580"/>
    <mergeCell ref="H1580:I1580"/>
    <mergeCell ref="J1580:K1580"/>
    <mergeCell ref="C1577:D1577"/>
    <mergeCell ref="H1577:I1577"/>
    <mergeCell ref="J1577:K1577"/>
    <mergeCell ref="C1578:D1578"/>
    <mergeCell ref="H1578:I1578"/>
    <mergeCell ref="J1578:K1578"/>
    <mergeCell ref="C1575:D1575"/>
    <mergeCell ref="H1575:I1575"/>
    <mergeCell ref="J1575:K1575"/>
    <mergeCell ref="M1575:M1576"/>
    <mergeCell ref="C1576:D1576"/>
    <mergeCell ref="H1576:I1576"/>
    <mergeCell ref="J1576:K1576"/>
    <mergeCell ref="C1585:H1585"/>
    <mergeCell ref="I1585:J1585"/>
    <mergeCell ref="L1585:M1585"/>
    <mergeCell ref="C1586:E1587"/>
    <mergeCell ref="F1586:G1587"/>
    <mergeCell ref="I1586:J1586"/>
    <mergeCell ref="L1586:M1586"/>
    <mergeCell ref="I1587:J1587"/>
    <mergeCell ref="K1587:M1587"/>
    <mergeCell ref="C1583:E1584"/>
    <mergeCell ref="F1583:G1583"/>
    <mergeCell ref="H1583:I1583"/>
    <mergeCell ref="F1584:G1584"/>
    <mergeCell ref="H1584:I1584"/>
    <mergeCell ref="C1581:D1581"/>
    <mergeCell ref="H1581:I1581"/>
    <mergeCell ref="J1581:K1581"/>
    <mergeCell ref="C1582:D1582"/>
    <mergeCell ref="H1582:I1582"/>
    <mergeCell ref="J1582:K1582"/>
    <mergeCell ref="F1592:H1592"/>
    <mergeCell ref="I1592:M1594"/>
    <mergeCell ref="F1593:H1593"/>
    <mergeCell ref="F1594:H1594"/>
    <mergeCell ref="F1595:H1595"/>
    <mergeCell ref="I1595:M1597"/>
    <mergeCell ref="F1596:H1596"/>
    <mergeCell ref="F1597:H1597"/>
    <mergeCell ref="C1590:E1590"/>
    <mergeCell ref="F1590:G1590"/>
    <mergeCell ref="I1590:J1591"/>
    <mergeCell ref="K1590:M1591"/>
    <mergeCell ref="C1591:H1591"/>
    <mergeCell ref="C1588:E1588"/>
    <mergeCell ref="F1588:G1588"/>
    <mergeCell ref="I1588:J1588"/>
    <mergeCell ref="K1588:M1588"/>
    <mergeCell ref="C1589:E1589"/>
    <mergeCell ref="F1589:G1589"/>
    <mergeCell ref="I1589:M1589"/>
    <mergeCell ref="H1607:M1607"/>
    <mergeCell ref="C1608:F1608"/>
    <mergeCell ref="H1608:M1608"/>
    <mergeCell ref="C1609:F1609"/>
    <mergeCell ref="H1609:M1609"/>
    <mergeCell ref="A1598:M1598"/>
    <mergeCell ref="B1599:M1599"/>
    <mergeCell ref="A1600:A1633"/>
    <mergeCell ref="B1600:C1601"/>
    <mergeCell ref="D1600:M1600"/>
    <mergeCell ref="D1601:M1601"/>
    <mergeCell ref="C1602:G1604"/>
    <mergeCell ref="H1602:I1604"/>
    <mergeCell ref="J1602:J1604"/>
    <mergeCell ref="K1602:M1602"/>
    <mergeCell ref="K1603:M1604"/>
    <mergeCell ref="C1605:F1605"/>
    <mergeCell ref="H1605:M1605"/>
    <mergeCell ref="C1606:F1606"/>
    <mergeCell ref="H1606:M1606"/>
    <mergeCell ref="C1607:F1607"/>
    <mergeCell ref="D1628:E1628"/>
    <mergeCell ref="D1629:E1629"/>
    <mergeCell ref="D1630:E1630"/>
    <mergeCell ref="D1631:E1631"/>
    <mergeCell ref="D1632:E1632"/>
    <mergeCell ref="D1633:E1633"/>
    <mergeCell ref="C1615:D1615"/>
    <mergeCell ref="H1615:I1615"/>
    <mergeCell ref="J1615:K1615"/>
    <mergeCell ref="C1616:D1616"/>
    <mergeCell ref="H1616:I1616"/>
    <mergeCell ref="J1616:K1616"/>
    <mergeCell ref="C1613:D1613"/>
    <mergeCell ref="H1613:I1613"/>
    <mergeCell ref="J1613:K1613"/>
    <mergeCell ref="C1614:D1614"/>
    <mergeCell ref="H1614:I1614"/>
    <mergeCell ref="J1614:K1614"/>
    <mergeCell ref="C1610:F1610"/>
    <mergeCell ref="H1610:M1610"/>
    <mergeCell ref="C1611:D1611"/>
    <mergeCell ref="H1611:I1611"/>
    <mergeCell ref="J1611:K1611"/>
    <mergeCell ref="M1611:M1612"/>
    <mergeCell ref="C1612:D1612"/>
    <mergeCell ref="H1612:I1612"/>
    <mergeCell ref="J1612:K1612"/>
    <mergeCell ref="C1621:H1621"/>
    <mergeCell ref="I1621:J1621"/>
    <mergeCell ref="L1621:M1621"/>
    <mergeCell ref="C1622:E1623"/>
    <mergeCell ref="F1622:G1623"/>
    <mergeCell ref="I1622:J1622"/>
    <mergeCell ref="L1622:M1622"/>
    <mergeCell ref="I1623:J1623"/>
    <mergeCell ref="K1623:M1623"/>
    <mergeCell ref="C1619:E1620"/>
    <mergeCell ref="F1619:G1619"/>
    <mergeCell ref="H1619:I1619"/>
    <mergeCell ref="F1620:G1620"/>
    <mergeCell ref="H1620:I1620"/>
    <mergeCell ref="C1617:D1617"/>
    <mergeCell ref="H1617:I1617"/>
    <mergeCell ref="J1617:K1617"/>
    <mergeCell ref="C1618:D1618"/>
    <mergeCell ref="H1618:I1618"/>
    <mergeCell ref="J1618:K1618"/>
    <mergeCell ref="F1628:H1628"/>
    <mergeCell ref="I1628:M1630"/>
    <mergeCell ref="F1629:H1629"/>
    <mergeCell ref="F1630:H1630"/>
    <mergeCell ref="F1631:H1631"/>
    <mergeCell ref="I1631:M1633"/>
    <mergeCell ref="F1632:H1632"/>
    <mergeCell ref="F1633:H1633"/>
    <mergeCell ref="C1626:E1626"/>
    <mergeCell ref="F1626:G1626"/>
    <mergeCell ref="I1626:J1627"/>
    <mergeCell ref="K1626:M1627"/>
    <mergeCell ref="C1627:H1627"/>
    <mergeCell ref="C1624:E1624"/>
    <mergeCell ref="F1624:G1624"/>
    <mergeCell ref="I1624:J1624"/>
    <mergeCell ref="K1624:M1624"/>
    <mergeCell ref="C1625:E1625"/>
    <mergeCell ref="F1625:G1625"/>
    <mergeCell ref="I1625:M1625"/>
    <mergeCell ref="C1643:F1643"/>
    <mergeCell ref="H1643:M1643"/>
    <mergeCell ref="C1644:F1644"/>
    <mergeCell ref="H1644:M1644"/>
    <mergeCell ref="C1645:F1645"/>
    <mergeCell ref="H1645:M1645"/>
    <mergeCell ref="B1634:M1634"/>
    <mergeCell ref="A1635:A1668"/>
    <mergeCell ref="B1635:C1636"/>
    <mergeCell ref="D1635:M1635"/>
    <mergeCell ref="D1636:M1636"/>
    <mergeCell ref="C1637:G1639"/>
    <mergeCell ref="H1637:I1639"/>
    <mergeCell ref="J1637:J1639"/>
    <mergeCell ref="K1637:M1637"/>
    <mergeCell ref="K1638:M1639"/>
    <mergeCell ref="C1640:F1640"/>
    <mergeCell ref="H1640:M1640"/>
    <mergeCell ref="C1641:F1641"/>
    <mergeCell ref="H1641:M1641"/>
    <mergeCell ref="C1642:F1642"/>
    <mergeCell ref="H1642:M1642"/>
    <mergeCell ref="D1663:E1663"/>
    <mergeCell ref="D1664:E1664"/>
    <mergeCell ref="D1665:E1665"/>
    <mergeCell ref="D1666:E1666"/>
    <mergeCell ref="D1667:E1667"/>
    <mergeCell ref="D1668:E1668"/>
    <mergeCell ref="C1650:D1650"/>
    <mergeCell ref="H1650:I1650"/>
    <mergeCell ref="J1650:K1650"/>
    <mergeCell ref="C1651:D1651"/>
    <mergeCell ref="H1651:I1651"/>
    <mergeCell ref="J1651:K1651"/>
    <mergeCell ref="C1648:D1648"/>
    <mergeCell ref="H1648:I1648"/>
    <mergeCell ref="J1648:K1648"/>
    <mergeCell ref="C1649:D1649"/>
    <mergeCell ref="H1649:I1649"/>
    <mergeCell ref="J1649:K1649"/>
    <mergeCell ref="C1646:D1646"/>
    <mergeCell ref="H1646:I1646"/>
    <mergeCell ref="J1646:K1646"/>
    <mergeCell ref="M1646:M1647"/>
    <mergeCell ref="C1647:D1647"/>
    <mergeCell ref="H1647:I1647"/>
    <mergeCell ref="J1647:K1647"/>
    <mergeCell ref="C1656:H1656"/>
    <mergeCell ref="I1656:J1656"/>
    <mergeCell ref="L1656:M1656"/>
    <mergeCell ref="C1657:E1658"/>
    <mergeCell ref="F1657:G1658"/>
    <mergeCell ref="I1657:J1657"/>
    <mergeCell ref="L1657:M1657"/>
    <mergeCell ref="I1658:J1658"/>
    <mergeCell ref="K1658:M1658"/>
    <mergeCell ref="C1654:E1655"/>
    <mergeCell ref="F1654:G1654"/>
    <mergeCell ref="H1654:I1654"/>
    <mergeCell ref="F1655:G1655"/>
    <mergeCell ref="H1655:I1655"/>
    <mergeCell ref="C1652:D1652"/>
    <mergeCell ref="H1652:I1652"/>
    <mergeCell ref="J1652:K1652"/>
    <mergeCell ref="C1653:D1653"/>
    <mergeCell ref="H1653:I1653"/>
    <mergeCell ref="J1653:K1653"/>
    <mergeCell ref="F1663:H1663"/>
    <mergeCell ref="I1663:M1665"/>
    <mergeCell ref="F1664:H1664"/>
    <mergeCell ref="F1665:H1665"/>
    <mergeCell ref="F1666:H1666"/>
    <mergeCell ref="I1666:M1668"/>
    <mergeCell ref="F1667:H1667"/>
    <mergeCell ref="F1668:H1668"/>
    <mergeCell ref="C1661:E1661"/>
    <mergeCell ref="F1661:G1661"/>
    <mergeCell ref="I1661:J1662"/>
    <mergeCell ref="K1661:M1662"/>
    <mergeCell ref="C1662:H1662"/>
    <mergeCell ref="C1659:E1659"/>
    <mergeCell ref="F1659:G1659"/>
    <mergeCell ref="I1659:J1659"/>
    <mergeCell ref="K1659:M1659"/>
    <mergeCell ref="C1660:E1660"/>
    <mergeCell ref="F1660:G1660"/>
    <mergeCell ref="I1660:M1660"/>
    <mergeCell ref="H1678:M1678"/>
    <mergeCell ref="C1679:F1679"/>
    <mergeCell ref="H1679:M1679"/>
    <mergeCell ref="C1680:F1680"/>
    <mergeCell ref="H1680:M1680"/>
    <mergeCell ref="A1669:M1669"/>
    <mergeCell ref="B1670:M1670"/>
    <mergeCell ref="A1671:A1704"/>
    <mergeCell ref="B1671:C1672"/>
    <mergeCell ref="D1671:M1671"/>
    <mergeCell ref="D1672:M1672"/>
    <mergeCell ref="C1673:G1675"/>
    <mergeCell ref="H1673:I1675"/>
    <mergeCell ref="J1673:J1675"/>
    <mergeCell ref="K1673:M1673"/>
    <mergeCell ref="K1674:M1675"/>
    <mergeCell ref="C1676:F1676"/>
    <mergeCell ref="H1676:M1676"/>
    <mergeCell ref="C1677:F1677"/>
    <mergeCell ref="H1677:M1677"/>
    <mergeCell ref="C1678:F1678"/>
    <mergeCell ref="D1699:E1699"/>
    <mergeCell ref="D1700:E1700"/>
    <mergeCell ref="D1701:E1701"/>
    <mergeCell ref="D1702:E1702"/>
    <mergeCell ref="D1703:E1703"/>
    <mergeCell ref="D1704:E1704"/>
    <mergeCell ref="C1686:D1686"/>
    <mergeCell ref="H1686:I1686"/>
    <mergeCell ref="J1686:K1686"/>
    <mergeCell ref="C1687:D1687"/>
    <mergeCell ref="H1687:I1687"/>
    <mergeCell ref="J1687:K1687"/>
    <mergeCell ref="C1684:D1684"/>
    <mergeCell ref="H1684:I1684"/>
    <mergeCell ref="J1684:K1684"/>
    <mergeCell ref="C1685:D1685"/>
    <mergeCell ref="H1685:I1685"/>
    <mergeCell ref="J1685:K1685"/>
    <mergeCell ref="C1681:F1681"/>
    <mergeCell ref="H1681:M1681"/>
    <mergeCell ref="C1682:D1682"/>
    <mergeCell ref="H1682:I1682"/>
    <mergeCell ref="J1682:K1682"/>
    <mergeCell ref="M1682:M1683"/>
    <mergeCell ref="C1683:D1683"/>
    <mergeCell ref="H1683:I1683"/>
    <mergeCell ref="J1683:K1683"/>
    <mergeCell ref="C1692:H1692"/>
    <mergeCell ref="I1692:J1692"/>
    <mergeCell ref="L1692:M1692"/>
    <mergeCell ref="C1693:E1694"/>
    <mergeCell ref="F1693:G1694"/>
    <mergeCell ref="I1693:J1693"/>
    <mergeCell ref="L1693:M1693"/>
    <mergeCell ref="I1694:J1694"/>
    <mergeCell ref="K1694:M1694"/>
    <mergeCell ref="C1690:E1691"/>
    <mergeCell ref="F1690:G1690"/>
    <mergeCell ref="H1690:I1690"/>
    <mergeCell ref="F1691:G1691"/>
    <mergeCell ref="H1691:I1691"/>
    <mergeCell ref="C1688:D1688"/>
    <mergeCell ref="H1688:I1688"/>
    <mergeCell ref="J1688:K1688"/>
    <mergeCell ref="C1689:D1689"/>
    <mergeCell ref="H1689:I1689"/>
    <mergeCell ref="J1689:K1689"/>
    <mergeCell ref="F1699:H1699"/>
    <mergeCell ref="I1699:M1701"/>
    <mergeCell ref="F1700:H1700"/>
    <mergeCell ref="F1701:H1701"/>
    <mergeCell ref="F1702:H1702"/>
    <mergeCell ref="I1702:M1704"/>
    <mergeCell ref="F1703:H1703"/>
    <mergeCell ref="F1704:H1704"/>
    <mergeCell ref="C1697:E1697"/>
    <mergeCell ref="F1697:G1697"/>
    <mergeCell ref="I1697:J1698"/>
    <mergeCell ref="K1697:M1698"/>
    <mergeCell ref="C1698:H1698"/>
    <mergeCell ref="C1695:E1695"/>
    <mergeCell ref="F1695:G1695"/>
    <mergeCell ref="I1695:J1695"/>
    <mergeCell ref="K1695:M1695"/>
    <mergeCell ref="C1696:E1696"/>
    <mergeCell ref="F1696:G1696"/>
    <mergeCell ref="I1696:M1696"/>
    <mergeCell ref="C1714:F1714"/>
    <mergeCell ref="H1714:M1714"/>
    <mergeCell ref="C1715:F1715"/>
    <mergeCell ref="H1715:M1715"/>
    <mergeCell ref="C1716:F1716"/>
    <mergeCell ref="H1716:M1716"/>
    <mergeCell ref="B1705:M1705"/>
    <mergeCell ref="A1706:A1739"/>
    <mergeCell ref="B1706:C1707"/>
    <mergeCell ref="D1706:M1706"/>
    <mergeCell ref="D1707:M1707"/>
    <mergeCell ref="C1708:G1710"/>
    <mergeCell ref="H1708:I1710"/>
    <mergeCell ref="J1708:J1710"/>
    <mergeCell ref="K1708:M1708"/>
    <mergeCell ref="K1709:M1710"/>
    <mergeCell ref="C1711:F1711"/>
    <mergeCell ref="H1711:M1711"/>
    <mergeCell ref="C1712:F1712"/>
    <mergeCell ref="H1712:M1712"/>
    <mergeCell ref="C1713:F1713"/>
    <mergeCell ref="H1713:M1713"/>
    <mergeCell ref="D1734:E1734"/>
    <mergeCell ref="D1735:E1735"/>
    <mergeCell ref="D1736:E1736"/>
    <mergeCell ref="D1737:E1737"/>
    <mergeCell ref="D1738:E1738"/>
    <mergeCell ref="D1739:E1739"/>
    <mergeCell ref="C1721:D1721"/>
    <mergeCell ref="H1721:I1721"/>
    <mergeCell ref="J1721:K1721"/>
    <mergeCell ref="C1722:D1722"/>
    <mergeCell ref="H1722:I1722"/>
    <mergeCell ref="J1722:K1722"/>
    <mergeCell ref="C1719:D1719"/>
    <mergeCell ref="H1719:I1719"/>
    <mergeCell ref="J1719:K1719"/>
    <mergeCell ref="C1720:D1720"/>
    <mergeCell ref="H1720:I1720"/>
    <mergeCell ref="J1720:K1720"/>
    <mergeCell ref="C1717:D1717"/>
    <mergeCell ref="H1717:I1717"/>
    <mergeCell ref="J1717:K1717"/>
    <mergeCell ref="M1717:M1718"/>
    <mergeCell ref="C1718:D1718"/>
    <mergeCell ref="H1718:I1718"/>
    <mergeCell ref="J1718:K1718"/>
    <mergeCell ref="C1727:H1727"/>
    <mergeCell ref="I1727:J1727"/>
    <mergeCell ref="L1727:M1727"/>
    <mergeCell ref="C1728:E1729"/>
    <mergeCell ref="F1728:G1729"/>
    <mergeCell ref="I1728:J1728"/>
    <mergeCell ref="L1728:M1728"/>
    <mergeCell ref="I1729:J1729"/>
    <mergeCell ref="K1729:M1729"/>
    <mergeCell ref="C1725:E1726"/>
    <mergeCell ref="F1725:G1725"/>
    <mergeCell ref="H1725:I1725"/>
    <mergeCell ref="F1726:G1726"/>
    <mergeCell ref="H1726:I1726"/>
    <mergeCell ref="C1723:D1723"/>
    <mergeCell ref="H1723:I1723"/>
    <mergeCell ref="J1723:K1723"/>
    <mergeCell ref="C1724:D1724"/>
    <mergeCell ref="H1724:I1724"/>
    <mergeCell ref="J1724:K1724"/>
    <mergeCell ref="F1734:H1734"/>
    <mergeCell ref="I1734:M1736"/>
    <mergeCell ref="F1735:H1735"/>
    <mergeCell ref="F1736:H1736"/>
    <mergeCell ref="F1737:H1737"/>
    <mergeCell ref="I1737:M1739"/>
    <mergeCell ref="F1738:H1738"/>
    <mergeCell ref="F1739:H1739"/>
    <mergeCell ref="C1732:E1732"/>
    <mergeCell ref="F1732:G1732"/>
    <mergeCell ref="I1732:J1733"/>
    <mergeCell ref="K1732:M1733"/>
    <mergeCell ref="C1733:H1733"/>
    <mergeCell ref="C1730:E1730"/>
    <mergeCell ref="F1730:G1730"/>
    <mergeCell ref="I1730:J1730"/>
    <mergeCell ref="K1730:M1730"/>
    <mergeCell ref="C1731:E1731"/>
    <mergeCell ref="F1731:G1731"/>
    <mergeCell ref="I1731:M1731"/>
    <mergeCell ref="H1749:M1749"/>
    <mergeCell ref="C1750:F1750"/>
    <mergeCell ref="H1750:M1750"/>
    <mergeCell ref="C1751:F1751"/>
    <mergeCell ref="H1751:M1751"/>
    <mergeCell ref="A1740:M1740"/>
    <mergeCell ref="B1741:M1741"/>
    <mergeCell ref="A1742:A1775"/>
    <mergeCell ref="B1742:C1743"/>
    <mergeCell ref="D1742:M1742"/>
    <mergeCell ref="D1743:M1743"/>
    <mergeCell ref="C1744:G1746"/>
    <mergeCell ref="H1744:I1746"/>
    <mergeCell ref="J1744:J1746"/>
    <mergeCell ref="K1744:M1744"/>
    <mergeCell ref="K1745:M1746"/>
    <mergeCell ref="C1747:F1747"/>
    <mergeCell ref="H1747:M1747"/>
    <mergeCell ref="C1748:F1748"/>
    <mergeCell ref="H1748:M1748"/>
    <mergeCell ref="C1749:F1749"/>
    <mergeCell ref="D1770:E1770"/>
    <mergeCell ref="D1771:E1771"/>
    <mergeCell ref="D1772:E1772"/>
    <mergeCell ref="D1773:E1773"/>
    <mergeCell ref="D1774:E1774"/>
    <mergeCell ref="D1775:E1775"/>
    <mergeCell ref="C1757:D1757"/>
    <mergeCell ref="H1757:I1757"/>
    <mergeCell ref="J1757:K1757"/>
    <mergeCell ref="C1758:D1758"/>
    <mergeCell ref="H1758:I1758"/>
    <mergeCell ref="J1758:K1758"/>
    <mergeCell ref="C1755:D1755"/>
    <mergeCell ref="H1755:I1755"/>
    <mergeCell ref="J1755:K1755"/>
    <mergeCell ref="C1756:D1756"/>
    <mergeCell ref="H1756:I1756"/>
    <mergeCell ref="J1756:K1756"/>
    <mergeCell ref="C1752:F1752"/>
    <mergeCell ref="H1752:M1752"/>
    <mergeCell ref="C1753:D1753"/>
    <mergeCell ref="H1753:I1753"/>
    <mergeCell ref="J1753:K1753"/>
    <mergeCell ref="M1753:M1754"/>
    <mergeCell ref="C1754:D1754"/>
    <mergeCell ref="H1754:I1754"/>
    <mergeCell ref="J1754:K1754"/>
    <mergeCell ref="C1763:H1763"/>
    <mergeCell ref="I1763:J1763"/>
    <mergeCell ref="L1763:M1763"/>
    <mergeCell ref="C1764:E1765"/>
    <mergeCell ref="F1764:G1765"/>
    <mergeCell ref="I1764:J1764"/>
    <mergeCell ref="L1764:M1764"/>
    <mergeCell ref="I1765:J1765"/>
    <mergeCell ref="K1765:M1765"/>
    <mergeCell ref="C1761:E1762"/>
    <mergeCell ref="F1761:G1761"/>
    <mergeCell ref="H1761:I1761"/>
    <mergeCell ref="F1762:G1762"/>
    <mergeCell ref="H1762:I1762"/>
    <mergeCell ref="C1759:D1759"/>
    <mergeCell ref="H1759:I1759"/>
    <mergeCell ref="J1759:K1759"/>
    <mergeCell ref="C1760:D1760"/>
    <mergeCell ref="H1760:I1760"/>
    <mergeCell ref="J1760:K1760"/>
    <mergeCell ref="F1770:H1770"/>
    <mergeCell ref="I1770:M1772"/>
    <mergeCell ref="F1771:H1771"/>
    <mergeCell ref="F1772:H1772"/>
    <mergeCell ref="F1773:H1773"/>
    <mergeCell ref="I1773:M1775"/>
    <mergeCell ref="F1774:H1774"/>
    <mergeCell ref="F1775:H1775"/>
    <mergeCell ref="C1768:E1768"/>
    <mergeCell ref="F1768:G1768"/>
    <mergeCell ref="I1768:J1769"/>
    <mergeCell ref="K1768:M1769"/>
    <mergeCell ref="C1769:H1769"/>
    <mergeCell ref="C1766:E1766"/>
    <mergeCell ref="F1766:G1766"/>
    <mergeCell ref="I1766:J1766"/>
    <mergeCell ref="K1766:M1766"/>
    <mergeCell ref="C1767:E1767"/>
    <mergeCell ref="F1767:G1767"/>
    <mergeCell ref="I1767:M1767"/>
    <mergeCell ref="C1785:F1785"/>
    <mergeCell ref="H1785:M1785"/>
    <mergeCell ref="C1786:F1786"/>
    <mergeCell ref="H1786:M1786"/>
    <mergeCell ref="C1787:F1787"/>
    <mergeCell ref="H1787:M1787"/>
    <mergeCell ref="B1776:M1776"/>
    <mergeCell ref="A1777:A1810"/>
    <mergeCell ref="B1777:C1778"/>
    <mergeCell ref="D1777:M1777"/>
    <mergeCell ref="D1778:M1778"/>
    <mergeCell ref="C1779:G1781"/>
    <mergeCell ref="H1779:I1781"/>
    <mergeCell ref="J1779:J1781"/>
    <mergeCell ref="K1779:M1779"/>
    <mergeCell ref="K1780:M1781"/>
    <mergeCell ref="C1782:F1782"/>
    <mergeCell ref="H1782:M1782"/>
    <mergeCell ref="C1783:F1783"/>
    <mergeCell ref="H1783:M1783"/>
    <mergeCell ref="C1784:F1784"/>
    <mergeCell ref="H1784:M1784"/>
    <mergeCell ref="D1805:E1805"/>
    <mergeCell ref="D1806:E1806"/>
    <mergeCell ref="D1807:E1807"/>
    <mergeCell ref="D1808:E1808"/>
    <mergeCell ref="D1809:E1809"/>
    <mergeCell ref="D1810:E1810"/>
    <mergeCell ref="C1792:D1792"/>
    <mergeCell ref="H1792:I1792"/>
    <mergeCell ref="J1792:K1792"/>
    <mergeCell ref="C1793:D1793"/>
    <mergeCell ref="H1793:I1793"/>
    <mergeCell ref="J1793:K1793"/>
    <mergeCell ref="C1790:D1790"/>
    <mergeCell ref="H1790:I1790"/>
    <mergeCell ref="J1790:K1790"/>
    <mergeCell ref="C1791:D1791"/>
    <mergeCell ref="H1791:I1791"/>
    <mergeCell ref="J1791:K1791"/>
    <mergeCell ref="C1788:D1788"/>
    <mergeCell ref="H1788:I1788"/>
    <mergeCell ref="J1788:K1788"/>
    <mergeCell ref="M1788:M1789"/>
    <mergeCell ref="C1789:D1789"/>
    <mergeCell ref="H1789:I1789"/>
    <mergeCell ref="J1789:K1789"/>
    <mergeCell ref="C1798:H1798"/>
    <mergeCell ref="I1798:J1798"/>
    <mergeCell ref="L1798:M1798"/>
    <mergeCell ref="C1799:E1800"/>
    <mergeCell ref="F1799:G1800"/>
    <mergeCell ref="I1799:J1799"/>
    <mergeCell ref="L1799:M1799"/>
    <mergeCell ref="I1800:J1800"/>
    <mergeCell ref="K1800:M1800"/>
    <mergeCell ref="C1796:E1797"/>
    <mergeCell ref="F1796:G1796"/>
    <mergeCell ref="H1796:I1796"/>
    <mergeCell ref="F1797:G1797"/>
    <mergeCell ref="H1797:I1797"/>
    <mergeCell ref="C1794:D1794"/>
    <mergeCell ref="H1794:I1794"/>
    <mergeCell ref="J1794:K1794"/>
    <mergeCell ref="C1795:D1795"/>
    <mergeCell ref="H1795:I1795"/>
    <mergeCell ref="J1795:K1795"/>
    <mergeCell ref="F1805:H1805"/>
    <mergeCell ref="I1805:M1807"/>
    <mergeCell ref="F1806:H1806"/>
    <mergeCell ref="F1807:H1807"/>
    <mergeCell ref="F1808:H1808"/>
    <mergeCell ref="I1808:M1810"/>
    <mergeCell ref="F1809:H1809"/>
    <mergeCell ref="F1810:H1810"/>
    <mergeCell ref="C1803:E1803"/>
    <mergeCell ref="F1803:G1803"/>
    <mergeCell ref="I1803:J1804"/>
    <mergeCell ref="K1803:M1804"/>
    <mergeCell ref="C1804:H1804"/>
    <mergeCell ref="C1801:E1801"/>
    <mergeCell ref="F1801:G1801"/>
    <mergeCell ref="I1801:J1801"/>
    <mergeCell ref="K1801:M1801"/>
    <mergeCell ref="C1802:E1802"/>
    <mergeCell ref="F1802:G1802"/>
    <mergeCell ref="I1802:M1802"/>
    <mergeCell ref="H1820:M1820"/>
    <mergeCell ref="C1821:F1821"/>
    <mergeCell ref="H1821:M1821"/>
    <mergeCell ref="C1822:F1822"/>
    <mergeCell ref="H1822:M1822"/>
    <mergeCell ref="A1811:M1811"/>
    <mergeCell ref="B1812:M1812"/>
    <mergeCell ref="A1813:A1846"/>
    <mergeCell ref="B1813:C1814"/>
    <mergeCell ref="D1813:M1813"/>
    <mergeCell ref="D1814:M1814"/>
    <mergeCell ref="C1815:G1817"/>
    <mergeCell ref="H1815:I1817"/>
    <mergeCell ref="J1815:J1817"/>
    <mergeCell ref="K1815:M1815"/>
    <mergeCell ref="K1816:M1817"/>
    <mergeCell ref="C1818:F1818"/>
    <mergeCell ref="H1818:M1818"/>
    <mergeCell ref="C1819:F1819"/>
    <mergeCell ref="H1819:M1819"/>
    <mergeCell ref="C1820:F1820"/>
    <mergeCell ref="D1841:E1841"/>
    <mergeCell ref="D1842:E1842"/>
    <mergeCell ref="D1843:E1843"/>
    <mergeCell ref="D1844:E1844"/>
    <mergeCell ref="D1845:E1845"/>
    <mergeCell ref="D1846:E1846"/>
    <mergeCell ref="C1828:D1828"/>
    <mergeCell ref="H1828:I1828"/>
    <mergeCell ref="J1828:K1828"/>
    <mergeCell ref="C1829:D1829"/>
    <mergeCell ref="H1829:I1829"/>
    <mergeCell ref="J1829:K1829"/>
    <mergeCell ref="C1826:D1826"/>
    <mergeCell ref="H1826:I1826"/>
    <mergeCell ref="J1826:K1826"/>
    <mergeCell ref="C1827:D1827"/>
    <mergeCell ref="H1827:I1827"/>
    <mergeCell ref="J1827:K1827"/>
    <mergeCell ref="C1823:F1823"/>
    <mergeCell ref="H1823:M1823"/>
    <mergeCell ref="C1824:D1824"/>
    <mergeCell ref="H1824:I1824"/>
    <mergeCell ref="J1824:K1824"/>
    <mergeCell ref="M1824:M1825"/>
    <mergeCell ref="C1825:D1825"/>
    <mergeCell ref="H1825:I1825"/>
    <mergeCell ref="J1825:K1825"/>
    <mergeCell ref="C1834:H1834"/>
    <mergeCell ref="I1834:J1834"/>
    <mergeCell ref="L1834:M1834"/>
    <mergeCell ref="C1835:E1836"/>
    <mergeCell ref="F1835:G1836"/>
    <mergeCell ref="I1835:J1835"/>
    <mergeCell ref="L1835:M1835"/>
    <mergeCell ref="I1836:J1836"/>
    <mergeCell ref="K1836:M1836"/>
    <mergeCell ref="C1832:E1833"/>
    <mergeCell ref="F1832:G1832"/>
    <mergeCell ref="H1832:I1832"/>
    <mergeCell ref="F1833:G1833"/>
    <mergeCell ref="H1833:I1833"/>
    <mergeCell ref="C1830:D1830"/>
    <mergeCell ref="H1830:I1830"/>
    <mergeCell ref="J1830:K1830"/>
    <mergeCell ref="C1831:D1831"/>
    <mergeCell ref="H1831:I1831"/>
    <mergeCell ref="J1831:K1831"/>
    <mergeCell ref="F1841:H1841"/>
    <mergeCell ref="I1841:M1843"/>
    <mergeCell ref="F1842:H1842"/>
    <mergeCell ref="F1843:H1843"/>
    <mergeCell ref="F1844:H1844"/>
    <mergeCell ref="I1844:M1846"/>
    <mergeCell ref="F1845:H1845"/>
    <mergeCell ref="F1846:H1846"/>
    <mergeCell ref="C1839:E1839"/>
    <mergeCell ref="F1839:G1839"/>
    <mergeCell ref="I1839:J1840"/>
    <mergeCell ref="K1839:M1840"/>
    <mergeCell ref="C1840:H1840"/>
    <mergeCell ref="C1837:E1837"/>
    <mergeCell ref="F1837:G1837"/>
    <mergeCell ref="I1837:J1837"/>
    <mergeCell ref="K1837:M1837"/>
    <mergeCell ref="C1838:E1838"/>
    <mergeCell ref="F1838:G1838"/>
    <mergeCell ref="I1838:M1838"/>
    <mergeCell ref="C1856:F1856"/>
    <mergeCell ref="H1856:M1856"/>
    <mergeCell ref="C1857:F1857"/>
    <mergeCell ref="H1857:M1857"/>
    <mergeCell ref="C1858:F1858"/>
    <mergeCell ref="H1858:M1858"/>
    <mergeCell ref="B1847:M1847"/>
    <mergeCell ref="A1848:A1881"/>
    <mergeCell ref="B1848:C1849"/>
    <mergeCell ref="D1848:M1848"/>
    <mergeCell ref="D1849:M1849"/>
    <mergeCell ref="C1850:G1852"/>
    <mergeCell ref="H1850:I1852"/>
    <mergeCell ref="J1850:J1852"/>
    <mergeCell ref="K1850:M1850"/>
    <mergeCell ref="K1851:M1852"/>
    <mergeCell ref="C1853:F1853"/>
    <mergeCell ref="H1853:M1853"/>
    <mergeCell ref="C1854:F1854"/>
    <mergeCell ref="H1854:M1854"/>
    <mergeCell ref="C1855:F1855"/>
    <mergeCell ref="H1855:M1855"/>
    <mergeCell ref="D1876:E1876"/>
    <mergeCell ref="D1877:E1877"/>
    <mergeCell ref="D1878:E1878"/>
    <mergeCell ref="D1879:E1879"/>
    <mergeCell ref="D1880:E1880"/>
    <mergeCell ref="D1881:E1881"/>
    <mergeCell ref="C1863:D1863"/>
    <mergeCell ref="H1863:I1863"/>
    <mergeCell ref="J1863:K1863"/>
    <mergeCell ref="C1864:D1864"/>
    <mergeCell ref="H1864:I1864"/>
    <mergeCell ref="J1864:K1864"/>
    <mergeCell ref="C1861:D1861"/>
    <mergeCell ref="H1861:I1861"/>
    <mergeCell ref="J1861:K1861"/>
    <mergeCell ref="C1862:D1862"/>
    <mergeCell ref="H1862:I1862"/>
    <mergeCell ref="J1862:K1862"/>
    <mergeCell ref="C1859:D1859"/>
    <mergeCell ref="H1859:I1859"/>
    <mergeCell ref="J1859:K1859"/>
    <mergeCell ref="M1859:M1860"/>
    <mergeCell ref="C1860:D1860"/>
    <mergeCell ref="H1860:I1860"/>
    <mergeCell ref="J1860:K1860"/>
    <mergeCell ref="C1869:H1869"/>
    <mergeCell ref="I1869:J1869"/>
    <mergeCell ref="L1869:M1869"/>
    <mergeCell ref="C1870:E1871"/>
    <mergeCell ref="F1870:G1871"/>
    <mergeCell ref="I1870:J1870"/>
    <mergeCell ref="L1870:M1870"/>
    <mergeCell ref="I1871:J1871"/>
    <mergeCell ref="K1871:M1871"/>
    <mergeCell ref="C1867:E1868"/>
    <mergeCell ref="F1867:G1867"/>
    <mergeCell ref="H1867:I1867"/>
    <mergeCell ref="F1868:G1868"/>
    <mergeCell ref="H1868:I1868"/>
    <mergeCell ref="C1865:D1865"/>
    <mergeCell ref="H1865:I1865"/>
    <mergeCell ref="J1865:K1865"/>
    <mergeCell ref="C1866:D1866"/>
    <mergeCell ref="H1866:I1866"/>
    <mergeCell ref="J1866:K1866"/>
    <mergeCell ref="F1876:H1876"/>
    <mergeCell ref="I1876:M1878"/>
    <mergeCell ref="F1877:H1877"/>
    <mergeCell ref="F1878:H1878"/>
    <mergeCell ref="F1879:H1879"/>
    <mergeCell ref="I1879:M1881"/>
    <mergeCell ref="F1880:H1880"/>
    <mergeCell ref="F1881:H1881"/>
    <mergeCell ref="C1874:E1874"/>
    <mergeCell ref="F1874:G1874"/>
    <mergeCell ref="I1874:J1875"/>
    <mergeCell ref="K1874:M1875"/>
    <mergeCell ref="C1875:H1875"/>
    <mergeCell ref="C1872:E1872"/>
    <mergeCell ref="F1872:G1872"/>
    <mergeCell ref="I1872:J1872"/>
    <mergeCell ref="K1872:M1872"/>
    <mergeCell ref="C1873:E1873"/>
    <mergeCell ref="F1873:G1873"/>
    <mergeCell ref="I1873:M1873"/>
    <mergeCell ref="H1891:M1891"/>
    <mergeCell ref="C1892:F1892"/>
    <mergeCell ref="H1892:M1892"/>
    <mergeCell ref="C1893:F1893"/>
    <mergeCell ref="H1893:M1893"/>
    <mergeCell ref="A1882:M1882"/>
    <mergeCell ref="B1883:M1883"/>
    <mergeCell ref="A1884:A1917"/>
    <mergeCell ref="B1884:C1885"/>
    <mergeCell ref="D1884:M1884"/>
    <mergeCell ref="D1885:M1885"/>
    <mergeCell ref="C1886:G1888"/>
    <mergeCell ref="H1886:I1888"/>
    <mergeCell ref="J1886:J1888"/>
    <mergeCell ref="K1886:M1886"/>
    <mergeCell ref="K1887:M1888"/>
    <mergeCell ref="C1889:F1889"/>
    <mergeCell ref="H1889:M1889"/>
    <mergeCell ref="C1890:F1890"/>
    <mergeCell ref="H1890:M1890"/>
    <mergeCell ref="C1891:F1891"/>
    <mergeCell ref="D1912:E1912"/>
    <mergeCell ref="D1913:E1913"/>
    <mergeCell ref="D1914:E1914"/>
    <mergeCell ref="D1915:E1915"/>
    <mergeCell ref="D1916:E1916"/>
    <mergeCell ref="D1917:E1917"/>
    <mergeCell ref="C1899:D1899"/>
    <mergeCell ref="H1899:I1899"/>
    <mergeCell ref="J1899:K1899"/>
    <mergeCell ref="C1900:D1900"/>
    <mergeCell ref="H1900:I1900"/>
    <mergeCell ref="J1900:K1900"/>
    <mergeCell ref="C1897:D1897"/>
    <mergeCell ref="H1897:I1897"/>
    <mergeCell ref="J1897:K1897"/>
    <mergeCell ref="C1898:D1898"/>
    <mergeCell ref="H1898:I1898"/>
    <mergeCell ref="J1898:K1898"/>
    <mergeCell ref="C1894:F1894"/>
    <mergeCell ref="H1894:M1894"/>
    <mergeCell ref="C1895:D1895"/>
    <mergeCell ref="H1895:I1895"/>
    <mergeCell ref="J1895:K1895"/>
    <mergeCell ref="M1895:M1896"/>
    <mergeCell ref="C1896:D1896"/>
    <mergeCell ref="H1896:I1896"/>
    <mergeCell ref="J1896:K1896"/>
    <mergeCell ref="C1905:H1905"/>
    <mergeCell ref="I1905:J1905"/>
    <mergeCell ref="L1905:M1905"/>
    <mergeCell ref="C1906:E1907"/>
    <mergeCell ref="F1906:G1907"/>
    <mergeCell ref="I1906:J1906"/>
    <mergeCell ref="L1906:M1906"/>
    <mergeCell ref="I1907:J1907"/>
    <mergeCell ref="K1907:M1907"/>
    <mergeCell ref="C1903:E1904"/>
    <mergeCell ref="F1903:G1903"/>
    <mergeCell ref="H1903:I1903"/>
    <mergeCell ref="F1904:G1904"/>
    <mergeCell ref="H1904:I1904"/>
    <mergeCell ref="C1901:D1901"/>
    <mergeCell ref="H1901:I1901"/>
    <mergeCell ref="J1901:K1901"/>
    <mergeCell ref="C1902:D1902"/>
    <mergeCell ref="H1902:I1902"/>
    <mergeCell ref="J1902:K1902"/>
    <mergeCell ref="F1912:H1912"/>
    <mergeCell ref="I1912:M1914"/>
    <mergeCell ref="F1913:H1913"/>
    <mergeCell ref="F1914:H1914"/>
    <mergeCell ref="F1915:H1915"/>
    <mergeCell ref="I1915:M1917"/>
    <mergeCell ref="F1916:H1916"/>
    <mergeCell ref="F1917:H1917"/>
    <mergeCell ref="C1910:E1910"/>
    <mergeCell ref="F1910:G1910"/>
    <mergeCell ref="I1910:J1911"/>
    <mergeCell ref="K1910:M1911"/>
    <mergeCell ref="C1911:H1911"/>
    <mergeCell ref="C1908:E1908"/>
    <mergeCell ref="F1908:G1908"/>
    <mergeCell ref="I1908:J1908"/>
    <mergeCell ref="K1908:M1908"/>
    <mergeCell ref="C1909:E1909"/>
    <mergeCell ref="F1909:G1909"/>
    <mergeCell ref="I1909:M1909"/>
    <mergeCell ref="C1927:F1927"/>
    <mergeCell ref="H1927:M1927"/>
    <mergeCell ref="C1928:F1928"/>
    <mergeCell ref="H1928:M1928"/>
    <mergeCell ref="C1929:F1929"/>
    <mergeCell ref="H1929:M1929"/>
    <mergeCell ref="B1918:M1918"/>
    <mergeCell ref="A1919:A1952"/>
    <mergeCell ref="B1919:C1920"/>
    <mergeCell ref="D1919:M1919"/>
    <mergeCell ref="D1920:M1920"/>
    <mergeCell ref="C1921:G1923"/>
    <mergeCell ref="H1921:I1923"/>
    <mergeCell ref="J1921:J1923"/>
    <mergeCell ref="K1921:M1921"/>
    <mergeCell ref="K1922:M1923"/>
    <mergeCell ref="C1924:F1924"/>
    <mergeCell ref="H1924:M1924"/>
    <mergeCell ref="C1925:F1925"/>
    <mergeCell ref="H1925:M1925"/>
    <mergeCell ref="C1926:F1926"/>
    <mergeCell ref="H1926:M1926"/>
    <mergeCell ref="D1947:E1947"/>
    <mergeCell ref="D1948:E1948"/>
    <mergeCell ref="D1949:E1949"/>
    <mergeCell ref="D1950:E1950"/>
    <mergeCell ref="D1951:E1951"/>
    <mergeCell ref="D1952:E1952"/>
    <mergeCell ref="C1934:D1934"/>
    <mergeCell ref="H1934:I1934"/>
    <mergeCell ref="J1934:K1934"/>
    <mergeCell ref="C1935:D1935"/>
    <mergeCell ref="H1935:I1935"/>
    <mergeCell ref="J1935:K1935"/>
    <mergeCell ref="C1932:D1932"/>
    <mergeCell ref="H1932:I1932"/>
    <mergeCell ref="J1932:K1932"/>
    <mergeCell ref="C1933:D1933"/>
    <mergeCell ref="H1933:I1933"/>
    <mergeCell ref="J1933:K1933"/>
    <mergeCell ref="C1930:D1930"/>
    <mergeCell ref="H1930:I1930"/>
    <mergeCell ref="J1930:K1930"/>
    <mergeCell ref="M1930:M1931"/>
    <mergeCell ref="C1931:D1931"/>
    <mergeCell ref="H1931:I1931"/>
    <mergeCell ref="J1931:K1931"/>
    <mergeCell ref="C1940:H1940"/>
    <mergeCell ref="I1940:J1940"/>
    <mergeCell ref="L1940:M1940"/>
    <mergeCell ref="C1941:E1942"/>
    <mergeCell ref="F1941:G1942"/>
    <mergeCell ref="I1941:J1941"/>
    <mergeCell ref="L1941:M1941"/>
    <mergeCell ref="I1942:J1942"/>
    <mergeCell ref="K1942:M1942"/>
    <mergeCell ref="C1938:E1939"/>
    <mergeCell ref="F1938:G1938"/>
    <mergeCell ref="H1938:I1938"/>
    <mergeCell ref="F1939:G1939"/>
    <mergeCell ref="H1939:I1939"/>
    <mergeCell ref="C1936:D1936"/>
    <mergeCell ref="H1936:I1936"/>
    <mergeCell ref="J1936:K1936"/>
    <mergeCell ref="C1937:D1937"/>
    <mergeCell ref="H1937:I1937"/>
    <mergeCell ref="J1937:K1937"/>
    <mergeCell ref="F1947:H1947"/>
    <mergeCell ref="I1947:M1949"/>
    <mergeCell ref="F1948:H1948"/>
    <mergeCell ref="F1949:H1949"/>
    <mergeCell ref="F1950:H1950"/>
    <mergeCell ref="I1950:M1952"/>
    <mergeCell ref="F1951:H1951"/>
    <mergeCell ref="F1952:H1952"/>
    <mergeCell ref="C1945:E1945"/>
    <mergeCell ref="F1945:G1945"/>
    <mergeCell ref="I1945:J1946"/>
    <mergeCell ref="K1945:M1946"/>
    <mergeCell ref="C1946:H1946"/>
    <mergeCell ref="C1943:E1943"/>
    <mergeCell ref="F1943:G1943"/>
    <mergeCell ref="I1943:J1943"/>
    <mergeCell ref="K1943:M1943"/>
    <mergeCell ref="C1944:E1944"/>
    <mergeCell ref="F1944:G1944"/>
    <mergeCell ref="I1944:M1944"/>
    <mergeCell ref="H1962:M1962"/>
    <mergeCell ref="C1963:F1963"/>
    <mergeCell ref="H1963:M1963"/>
    <mergeCell ref="C1964:F1964"/>
    <mergeCell ref="H1964:M1964"/>
    <mergeCell ref="A1953:M1953"/>
    <mergeCell ref="B1954:M1954"/>
    <mergeCell ref="A1955:A1988"/>
    <mergeCell ref="B1955:C1956"/>
    <mergeCell ref="D1955:M1955"/>
    <mergeCell ref="D1956:M1956"/>
    <mergeCell ref="C1957:G1959"/>
    <mergeCell ref="H1957:I1959"/>
    <mergeCell ref="J1957:J1959"/>
    <mergeCell ref="K1957:M1957"/>
    <mergeCell ref="K1958:M1959"/>
    <mergeCell ref="C1960:F1960"/>
    <mergeCell ref="H1960:M1960"/>
    <mergeCell ref="C1961:F1961"/>
    <mergeCell ref="H1961:M1961"/>
    <mergeCell ref="C1962:F1962"/>
    <mergeCell ref="D1983:E1983"/>
    <mergeCell ref="D1984:E1984"/>
    <mergeCell ref="D1985:E1985"/>
    <mergeCell ref="D1986:E1986"/>
    <mergeCell ref="D1987:E1987"/>
    <mergeCell ref="D1988:E1988"/>
    <mergeCell ref="C1970:D1970"/>
    <mergeCell ref="H1970:I1970"/>
    <mergeCell ref="J1970:K1970"/>
    <mergeCell ref="C1971:D1971"/>
    <mergeCell ref="H1971:I1971"/>
    <mergeCell ref="J1971:K1971"/>
    <mergeCell ref="C1968:D1968"/>
    <mergeCell ref="H1968:I1968"/>
    <mergeCell ref="J1968:K1968"/>
    <mergeCell ref="C1969:D1969"/>
    <mergeCell ref="H1969:I1969"/>
    <mergeCell ref="J1969:K1969"/>
    <mergeCell ref="C1965:F1965"/>
    <mergeCell ref="H1965:M1965"/>
    <mergeCell ref="C1966:D1966"/>
    <mergeCell ref="H1966:I1966"/>
    <mergeCell ref="J1966:K1966"/>
    <mergeCell ref="M1966:M1967"/>
    <mergeCell ref="C1967:D1967"/>
    <mergeCell ref="H1967:I1967"/>
    <mergeCell ref="J1967:K1967"/>
    <mergeCell ref="C1976:H1976"/>
    <mergeCell ref="I1976:J1976"/>
    <mergeCell ref="L1976:M1976"/>
    <mergeCell ref="C1977:E1978"/>
    <mergeCell ref="F1977:G1978"/>
    <mergeCell ref="I1977:J1977"/>
    <mergeCell ref="L1977:M1977"/>
    <mergeCell ref="I1978:J1978"/>
    <mergeCell ref="K1978:M1978"/>
    <mergeCell ref="C1974:E1975"/>
    <mergeCell ref="F1974:G1974"/>
    <mergeCell ref="H1974:I1974"/>
    <mergeCell ref="F1975:G1975"/>
    <mergeCell ref="H1975:I1975"/>
    <mergeCell ref="C1972:D1972"/>
    <mergeCell ref="H1972:I1972"/>
    <mergeCell ref="J1972:K1972"/>
    <mergeCell ref="C1973:D1973"/>
    <mergeCell ref="H1973:I1973"/>
    <mergeCell ref="J1973:K1973"/>
    <mergeCell ref="F1983:H1983"/>
    <mergeCell ref="I1983:M1985"/>
    <mergeCell ref="F1984:H1984"/>
    <mergeCell ref="F1985:H1985"/>
    <mergeCell ref="F1986:H1986"/>
    <mergeCell ref="I1986:M1988"/>
    <mergeCell ref="F1987:H1987"/>
    <mergeCell ref="F1988:H1988"/>
    <mergeCell ref="C1981:E1981"/>
    <mergeCell ref="F1981:G1981"/>
    <mergeCell ref="I1981:J1982"/>
    <mergeCell ref="K1981:M1982"/>
    <mergeCell ref="C1982:H1982"/>
    <mergeCell ref="C1979:E1979"/>
    <mergeCell ref="F1979:G1979"/>
    <mergeCell ref="I1979:J1979"/>
    <mergeCell ref="K1979:M1979"/>
    <mergeCell ref="C1980:E1980"/>
    <mergeCell ref="F1980:G1980"/>
    <mergeCell ref="I1980:M1980"/>
    <mergeCell ref="C1998:F1998"/>
    <mergeCell ref="H1998:M1998"/>
    <mergeCell ref="C1999:F1999"/>
    <mergeCell ref="H1999:M1999"/>
    <mergeCell ref="C2000:F2000"/>
    <mergeCell ref="H2000:M2000"/>
    <mergeCell ref="B1989:M1989"/>
    <mergeCell ref="A1990:A2023"/>
    <mergeCell ref="B1990:C1991"/>
    <mergeCell ref="D1990:M1990"/>
    <mergeCell ref="D1991:M1991"/>
    <mergeCell ref="C1992:G1994"/>
    <mergeCell ref="H1992:I1994"/>
    <mergeCell ref="J1992:J1994"/>
    <mergeCell ref="K1992:M1992"/>
    <mergeCell ref="K1993:M1994"/>
    <mergeCell ref="C1995:F1995"/>
    <mergeCell ref="H1995:M1995"/>
    <mergeCell ref="C1996:F1996"/>
    <mergeCell ref="H1996:M1996"/>
    <mergeCell ref="C1997:F1997"/>
    <mergeCell ref="H1997:M1997"/>
    <mergeCell ref="D2018:E2018"/>
    <mergeCell ref="D2019:E2019"/>
    <mergeCell ref="D2020:E2020"/>
    <mergeCell ref="D2021:E2021"/>
    <mergeCell ref="D2022:E2022"/>
    <mergeCell ref="D2023:E2023"/>
    <mergeCell ref="C2005:D2005"/>
    <mergeCell ref="H2005:I2005"/>
    <mergeCell ref="J2005:K2005"/>
    <mergeCell ref="C2006:D2006"/>
    <mergeCell ref="H2006:I2006"/>
    <mergeCell ref="J2006:K2006"/>
    <mergeCell ref="C2003:D2003"/>
    <mergeCell ref="H2003:I2003"/>
    <mergeCell ref="J2003:K2003"/>
    <mergeCell ref="C2004:D2004"/>
    <mergeCell ref="H2004:I2004"/>
    <mergeCell ref="J2004:K2004"/>
    <mergeCell ref="C2001:D2001"/>
    <mergeCell ref="H2001:I2001"/>
    <mergeCell ref="J2001:K2001"/>
    <mergeCell ref="M2001:M2002"/>
    <mergeCell ref="C2002:D2002"/>
    <mergeCell ref="H2002:I2002"/>
    <mergeCell ref="J2002:K2002"/>
    <mergeCell ref="C2011:H2011"/>
    <mergeCell ref="I2011:J2011"/>
    <mergeCell ref="L2011:M2011"/>
    <mergeCell ref="C2012:E2013"/>
    <mergeCell ref="F2012:G2013"/>
    <mergeCell ref="I2012:J2012"/>
    <mergeCell ref="L2012:M2012"/>
    <mergeCell ref="I2013:J2013"/>
    <mergeCell ref="K2013:M2013"/>
    <mergeCell ref="C2009:E2010"/>
    <mergeCell ref="F2009:G2009"/>
    <mergeCell ref="H2009:I2009"/>
    <mergeCell ref="F2010:G2010"/>
    <mergeCell ref="H2010:I2010"/>
    <mergeCell ref="C2007:D2007"/>
    <mergeCell ref="H2007:I2007"/>
    <mergeCell ref="J2007:K2007"/>
    <mergeCell ref="C2008:D2008"/>
    <mergeCell ref="H2008:I2008"/>
    <mergeCell ref="J2008:K2008"/>
    <mergeCell ref="F2018:H2018"/>
    <mergeCell ref="I2018:M2020"/>
    <mergeCell ref="F2019:H2019"/>
    <mergeCell ref="F2020:H2020"/>
    <mergeCell ref="F2021:H2021"/>
    <mergeCell ref="I2021:M2023"/>
    <mergeCell ref="F2022:H2022"/>
    <mergeCell ref="F2023:H2023"/>
    <mergeCell ref="C2016:E2016"/>
    <mergeCell ref="F2016:G2016"/>
    <mergeCell ref="I2016:J2017"/>
    <mergeCell ref="K2016:M2017"/>
    <mergeCell ref="C2017:H2017"/>
    <mergeCell ref="C2014:E2014"/>
    <mergeCell ref="F2014:G2014"/>
    <mergeCell ref="I2014:J2014"/>
    <mergeCell ref="K2014:M2014"/>
    <mergeCell ref="C2015:E2015"/>
    <mergeCell ref="F2015:G2015"/>
    <mergeCell ref="I2015:M2015"/>
    <mergeCell ref="H2033:M2033"/>
    <mergeCell ref="C2034:F2034"/>
    <mergeCell ref="H2034:M2034"/>
    <mergeCell ref="C2035:F2035"/>
    <mergeCell ref="H2035:M2035"/>
    <mergeCell ref="A2024:M2024"/>
    <mergeCell ref="B2025:M2025"/>
    <mergeCell ref="A2026:A2059"/>
    <mergeCell ref="B2026:C2027"/>
    <mergeCell ref="D2026:M2026"/>
    <mergeCell ref="D2027:M2027"/>
    <mergeCell ref="C2028:G2030"/>
    <mergeCell ref="H2028:I2030"/>
    <mergeCell ref="J2028:J2030"/>
    <mergeCell ref="K2028:M2028"/>
    <mergeCell ref="K2029:M2030"/>
    <mergeCell ref="C2031:F2031"/>
    <mergeCell ref="H2031:M2031"/>
    <mergeCell ref="C2032:F2032"/>
    <mergeCell ref="H2032:M2032"/>
    <mergeCell ref="C2033:F2033"/>
    <mergeCell ref="D2054:E2054"/>
    <mergeCell ref="D2055:E2055"/>
    <mergeCell ref="D2056:E2056"/>
    <mergeCell ref="D2057:E2057"/>
    <mergeCell ref="D2058:E2058"/>
    <mergeCell ref="D2059:E2059"/>
    <mergeCell ref="C2041:D2041"/>
    <mergeCell ref="H2041:I2041"/>
    <mergeCell ref="J2041:K2041"/>
    <mergeCell ref="C2042:D2042"/>
    <mergeCell ref="H2042:I2042"/>
    <mergeCell ref="J2042:K2042"/>
    <mergeCell ref="C2039:D2039"/>
    <mergeCell ref="H2039:I2039"/>
    <mergeCell ref="J2039:K2039"/>
    <mergeCell ref="C2040:D2040"/>
    <mergeCell ref="H2040:I2040"/>
    <mergeCell ref="J2040:K2040"/>
    <mergeCell ref="C2036:F2036"/>
    <mergeCell ref="H2036:M2036"/>
    <mergeCell ref="C2037:D2037"/>
    <mergeCell ref="H2037:I2037"/>
    <mergeCell ref="J2037:K2037"/>
    <mergeCell ref="M2037:M2038"/>
    <mergeCell ref="C2038:D2038"/>
    <mergeCell ref="H2038:I2038"/>
    <mergeCell ref="J2038:K2038"/>
    <mergeCell ref="C2047:H2047"/>
    <mergeCell ref="I2047:J2047"/>
    <mergeCell ref="L2047:M2047"/>
    <mergeCell ref="C2048:E2049"/>
    <mergeCell ref="F2048:G2049"/>
    <mergeCell ref="I2048:J2048"/>
    <mergeCell ref="L2048:M2048"/>
    <mergeCell ref="I2049:J2049"/>
    <mergeCell ref="K2049:M2049"/>
    <mergeCell ref="C2045:E2046"/>
    <mergeCell ref="F2045:G2045"/>
    <mergeCell ref="H2045:I2045"/>
    <mergeCell ref="F2046:G2046"/>
    <mergeCell ref="H2046:I2046"/>
    <mergeCell ref="C2043:D2043"/>
    <mergeCell ref="H2043:I2043"/>
    <mergeCell ref="J2043:K2043"/>
    <mergeCell ref="C2044:D2044"/>
    <mergeCell ref="H2044:I2044"/>
    <mergeCell ref="J2044:K2044"/>
    <mergeCell ref="F2054:H2054"/>
    <mergeCell ref="I2054:M2056"/>
    <mergeCell ref="F2055:H2055"/>
    <mergeCell ref="F2056:H2056"/>
    <mergeCell ref="F2057:H2057"/>
    <mergeCell ref="I2057:M2059"/>
    <mergeCell ref="F2058:H2058"/>
    <mergeCell ref="F2059:H2059"/>
    <mergeCell ref="C2052:E2052"/>
    <mergeCell ref="F2052:G2052"/>
    <mergeCell ref="I2052:J2053"/>
    <mergeCell ref="K2052:M2053"/>
    <mergeCell ref="C2053:H2053"/>
    <mergeCell ref="C2050:E2050"/>
    <mergeCell ref="F2050:G2050"/>
    <mergeCell ref="I2050:J2050"/>
    <mergeCell ref="K2050:M2050"/>
    <mergeCell ref="C2051:E2051"/>
    <mergeCell ref="F2051:G2051"/>
    <mergeCell ref="I2051:M2051"/>
    <mergeCell ref="C2069:F2069"/>
    <mergeCell ref="H2069:M2069"/>
    <mergeCell ref="C2070:F2070"/>
    <mergeCell ref="H2070:M2070"/>
    <mergeCell ref="C2071:F2071"/>
    <mergeCell ref="H2071:M2071"/>
    <mergeCell ref="B2060:M2060"/>
    <mergeCell ref="A2061:A2094"/>
    <mergeCell ref="B2061:C2062"/>
    <mergeCell ref="D2061:M2061"/>
    <mergeCell ref="D2062:M2062"/>
    <mergeCell ref="C2063:G2065"/>
    <mergeCell ref="H2063:I2065"/>
    <mergeCell ref="J2063:J2065"/>
    <mergeCell ref="K2063:M2063"/>
    <mergeCell ref="K2064:M2065"/>
    <mergeCell ref="C2066:F2066"/>
    <mergeCell ref="H2066:M2066"/>
    <mergeCell ref="C2067:F2067"/>
    <mergeCell ref="H2067:M2067"/>
    <mergeCell ref="C2068:F2068"/>
    <mergeCell ref="H2068:M2068"/>
    <mergeCell ref="D2089:E2089"/>
    <mergeCell ref="D2090:E2090"/>
    <mergeCell ref="D2091:E2091"/>
    <mergeCell ref="D2092:E2092"/>
    <mergeCell ref="D2093:E2093"/>
    <mergeCell ref="D2094:E2094"/>
    <mergeCell ref="C2076:D2076"/>
    <mergeCell ref="H2076:I2076"/>
    <mergeCell ref="J2076:K2076"/>
    <mergeCell ref="C2077:D2077"/>
    <mergeCell ref="H2077:I2077"/>
    <mergeCell ref="J2077:K2077"/>
    <mergeCell ref="C2074:D2074"/>
    <mergeCell ref="H2074:I2074"/>
    <mergeCell ref="J2074:K2074"/>
    <mergeCell ref="C2075:D2075"/>
    <mergeCell ref="H2075:I2075"/>
    <mergeCell ref="J2075:K2075"/>
    <mergeCell ref="C2072:D2072"/>
    <mergeCell ref="H2072:I2072"/>
    <mergeCell ref="J2072:K2072"/>
    <mergeCell ref="M2072:M2073"/>
    <mergeCell ref="C2073:D2073"/>
    <mergeCell ref="H2073:I2073"/>
    <mergeCell ref="J2073:K2073"/>
    <mergeCell ref="C2082:H2082"/>
    <mergeCell ref="I2082:J2082"/>
    <mergeCell ref="L2082:M2082"/>
    <mergeCell ref="C2083:E2084"/>
    <mergeCell ref="F2083:G2084"/>
    <mergeCell ref="I2083:J2083"/>
    <mergeCell ref="L2083:M2083"/>
    <mergeCell ref="I2084:J2084"/>
    <mergeCell ref="K2084:M2084"/>
    <mergeCell ref="C2080:E2081"/>
    <mergeCell ref="F2080:G2080"/>
    <mergeCell ref="H2080:I2080"/>
    <mergeCell ref="F2081:G2081"/>
    <mergeCell ref="H2081:I2081"/>
    <mergeCell ref="C2078:D2078"/>
    <mergeCell ref="H2078:I2078"/>
    <mergeCell ref="J2078:K2078"/>
    <mergeCell ref="C2079:D2079"/>
    <mergeCell ref="H2079:I2079"/>
    <mergeCell ref="J2079:K2079"/>
    <mergeCell ref="F2089:H2089"/>
    <mergeCell ref="I2089:M2091"/>
    <mergeCell ref="F2090:H2090"/>
    <mergeCell ref="F2091:H2091"/>
    <mergeCell ref="F2092:H2092"/>
    <mergeCell ref="I2092:M2094"/>
    <mergeCell ref="F2093:H2093"/>
    <mergeCell ref="F2094:H2094"/>
    <mergeCell ref="C2087:E2087"/>
    <mergeCell ref="F2087:G2087"/>
    <mergeCell ref="I2087:J2088"/>
    <mergeCell ref="K2087:M2088"/>
    <mergeCell ref="C2088:H2088"/>
    <mergeCell ref="C2085:E2085"/>
    <mergeCell ref="F2085:G2085"/>
    <mergeCell ref="I2085:J2085"/>
    <mergeCell ref="K2085:M2085"/>
    <mergeCell ref="C2086:E2086"/>
    <mergeCell ref="F2086:G2086"/>
    <mergeCell ref="I2086:M2086"/>
    <mergeCell ref="H2104:M2104"/>
    <mergeCell ref="C2105:F2105"/>
    <mergeCell ref="H2105:M2105"/>
    <mergeCell ref="C2106:F2106"/>
    <mergeCell ref="H2106:M2106"/>
    <mergeCell ref="A2095:M2095"/>
    <mergeCell ref="B2096:M2096"/>
    <mergeCell ref="A2097:A2130"/>
    <mergeCell ref="B2097:C2098"/>
    <mergeCell ref="D2097:M2097"/>
    <mergeCell ref="D2098:M2098"/>
    <mergeCell ref="C2099:G2101"/>
    <mergeCell ref="H2099:I2101"/>
    <mergeCell ref="J2099:J2101"/>
    <mergeCell ref="K2099:M2099"/>
    <mergeCell ref="K2100:M2101"/>
    <mergeCell ref="C2102:F2102"/>
    <mergeCell ref="H2102:M2102"/>
    <mergeCell ref="C2103:F2103"/>
    <mergeCell ref="H2103:M2103"/>
    <mergeCell ref="C2104:F2104"/>
    <mergeCell ref="D2125:E2125"/>
    <mergeCell ref="D2126:E2126"/>
    <mergeCell ref="D2127:E2127"/>
    <mergeCell ref="D2128:E2128"/>
    <mergeCell ref="D2129:E2129"/>
    <mergeCell ref="D2130:E2130"/>
    <mergeCell ref="C2112:D2112"/>
    <mergeCell ref="H2112:I2112"/>
    <mergeCell ref="J2112:K2112"/>
    <mergeCell ref="C2113:D2113"/>
    <mergeCell ref="H2113:I2113"/>
    <mergeCell ref="J2113:K2113"/>
    <mergeCell ref="C2110:D2110"/>
    <mergeCell ref="H2110:I2110"/>
    <mergeCell ref="J2110:K2110"/>
    <mergeCell ref="C2111:D2111"/>
    <mergeCell ref="H2111:I2111"/>
    <mergeCell ref="J2111:K2111"/>
    <mergeCell ref="C2107:F2107"/>
    <mergeCell ref="H2107:M2107"/>
    <mergeCell ref="C2108:D2108"/>
    <mergeCell ref="H2108:I2108"/>
    <mergeCell ref="J2108:K2108"/>
    <mergeCell ref="M2108:M2109"/>
    <mergeCell ref="C2109:D2109"/>
    <mergeCell ref="H2109:I2109"/>
    <mergeCell ref="J2109:K2109"/>
    <mergeCell ref="C2118:H2118"/>
    <mergeCell ref="I2118:J2118"/>
    <mergeCell ref="L2118:M2118"/>
    <mergeCell ref="C2119:E2120"/>
    <mergeCell ref="F2119:G2120"/>
    <mergeCell ref="I2119:J2119"/>
    <mergeCell ref="L2119:M2119"/>
    <mergeCell ref="I2120:J2120"/>
    <mergeCell ref="K2120:M2120"/>
    <mergeCell ref="C2116:E2117"/>
    <mergeCell ref="F2116:G2116"/>
    <mergeCell ref="H2116:I2116"/>
    <mergeCell ref="F2117:G2117"/>
    <mergeCell ref="H2117:I2117"/>
    <mergeCell ref="C2114:D2114"/>
    <mergeCell ref="H2114:I2114"/>
    <mergeCell ref="J2114:K2114"/>
    <mergeCell ref="C2115:D2115"/>
    <mergeCell ref="H2115:I2115"/>
    <mergeCell ref="J2115:K2115"/>
    <mergeCell ref="F2125:H2125"/>
    <mergeCell ref="I2125:M2127"/>
    <mergeCell ref="F2126:H2126"/>
    <mergeCell ref="F2127:H2127"/>
    <mergeCell ref="F2128:H2128"/>
    <mergeCell ref="I2128:M2130"/>
    <mergeCell ref="F2129:H2129"/>
    <mergeCell ref="F2130:H2130"/>
    <mergeCell ref="C2123:E2123"/>
    <mergeCell ref="F2123:G2123"/>
    <mergeCell ref="I2123:J2124"/>
    <mergeCell ref="K2123:M2124"/>
    <mergeCell ref="C2124:H2124"/>
    <mergeCell ref="C2121:E2121"/>
    <mergeCell ref="F2121:G2121"/>
    <mergeCell ref="I2121:J2121"/>
    <mergeCell ref="K2121:M2121"/>
    <mergeCell ref="C2122:E2122"/>
    <mergeCell ref="F2122:G2122"/>
    <mergeCell ref="I2122:M2122"/>
    <mergeCell ref="C2140:F2140"/>
    <mergeCell ref="H2140:M2140"/>
    <mergeCell ref="C2141:F2141"/>
    <mergeCell ref="H2141:M2141"/>
    <mergeCell ref="C2142:F2142"/>
    <mergeCell ref="H2142:M2142"/>
    <mergeCell ref="B2131:M2131"/>
    <mergeCell ref="A2132:A2165"/>
    <mergeCell ref="B2132:C2133"/>
    <mergeCell ref="D2132:M2132"/>
    <mergeCell ref="D2133:M2133"/>
    <mergeCell ref="C2134:G2136"/>
    <mergeCell ref="H2134:I2136"/>
    <mergeCell ref="J2134:J2136"/>
    <mergeCell ref="K2134:M2134"/>
    <mergeCell ref="K2135:M2136"/>
    <mergeCell ref="C2137:F2137"/>
    <mergeCell ref="H2137:M2137"/>
    <mergeCell ref="C2138:F2138"/>
    <mergeCell ref="H2138:M2138"/>
    <mergeCell ref="C2139:F2139"/>
    <mergeCell ref="H2139:M2139"/>
    <mergeCell ref="D2160:E2160"/>
    <mergeCell ref="D2161:E2161"/>
    <mergeCell ref="D2162:E2162"/>
    <mergeCell ref="D2163:E2163"/>
    <mergeCell ref="D2164:E2164"/>
    <mergeCell ref="D2165:E2165"/>
    <mergeCell ref="C2147:D2147"/>
    <mergeCell ref="H2147:I2147"/>
    <mergeCell ref="J2147:K2147"/>
    <mergeCell ref="C2148:D2148"/>
    <mergeCell ref="H2148:I2148"/>
    <mergeCell ref="J2148:K2148"/>
    <mergeCell ref="C2145:D2145"/>
    <mergeCell ref="H2145:I2145"/>
    <mergeCell ref="J2145:K2145"/>
    <mergeCell ref="C2146:D2146"/>
    <mergeCell ref="H2146:I2146"/>
    <mergeCell ref="J2146:K2146"/>
    <mergeCell ref="C2143:D2143"/>
    <mergeCell ref="H2143:I2143"/>
    <mergeCell ref="J2143:K2143"/>
    <mergeCell ref="M2143:M2144"/>
    <mergeCell ref="C2144:D2144"/>
    <mergeCell ref="H2144:I2144"/>
    <mergeCell ref="J2144:K2144"/>
    <mergeCell ref="C2153:H2153"/>
    <mergeCell ref="I2153:J2153"/>
    <mergeCell ref="L2153:M2153"/>
    <mergeCell ref="C2154:E2155"/>
    <mergeCell ref="F2154:G2155"/>
    <mergeCell ref="I2154:J2154"/>
    <mergeCell ref="L2154:M2154"/>
    <mergeCell ref="I2155:J2155"/>
    <mergeCell ref="K2155:M2155"/>
    <mergeCell ref="C2151:E2152"/>
    <mergeCell ref="F2151:G2151"/>
    <mergeCell ref="H2151:I2151"/>
    <mergeCell ref="F2152:G2152"/>
    <mergeCell ref="H2152:I2152"/>
    <mergeCell ref="C2149:D2149"/>
    <mergeCell ref="H2149:I2149"/>
    <mergeCell ref="J2149:K2149"/>
    <mergeCell ref="C2150:D2150"/>
    <mergeCell ref="H2150:I2150"/>
    <mergeCell ref="J2150:K2150"/>
    <mergeCell ref="F2160:H2160"/>
    <mergeCell ref="I2160:M2162"/>
    <mergeCell ref="F2161:H2161"/>
    <mergeCell ref="F2162:H2162"/>
    <mergeCell ref="F2163:H2163"/>
    <mergeCell ref="I2163:M2165"/>
    <mergeCell ref="F2164:H2164"/>
    <mergeCell ref="F2165:H2165"/>
    <mergeCell ref="C2158:E2158"/>
    <mergeCell ref="F2158:G2158"/>
    <mergeCell ref="I2158:J2159"/>
    <mergeCell ref="K2158:M2159"/>
    <mergeCell ref="C2159:H2159"/>
    <mergeCell ref="C2156:E2156"/>
    <mergeCell ref="F2156:G2156"/>
    <mergeCell ref="I2156:J2156"/>
    <mergeCell ref="K2156:M2156"/>
    <mergeCell ref="C2157:E2157"/>
    <mergeCell ref="F2157:G2157"/>
    <mergeCell ref="I2157:M2157"/>
    <mergeCell ref="H2175:M2175"/>
    <mergeCell ref="C2176:F2176"/>
    <mergeCell ref="H2176:M2176"/>
    <mergeCell ref="C2177:F2177"/>
    <mergeCell ref="H2177:M2177"/>
    <mergeCell ref="A2166:M2166"/>
    <mergeCell ref="B2167:M2167"/>
    <mergeCell ref="A2168:A2201"/>
    <mergeCell ref="B2168:C2169"/>
    <mergeCell ref="D2168:M2168"/>
    <mergeCell ref="D2169:M2169"/>
    <mergeCell ref="C2170:G2172"/>
    <mergeCell ref="H2170:I2172"/>
    <mergeCell ref="J2170:J2172"/>
    <mergeCell ref="K2170:M2170"/>
    <mergeCell ref="K2171:M2172"/>
    <mergeCell ref="C2173:F2173"/>
    <mergeCell ref="H2173:M2173"/>
    <mergeCell ref="C2174:F2174"/>
    <mergeCell ref="H2174:M2174"/>
    <mergeCell ref="C2175:F2175"/>
    <mergeCell ref="D2196:E2196"/>
    <mergeCell ref="D2197:E2197"/>
    <mergeCell ref="D2198:E2198"/>
    <mergeCell ref="D2199:E2199"/>
    <mergeCell ref="D2200:E2200"/>
    <mergeCell ref="D2201:E2201"/>
    <mergeCell ref="C2183:D2183"/>
    <mergeCell ref="H2183:I2183"/>
    <mergeCell ref="J2183:K2183"/>
    <mergeCell ref="C2184:D2184"/>
    <mergeCell ref="H2184:I2184"/>
    <mergeCell ref="J2184:K2184"/>
    <mergeCell ref="C2181:D2181"/>
    <mergeCell ref="H2181:I2181"/>
    <mergeCell ref="J2181:K2181"/>
    <mergeCell ref="C2182:D2182"/>
    <mergeCell ref="H2182:I2182"/>
    <mergeCell ref="J2182:K2182"/>
    <mergeCell ref="C2178:F2178"/>
    <mergeCell ref="H2178:M2178"/>
    <mergeCell ref="C2179:D2179"/>
    <mergeCell ref="H2179:I2179"/>
    <mergeCell ref="J2179:K2179"/>
    <mergeCell ref="M2179:M2180"/>
    <mergeCell ref="C2180:D2180"/>
    <mergeCell ref="H2180:I2180"/>
    <mergeCell ref="J2180:K2180"/>
    <mergeCell ref="C2189:H2189"/>
    <mergeCell ref="I2189:J2189"/>
    <mergeCell ref="L2189:M2189"/>
    <mergeCell ref="C2190:E2191"/>
    <mergeCell ref="F2190:G2191"/>
    <mergeCell ref="I2190:J2190"/>
    <mergeCell ref="L2190:M2190"/>
    <mergeCell ref="I2191:J2191"/>
    <mergeCell ref="K2191:M2191"/>
    <mergeCell ref="C2187:E2188"/>
    <mergeCell ref="F2187:G2187"/>
    <mergeCell ref="H2187:I2187"/>
    <mergeCell ref="F2188:G2188"/>
    <mergeCell ref="H2188:I2188"/>
    <mergeCell ref="C2185:D2185"/>
    <mergeCell ref="H2185:I2185"/>
    <mergeCell ref="J2185:K2185"/>
    <mergeCell ref="C2186:D2186"/>
    <mergeCell ref="H2186:I2186"/>
    <mergeCell ref="J2186:K2186"/>
    <mergeCell ref="F2196:H2196"/>
    <mergeCell ref="I2196:M2198"/>
    <mergeCell ref="F2197:H2197"/>
    <mergeCell ref="F2198:H2198"/>
    <mergeCell ref="F2199:H2199"/>
    <mergeCell ref="I2199:M2201"/>
    <mergeCell ref="F2200:H2200"/>
    <mergeCell ref="F2201:H2201"/>
    <mergeCell ref="C2194:E2194"/>
    <mergeCell ref="F2194:G2194"/>
    <mergeCell ref="I2194:J2195"/>
    <mergeCell ref="K2194:M2195"/>
    <mergeCell ref="C2195:H2195"/>
    <mergeCell ref="C2192:E2192"/>
    <mergeCell ref="F2192:G2192"/>
    <mergeCell ref="I2192:J2192"/>
    <mergeCell ref="K2192:M2192"/>
    <mergeCell ref="C2193:E2193"/>
    <mergeCell ref="F2193:G2193"/>
    <mergeCell ref="I2193:M2193"/>
    <mergeCell ref="C2211:F2211"/>
    <mergeCell ref="H2211:M2211"/>
    <mergeCell ref="C2212:F2212"/>
    <mergeCell ref="H2212:M2212"/>
    <mergeCell ref="C2213:F2213"/>
    <mergeCell ref="H2213:M2213"/>
    <mergeCell ref="B2202:M2202"/>
    <mergeCell ref="A2203:A2236"/>
    <mergeCell ref="B2203:C2204"/>
    <mergeCell ref="D2203:M2203"/>
    <mergeCell ref="D2204:M2204"/>
    <mergeCell ref="C2205:G2207"/>
    <mergeCell ref="H2205:I2207"/>
    <mergeCell ref="J2205:J2207"/>
    <mergeCell ref="K2205:M2205"/>
    <mergeCell ref="K2206:M2207"/>
    <mergeCell ref="C2208:F2208"/>
    <mergeCell ref="H2208:M2208"/>
    <mergeCell ref="C2209:F2209"/>
    <mergeCell ref="H2209:M2209"/>
    <mergeCell ref="C2210:F2210"/>
    <mergeCell ref="H2210:M2210"/>
    <mergeCell ref="D2231:E2231"/>
    <mergeCell ref="D2232:E2232"/>
    <mergeCell ref="D2233:E2233"/>
    <mergeCell ref="D2234:E2234"/>
    <mergeCell ref="D2235:E2235"/>
    <mergeCell ref="D2236:E2236"/>
    <mergeCell ref="C2218:D2218"/>
    <mergeCell ref="H2218:I2218"/>
    <mergeCell ref="J2218:K2218"/>
    <mergeCell ref="C2219:D2219"/>
    <mergeCell ref="H2219:I2219"/>
    <mergeCell ref="J2219:K2219"/>
    <mergeCell ref="C2216:D2216"/>
    <mergeCell ref="H2216:I2216"/>
    <mergeCell ref="J2216:K2216"/>
    <mergeCell ref="C2217:D2217"/>
    <mergeCell ref="H2217:I2217"/>
    <mergeCell ref="J2217:K2217"/>
    <mergeCell ref="C2214:D2214"/>
    <mergeCell ref="H2214:I2214"/>
    <mergeCell ref="J2214:K2214"/>
    <mergeCell ref="M2214:M2215"/>
    <mergeCell ref="C2215:D2215"/>
    <mergeCell ref="H2215:I2215"/>
    <mergeCell ref="J2215:K2215"/>
    <mergeCell ref="C2224:H2224"/>
    <mergeCell ref="I2224:J2224"/>
    <mergeCell ref="L2224:M2224"/>
    <mergeCell ref="C2225:E2226"/>
    <mergeCell ref="F2225:G2226"/>
    <mergeCell ref="I2225:J2225"/>
    <mergeCell ref="L2225:M2225"/>
    <mergeCell ref="I2226:J2226"/>
    <mergeCell ref="K2226:M2226"/>
    <mergeCell ref="C2222:E2223"/>
    <mergeCell ref="F2222:G2222"/>
    <mergeCell ref="H2222:I2222"/>
    <mergeCell ref="F2223:G2223"/>
    <mergeCell ref="H2223:I2223"/>
    <mergeCell ref="C2220:D2220"/>
    <mergeCell ref="H2220:I2220"/>
    <mergeCell ref="J2220:K2220"/>
    <mergeCell ref="C2221:D2221"/>
    <mergeCell ref="H2221:I2221"/>
    <mergeCell ref="J2221:K2221"/>
    <mergeCell ref="F2231:H2231"/>
    <mergeCell ref="I2231:M2233"/>
    <mergeCell ref="F2232:H2232"/>
    <mergeCell ref="F2233:H2233"/>
    <mergeCell ref="F2234:H2234"/>
    <mergeCell ref="I2234:M2236"/>
    <mergeCell ref="F2235:H2235"/>
    <mergeCell ref="F2236:H2236"/>
    <mergeCell ref="C2229:E2229"/>
    <mergeCell ref="F2229:G2229"/>
    <mergeCell ref="I2229:J2230"/>
    <mergeCell ref="K2229:M2230"/>
    <mergeCell ref="C2230:H2230"/>
    <mergeCell ref="C2227:E2227"/>
    <mergeCell ref="F2227:G2227"/>
    <mergeCell ref="I2227:J2227"/>
    <mergeCell ref="K2227:M2227"/>
    <mergeCell ref="C2228:E2228"/>
    <mergeCell ref="F2228:G2228"/>
    <mergeCell ref="I2228:M2228"/>
    <mergeCell ref="H2246:M2246"/>
    <mergeCell ref="C2247:F2247"/>
    <mergeCell ref="H2247:M2247"/>
    <mergeCell ref="C2248:F2248"/>
    <mergeCell ref="H2248:M2248"/>
    <mergeCell ref="A2237:M2237"/>
    <mergeCell ref="B2238:M2238"/>
    <mergeCell ref="A2239:A2272"/>
    <mergeCell ref="B2239:C2240"/>
    <mergeCell ref="D2239:M2239"/>
    <mergeCell ref="D2240:M2240"/>
    <mergeCell ref="C2241:G2243"/>
    <mergeCell ref="H2241:I2243"/>
    <mergeCell ref="J2241:J2243"/>
    <mergeCell ref="K2241:M2241"/>
    <mergeCell ref="K2242:M2243"/>
    <mergeCell ref="C2244:F2244"/>
    <mergeCell ref="H2244:M2244"/>
    <mergeCell ref="C2245:F2245"/>
    <mergeCell ref="H2245:M2245"/>
    <mergeCell ref="C2246:F2246"/>
    <mergeCell ref="D2267:E2267"/>
    <mergeCell ref="D2268:E2268"/>
    <mergeCell ref="D2269:E2269"/>
    <mergeCell ref="D2270:E2270"/>
    <mergeCell ref="D2271:E2271"/>
    <mergeCell ref="D2272:E2272"/>
    <mergeCell ref="C2254:D2254"/>
    <mergeCell ref="H2254:I2254"/>
    <mergeCell ref="J2254:K2254"/>
    <mergeCell ref="C2255:D2255"/>
    <mergeCell ref="H2255:I2255"/>
    <mergeCell ref="J2255:K2255"/>
    <mergeCell ref="C2252:D2252"/>
    <mergeCell ref="H2252:I2252"/>
    <mergeCell ref="J2252:K2252"/>
    <mergeCell ref="C2253:D2253"/>
    <mergeCell ref="H2253:I2253"/>
    <mergeCell ref="J2253:K2253"/>
    <mergeCell ref="C2249:F2249"/>
    <mergeCell ref="H2249:M2249"/>
    <mergeCell ref="C2250:D2250"/>
    <mergeCell ref="H2250:I2250"/>
    <mergeCell ref="J2250:K2250"/>
    <mergeCell ref="M2250:M2251"/>
    <mergeCell ref="C2251:D2251"/>
    <mergeCell ref="H2251:I2251"/>
    <mergeCell ref="J2251:K2251"/>
    <mergeCell ref="C2260:H2260"/>
    <mergeCell ref="I2260:J2260"/>
    <mergeCell ref="L2260:M2260"/>
    <mergeCell ref="C2261:E2262"/>
    <mergeCell ref="F2261:G2262"/>
    <mergeCell ref="I2261:J2261"/>
    <mergeCell ref="L2261:M2261"/>
    <mergeCell ref="I2262:J2262"/>
    <mergeCell ref="K2262:M2262"/>
    <mergeCell ref="C2258:E2259"/>
    <mergeCell ref="F2258:G2258"/>
    <mergeCell ref="H2258:I2258"/>
    <mergeCell ref="F2259:G2259"/>
    <mergeCell ref="H2259:I2259"/>
    <mergeCell ref="C2256:D2256"/>
    <mergeCell ref="H2256:I2256"/>
    <mergeCell ref="J2256:K2256"/>
    <mergeCell ref="C2257:D2257"/>
    <mergeCell ref="H2257:I2257"/>
    <mergeCell ref="J2257:K2257"/>
    <mergeCell ref="F2267:H2267"/>
    <mergeCell ref="I2267:M2269"/>
    <mergeCell ref="F2268:H2268"/>
    <mergeCell ref="F2269:H2269"/>
    <mergeCell ref="F2270:H2270"/>
    <mergeCell ref="I2270:M2272"/>
    <mergeCell ref="F2271:H2271"/>
    <mergeCell ref="F2272:H2272"/>
    <mergeCell ref="C2265:E2265"/>
    <mergeCell ref="F2265:G2265"/>
    <mergeCell ref="I2265:J2266"/>
    <mergeCell ref="K2265:M2266"/>
    <mergeCell ref="C2266:H2266"/>
    <mergeCell ref="C2263:E2263"/>
    <mergeCell ref="F2263:G2263"/>
    <mergeCell ref="I2263:J2263"/>
    <mergeCell ref="K2263:M2263"/>
    <mergeCell ref="C2264:E2264"/>
    <mergeCell ref="F2264:G2264"/>
    <mergeCell ref="I2264:M2264"/>
    <mergeCell ref="C2282:F2282"/>
    <mergeCell ref="H2282:M2282"/>
    <mergeCell ref="C2283:F2283"/>
    <mergeCell ref="H2283:M2283"/>
    <mergeCell ref="C2284:F2284"/>
    <mergeCell ref="H2284:M2284"/>
    <mergeCell ref="B2273:M2273"/>
    <mergeCell ref="A2274:A2307"/>
    <mergeCell ref="B2274:C2275"/>
    <mergeCell ref="D2274:M2274"/>
    <mergeCell ref="D2275:M2275"/>
    <mergeCell ref="C2276:G2278"/>
    <mergeCell ref="H2276:I2278"/>
    <mergeCell ref="J2276:J2278"/>
    <mergeCell ref="K2276:M2276"/>
    <mergeCell ref="K2277:M2278"/>
    <mergeCell ref="C2279:F2279"/>
    <mergeCell ref="H2279:M2279"/>
    <mergeCell ref="C2280:F2280"/>
    <mergeCell ref="H2280:M2280"/>
    <mergeCell ref="C2281:F2281"/>
    <mergeCell ref="H2281:M2281"/>
    <mergeCell ref="D2302:E2302"/>
    <mergeCell ref="D2303:E2303"/>
    <mergeCell ref="D2304:E2304"/>
    <mergeCell ref="D2305:E2305"/>
    <mergeCell ref="D2306:E2306"/>
    <mergeCell ref="D2307:E2307"/>
    <mergeCell ref="C2289:D2289"/>
    <mergeCell ref="H2289:I2289"/>
    <mergeCell ref="J2289:K2289"/>
    <mergeCell ref="C2290:D2290"/>
    <mergeCell ref="H2290:I2290"/>
    <mergeCell ref="J2290:K2290"/>
    <mergeCell ref="C2287:D2287"/>
    <mergeCell ref="H2287:I2287"/>
    <mergeCell ref="J2287:K2287"/>
    <mergeCell ref="C2288:D2288"/>
    <mergeCell ref="H2288:I2288"/>
    <mergeCell ref="J2288:K2288"/>
    <mergeCell ref="C2285:D2285"/>
    <mergeCell ref="H2285:I2285"/>
    <mergeCell ref="J2285:K2285"/>
    <mergeCell ref="M2285:M2286"/>
    <mergeCell ref="C2286:D2286"/>
    <mergeCell ref="H2286:I2286"/>
    <mergeCell ref="J2286:K2286"/>
    <mergeCell ref="C2295:H2295"/>
    <mergeCell ref="I2295:J2295"/>
    <mergeCell ref="L2295:M2295"/>
    <mergeCell ref="C2296:E2297"/>
    <mergeCell ref="F2296:G2297"/>
    <mergeCell ref="I2296:J2296"/>
    <mergeCell ref="L2296:M2296"/>
    <mergeCell ref="I2297:J2297"/>
    <mergeCell ref="K2297:M2297"/>
    <mergeCell ref="C2293:E2294"/>
    <mergeCell ref="F2293:G2293"/>
    <mergeCell ref="H2293:I2293"/>
    <mergeCell ref="F2294:G2294"/>
    <mergeCell ref="H2294:I2294"/>
    <mergeCell ref="C2291:D2291"/>
    <mergeCell ref="H2291:I2291"/>
    <mergeCell ref="J2291:K2291"/>
    <mergeCell ref="C2292:D2292"/>
    <mergeCell ref="H2292:I2292"/>
    <mergeCell ref="J2292:K2292"/>
    <mergeCell ref="F2302:H2302"/>
    <mergeCell ref="I2302:M2304"/>
    <mergeCell ref="F2303:H2303"/>
    <mergeCell ref="F2304:H2304"/>
    <mergeCell ref="F2305:H2305"/>
    <mergeCell ref="I2305:M2307"/>
    <mergeCell ref="F2306:H2306"/>
    <mergeCell ref="F2307:H2307"/>
    <mergeCell ref="C2300:E2300"/>
    <mergeCell ref="F2300:G2300"/>
    <mergeCell ref="I2300:J2301"/>
    <mergeCell ref="K2300:M2301"/>
    <mergeCell ref="C2301:H2301"/>
    <mergeCell ref="C2298:E2298"/>
    <mergeCell ref="F2298:G2298"/>
    <mergeCell ref="I2298:J2298"/>
    <mergeCell ref="K2298:M2298"/>
    <mergeCell ref="C2299:E2299"/>
    <mergeCell ref="F2299:G2299"/>
    <mergeCell ref="I2299:M2299"/>
    <mergeCell ref="H2317:M2317"/>
    <mergeCell ref="C2318:F2318"/>
    <mergeCell ref="H2318:M2318"/>
    <mergeCell ref="C2319:F2319"/>
    <mergeCell ref="H2319:M2319"/>
    <mergeCell ref="A2308:M2308"/>
    <mergeCell ref="B2309:M2309"/>
    <mergeCell ref="A2310:A2343"/>
    <mergeCell ref="B2310:C2311"/>
    <mergeCell ref="D2310:M2310"/>
    <mergeCell ref="D2311:M2311"/>
    <mergeCell ref="C2312:G2314"/>
    <mergeCell ref="H2312:I2314"/>
    <mergeCell ref="J2312:J2314"/>
    <mergeCell ref="K2312:M2312"/>
    <mergeCell ref="K2313:M2314"/>
    <mergeCell ref="C2315:F2315"/>
    <mergeCell ref="H2315:M2315"/>
    <mergeCell ref="C2316:F2316"/>
    <mergeCell ref="H2316:M2316"/>
    <mergeCell ref="C2317:F2317"/>
    <mergeCell ref="D2338:E2338"/>
    <mergeCell ref="D2339:E2339"/>
    <mergeCell ref="D2340:E2340"/>
    <mergeCell ref="D2341:E2341"/>
    <mergeCell ref="D2342:E2342"/>
    <mergeCell ref="D2343:E2343"/>
    <mergeCell ref="C2325:D2325"/>
    <mergeCell ref="H2325:I2325"/>
    <mergeCell ref="J2325:K2325"/>
    <mergeCell ref="C2326:D2326"/>
    <mergeCell ref="H2326:I2326"/>
    <mergeCell ref="J2326:K2326"/>
    <mergeCell ref="C2323:D2323"/>
    <mergeCell ref="H2323:I2323"/>
    <mergeCell ref="J2323:K2323"/>
    <mergeCell ref="C2324:D2324"/>
    <mergeCell ref="H2324:I2324"/>
    <mergeCell ref="J2324:K2324"/>
    <mergeCell ref="C2320:F2320"/>
    <mergeCell ref="H2320:M2320"/>
    <mergeCell ref="C2321:D2321"/>
    <mergeCell ref="H2321:I2321"/>
    <mergeCell ref="J2321:K2321"/>
    <mergeCell ref="M2321:M2322"/>
    <mergeCell ref="C2322:D2322"/>
    <mergeCell ref="H2322:I2322"/>
    <mergeCell ref="J2322:K2322"/>
    <mergeCell ref="C2331:H2331"/>
    <mergeCell ref="I2331:J2331"/>
    <mergeCell ref="L2331:M2331"/>
    <mergeCell ref="C2332:E2333"/>
    <mergeCell ref="F2332:G2333"/>
    <mergeCell ref="I2332:J2332"/>
    <mergeCell ref="L2332:M2332"/>
    <mergeCell ref="I2333:J2333"/>
    <mergeCell ref="K2333:M2333"/>
    <mergeCell ref="C2329:E2330"/>
    <mergeCell ref="F2329:G2329"/>
    <mergeCell ref="H2329:I2329"/>
    <mergeCell ref="F2330:G2330"/>
    <mergeCell ref="H2330:I2330"/>
    <mergeCell ref="C2327:D2327"/>
    <mergeCell ref="H2327:I2327"/>
    <mergeCell ref="J2327:K2327"/>
    <mergeCell ref="C2328:D2328"/>
    <mergeCell ref="H2328:I2328"/>
    <mergeCell ref="J2328:K2328"/>
    <mergeCell ref="F2338:H2338"/>
    <mergeCell ref="I2338:M2340"/>
    <mergeCell ref="F2339:H2339"/>
    <mergeCell ref="F2340:H2340"/>
    <mergeCell ref="F2341:H2341"/>
    <mergeCell ref="I2341:M2343"/>
    <mergeCell ref="F2342:H2342"/>
    <mergeCell ref="F2343:H2343"/>
    <mergeCell ref="C2336:E2336"/>
    <mergeCell ref="F2336:G2336"/>
    <mergeCell ref="I2336:J2337"/>
    <mergeCell ref="K2336:M2337"/>
    <mergeCell ref="C2337:H2337"/>
    <mergeCell ref="C2334:E2334"/>
    <mergeCell ref="F2334:G2334"/>
    <mergeCell ref="I2334:J2334"/>
    <mergeCell ref="K2334:M2334"/>
    <mergeCell ref="C2335:E2335"/>
    <mergeCell ref="F2335:G2335"/>
    <mergeCell ref="I2335:M2335"/>
    <mergeCell ref="C2353:F2353"/>
    <mergeCell ref="H2353:M2353"/>
    <mergeCell ref="C2354:F2354"/>
    <mergeCell ref="H2354:M2354"/>
    <mergeCell ref="C2355:F2355"/>
    <mergeCell ref="H2355:M2355"/>
    <mergeCell ref="B2344:M2344"/>
    <mergeCell ref="A2345:A2378"/>
    <mergeCell ref="B2345:C2346"/>
    <mergeCell ref="D2345:M2345"/>
    <mergeCell ref="D2346:M2346"/>
    <mergeCell ref="C2347:G2349"/>
    <mergeCell ref="H2347:I2349"/>
    <mergeCell ref="J2347:J2349"/>
    <mergeCell ref="K2347:M2347"/>
    <mergeCell ref="K2348:M2349"/>
    <mergeCell ref="C2350:F2350"/>
    <mergeCell ref="H2350:M2350"/>
    <mergeCell ref="C2351:F2351"/>
    <mergeCell ref="H2351:M2351"/>
    <mergeCell ref="C2352:F2352"/>
    <mergeCell ref="H2352:M2352"/>
    <mergeCell ref="D2373:E2373"/>
    <mergeCell ref="D2374:E2374"/>
    <mergeCell ref="D2375:E2375"/>
    <mergeCell ref="D2376:E2376"/>
    <mergeCell ref="D2377:E2377"/>
    <mergeCell ref="D2378:E2378"/>
    <mergeCell ref="C2360:D2360"/>
    <mergeCell ref="H2360:I2360"/>
    <mergeCell ref="J2360:K2360"/>
    <mergeCell ref="C2361:D2361"/>
    <mergeCell ref="H2361:I2361"/>
    <mergeCell ref="J2361:K2361"/>
    <mergeCell ref="C2358:D2358"/>
    <mergeCell ref="H2358:I2358"/>
    <mergeCell ref="J2358:K2358"/>
    <mergeCell ref="C2359:D2359"/>
    <mergeCell ref="H2359:I2359"/>
    <mergeCell ref="J2359:K2359"/>
    <mergeCell ref="C2356:D2356"/>
    <mergeCell ref="H2356:I2356"/>
    <mergeCell ref="J2356:K2356"/>
    <mergeCell ref="M2356:M2357"/>
    <mergeCell ref="C2357:D2357"/>
    <mergeCell ref="H2357:I2357"/>
    <mergeCell ref="J2357:K2357"/>
    <mergeCell ref="C2366:H2366"/>
    <mergeCell ref="I2366:J2366"/>
    <mergeCell ref="L2366:M2366"/>
    <mergeCell ref="C2367:E2368"/>
    <mergeCell ref="F2367:G2368"/>
    <mergeCell ref="I2367:J2367"/>
    <mergeCell ref="L2367:M2367"/>
    <mergeCell ref="I2368:J2368"/>
    <mergeCell ref="K2368:M2368"/>
    <mergeCell ref="C2364:E2365"/>
    <mergeCell ref="F2364:G2364"/>
    <mergeCell ref="H2364:I2364"/>
    <mergeCell ref="F2365:G2365"/>
    <mergeCell ref="H2365:I2365"/>
    <mergeCell ref="C2362:D2362"/>
    <mergeCell ref="H2362:I2362"/>
    <mergeCell ref="J2362:K2362"/>
    <mergeCell ref="C2363:D2363"/>
    <mergeCell ref="H2363:I2363"/>
    <mergeCell ref="J2363:K2363"/>
    <mergeCell ref="F2373:H2373"/>
    <mergeCell ref="I2373:M2375"/>
    <mergeCell ref="F2374:H2374"/>
    <mergeCell ref="F2375:H2375"/>
    <mergeCell ref="F2376:H2376"/>
    <mergeCell ref="I2376:M2378"/>
    <mergeCell ref="F2377:H2377"/>
    <mergeCell ref="F2378:H2378"/>
    <mergeCell ref="C2371:E2371"/>
    <mergeCell ref="F2371:G2371"/>
    <mergeCell ref="I2371:J2372"/>
    <mergeCell ref="K2371:M2372"/>
    <mergeCell ref="C2372:H2372"/>
    <mergeCell ref="C2369:E2369"/>
    <mergeCell ref="F2369:G2369"/>
    <mergeCell ref="I2369:J2369"/>
    <mergeCell ref="K2369:M2369"/>
    <mergeCell ref="C2370:E2370"/>
    <mergeCell ref="F2370:G2370"/>
    <mergeCell ref="I2370:M2370"/>
    <mergeCell ref="H2388:M2388"/>
    <mergeCell ref="C2389:F2389"/>
    <mergeCell ref="H2389:M2389"/>
    <mergeCell ref="C2390:F2390"/>
    <mergeCell ref="H2390:M2390"/>
    <mergeCell ref="A2379:M2379"/>
    <mergeCell ref="B2380:M2380"/>
    <mergeCell ref="A2381:A2414"/>
    <mergeCell ref="B2381:C2382"/>
    <mergeCell ref="D2381:M2381"/>
    <mergeCell ref="D2382:M2382"/>
    <mergeCell ref="C2383:G2385"/>
    <mergeCell ref="H2383:I2385"/>
    <mergeCell ref="J2383:J2385"/>
    <mergeCell ref="K2383:M2383"/>
    <mergeCell ref="K2384:M2385"/>
    <mergeCell ref="C2386:F2386"/>
    <mergeCell ref="H2386:M2386"/>
    <mergeCell ref="C2387:F2387"/>
    <mergeCell ref="H2387:M2387"/>
    <mergeCell ref="C2388:F2388"/>
    <mergeCell ref="D2409:E2409"/>
    <mergeCell ref="D2410:E2410"/>
    <mergeCell ref="D2411:E2411"/>
    <mergeCell ref="D2412:E2412"/>
    <mergeCell ref="D2413:E2413"/>
    <mergeCell ref="D2414:E2414"/>
    <mergeCell ref="C2396:D2396"/>
    <mergeCell ref="H2396:I2396"/>
    <mergeCell ref="J2396:K2396"/>
    <mergeCell ref="C2397:D2397"/>
    <mergeCell ref="H2397:I2397"/>
    <mergeCell ref="J2397:K2397"/>
    <mergeCell ref="C2394:D2394"/>
    <mergeCell ref="H2394:I2394"/>
    <mergeCell ref="J2394:K2394"/>
    <mergeCell ref="C2395:D2395"/>
    <mergeCell ref="H2395:I2395"/>
    <mergeCell ref="J2395:K2395"/>
    <mergeCell ref="C2391:F2391"/>
    <mergeCell ref="H2391:M2391"/>
    <mergeCell ref="C2392:D2392"/>
    <mergeCell ref="H2392:I2392"/>
    <mergeCell ref="J2392:K2392"/>
    <mergeCell ref="M2392:M2393"/>
    <mergeCell ref="C2393:D2393"/>
    <mergeCell ref="H2393:I2393"/>
    <mergeCell ref="J2393:K2393"/>
    <mergeCell ref="C2402:H2402"/>
    <mergeCell ref="I2402:J2402"/>
    <mergeCell ref="L2402:M2402"/>
    <mergeCell ref="C2403:E2404"/>
    <mergeCell ref="F2403:G2404"/>
    <mergeCell ref="I2403:J2403"/>
    <mergeCell ref="L2403:M2403"/>
    <mergeCell ref="I2404:J2404"/>
    <mergeCell ref="K2404:M2404"/>
    <mergeCell ref="C2400:E2401"/>
    <mergeCell ref="F2400:G2400"/>
    <mergeCell ref="H2400:I2400"/>
    <mergeCell ref="F2401:G2401"/>
    <mergeCell ref="H2401:I2401"/>
    <mergeCell ref="C2398:D2398"/>
    <mergeCell ref="H2398:I2398"/>
    <mergeCell ref="J2398:K2398"/>
    <mergeCell ref="C2399:D2399"/>
    <mergeCell ref="H2399:I2399"/>
    <mergeCell ref="J2399:K2399"/>
    <mergeCell ref="F2409:H2409"/>
    <mergeCell ref="I2409:M2411"/>
    <mergeCell ref="F2410:H2410"/>
    <mergeCell ref="F2411:H2411"/>
    <mergeCell ref="F2412:H2412"/>
    <mergeCell ref="I2412:M2414"/>
    <mergeCell ref="F2413:H2413"/>
    <mergeCell ref="F2414:H2414"/>
    <mergeCell ref="C2407:E2407"/>
    <mergeCell ref="F2407:G2407"/>
    <mergeCell ref="I2407:J2408"/>
    <mergeCell ref="K2407:M2408"/>
    <mergeCell ref="C2408:H2408"/>
    <mergeCell ref="C2405:E2405"/>
    <mergeCell ref="F2405:G2405"/>
    <mergeCell ref="I2405:J2405"/>
    <mergeCell ref="K2405:M2405"/>
    <mergeCell ref="C2406:E2406"/>
    <mergeCell ref="F2406:G2406"/>
    <mergeCell ref="I2406:M2406"/>
    <mergeCell ref="C2424:F2424"/>
    <mergeCell ref="H2424:M2424"/>
    <mergeCell ref="C2425:F2425"/>
    <mergeCell ref="H2425:M2425"/>
    <mergeCell ref="C2426:F2426"/>
    <mergeCell ref="H2426:M2426"/>
    <mergeCell ref="B2415:M2415"/>
    <mergeCell ref="A2416:A2449"/>
    <mergeCell ref="B2416:C2417"/>
    <mergeCell ref="D2416:M2416"/>
    <mergeCell ref="D2417:M2417"/>
    <mergeCell ref="C2418:G2420"/>
    <mergeCell ref="H2418:I2420"/>
    <mergeCell ref="J2418:J2420"/>
    <mergeCell ref="K2418:M2418"/>
    <mergeCell ref="K2419:M2420"/>
    <mergeCell ref="C2421:F2421"/>
    <mergeCell ref="H2421:M2421"/>
    <mergeCell ref="C2422:F2422"/>
    <mergeCell ref="H2422:M2422"/>
    <mergeCell ref="C2423:F2423"/>
    <mergeCell ref="H2423:M2423"/>
    <mergeCell ref="D2444:E2444"/>
    <mergeCell ref="D2445:E2445"/>
    <mergeCell ref="D2446:E2446"/>
    <mergeCell ref="D2447:E2447"/>
    <mergeCell ref="D2448:E2448"/>
    <mergeCell ref="D2449:E2449"/>
    <mergeCell ref="C2431:D2431"/>
    <mergeCell ref="H2431:I2431"/>
    <mergeCell ref="J2431:K2431"/>
    <mergeCell ref="C2432:D2432"/>
    <mergeCell ref="H2432:I2432"/>
    <mergeCell ref="J2432:K2432"/>
    <mergeCell ref="C2429:D2429"/>
    <mergeCell ref="H2429:I2429"/>
    <mergeCell ref="J2429:K2429"/>
    <mergeCell ref="C2430:D2430"/>
    <mergeCell ref="H2430:I2430"/>
    <mergeCell ref="J2430:K2430"/>
    <mergeCell ref="C2427:D2427"/>
    <mergeCell ref="H2427:I2427"/>
    <mergeCell ref="J2427:K2427"/>
    <mergeCell ref="M2427:M2428"/>
    <mergeCell ref="C2428:D2428"/>
    <mergeCell ref="H2428:I2428"/>
    <mergeCell ref="J2428:K2428"/>
    <mergeCell ref="C2437:H2437"/>
    <mergeCell ref="I2437:J2437"/>
    <mergeCell ref="L2437:M2437"/>
    <mergeCell ref="C2438:E2439"/>
    <mergeCell ref="F2438:G2439"/>
    <mergeCell ref="I2438:J2438"/>
    <mergeCell ref="L2438:M2438"/>
    <mergeCell ref="I2439:J2439"/>
    <mergeCell ref="K2439:M2439"/>
    <mergeCell ref="C2435:E2436"/>
    <mergeCell ref="F2435:G2435"/>
    <mergeCell ref="H2435:I2435"/>
    <mergeCell ref="F2436:G2436"/>
    <mergeCell ref="H2436:I2436"/>
    <mergeCell ref="C2433:D2433"/>
    <mergeCell ref="H2433:I2433"/>
    <mergeCell ref="J2433:K2433"/>
    <mergeCell ref="C2434:D2434"/>
    <mergeCell ref="H2434:I2434"/>
    <mergeCell ref="J2434:K2434"/>
    <mergeCell ref="F2444:H2444"/>
    <mergeCell ref="I2444:M2446"/>
    <mergeCell ref="F2445:H2445"/>
    <mergeCell ref="F2446:H2446"/>
    <mergeCell ref="F2447:H2447"/>
    <mergeCell ref="I2447:M2449"/>
    <mergeCell ref="F2448:H2448"/>
    <mergeCell ref="F2449:H2449"/>
    <mergeCell ref="C2442:E2442"/>
    <mergeCell ref="F2442:G2442"/>
    <mergeCell ref="I2442:J2443"/>
    <mergeCell ref="K2442:M2443"/>
    <mergeCell ref="C2443:H2443"/>
    <mergeCell ref="C2440:E2440"/>
    <mergeCell ref="F2440:G2440"/>
    <mergeCell ref="I2440:J2440"/>
    <mergeCell ref="K2440:M2440"/>
    <mergeCell ref="C2441:E2441"/>
    <mergeCell ref="F2441:G2441"/>
    <mergeCell ref="I2441:M2441"/>
    <mergeCell ref="H2459:M2459"/>
    <mergeCell ref="C2460:F2460"/>
    <mergeCell ref="H2460:M2460"/>
    <mergeCell ref="C2461:F2461"/>
    <mergeCell ref="H2461:M2461"/>
    <mergeCell ref="A2450:M2450"/>
    <mergeCell ref="B2451:M2451"/>
    <mergeCell ref="A2452:A2485"/>
    <mergeCell ref="B2452:C2453"/>
    <mergeCell ref="D2452:M2452"/>
    <mergeCell ref="D2453:M2453"/>
    <mergeCell ref="C2454:G2456"/>
    <mergeCell ref="H2454:I2456"/>
    <mergeCell ref="J2454:J2456"/>
    <mergeCell ref="K2454:M2454"/>
    <mergeCell ref="K2455:M2456"/>
    <mergeCell ref="C2457:F2457"/>
    <mergeCell ref="H2457:M2457"/>
    <mergeCell ref="C2458:F2458"/>
    <mergeCell ref="H2458:M2458"/>
    <mergeCell ref="C2459:F2459"/>
    <mergeCell ref="D2480:E2480"/>
    <mergeCell ref="D2481:E2481"/>
    <mergeCell ref="D2482:E2482"/>
    <mergeCell ref="D2483:E2483"/>
    <mergeCell ref="D2484:E2484"/>
    <mergeCell ref="D2485:E2485"/>
    <mergeCell ref="C2467:D2467"/>
    <mergeCell ref="H2467:I2467"/>
    <mergeCell ref="J2467:K2467"/>
    <mergeCell ref="C2468:D2468"/>
    <mergeCell ref="H2468:I2468"/>
    <mergeCell ref="J2468:K2468"/>
    <mergeCell ref="C2465:D2465"/>
    <mergeCell ref="H2465:I2465"/>
    <mergeCell ref="J2465:K2465"/>
    <mergeCell ref="C2466:D2466"/>
    <mergeCell ref="H2466:I2466"/>
    <mergeCell ref="J2466:K2466"/>
    <mergeCell ref="C2462:F2462"/>
    <mergeCell ref="H2462:M2462"/>
    <mergeCell ref="C2463:D2463"/>
    <mergeCell ref="H2463:I2463"/>
    <mergeCell ref="J2463:K2463"/>
    <mergeCell ref="M2463:M2464"/>
    <mergeCell ref="C2464:D2464"/>
    <mergeCell ref="H2464:I2464"/>
    <mergeCell ref="J2464:K2464"/>
    <mergeCell ref="C2473:H2473"/>
    <mergeCell ref="I2473:J2473"/>
    <mergeCell ref="L2473:M2473"/>
    <mergeCell ref="C2474:E2475"/>
    <mergeCell ref="F2474:G2475"/>
    <mergeCell ref="I2474:J2474"/>
    <mergeCell ref="L2474:M2474"/>
    <mergeCell ref="I2475:J2475"/>
    <mergeCell ref="K2475:M2475"/>
    <mergeCell ref="C2471:E2472"/>
    <mergeCell ref="F2471:G2471"/>
    <mergeCell ref="H2471:I2471"/>
    <mergeCell ref="F2472:G2472"/>
    <mergeCell ref="H2472:I2472"/>
    <mergeCell ref="C2469:D2469"/>
    <mergeCell ref="H2469:I2469"/>
    <mergeCell ref="J2469:K2469"/>
    <mergeCell ref="C2470:D2470"/>
    <mergeCell ref="H2470:I2470"/>
    <mergeCell ref="J2470:K2470"/>
    <mergeCell ref="F2480:H2480"/>
    <mergeCell ref="I2480:M2482"/>
    <mergeCell ref="F2481:H2481"/>
    <mergeCell ref="F2482:H2482"/>
    <mergeCell ref="F2483:H2483"/>
    <mergeCell ref="I2483:M2485"/>
    <mergeCell ref="F2484:H2484"/>
    <mergeCell ref="F2485:H2485"/>
    <mergeCell ref="C2478:E2478"/>
    <mergeCell ref="F2478:G2478"/>
    <mergeCell ref="I2478:J2479"/>
    <mergeCell ref="K2478:M2479"/>
    <mergeCell ref="C2479:H2479"/>
    <mergeCell ref="C2476:E2476"/>
    <mergeCell ref="F2476:G2476"/>
    <mergeCell ref="I2476:J2476"/>
    <mergeCell ref="K2476:M2476"/>
    <mergeCell ref="C2477:E2477"/>
    <mergeCell ref="F2477:G2477"/>
    <mergeCell ref="I2477:M2477"/>
    <mergeCell ref="C2495:F2495"/>
    <mergeCell ref="H2495:M2495"/>
    <mergeCell ref="C2496:F2496"/>
    <mergeCell ref="H2496:M2496"/>
    <mergeCell ref="C2497:F2497"/>
    <mergeCell ref="H2497:M2497"/>
    <mergeCell ref="B2486:M2486"/>
    <mergeCell ref="A2487:A2520"/>
    <mergeCell ref="B2487:C2488"/>
    <mergeCell ref="D2487:M2487"/>
    <mergeCell ref="D2488:M2488"/>
    <mergeCell ref="C2489:G2491"/>
    <mergeCell ref="H2489:I2491"/>
    <mergeCell ref="J2489:J2491"/>
    <mergeCell ref="K2489:M2489"/>
    <mergeCell ref="K2490:M2491"/>
    <mergeCell ref="C2492:F2492"/>
    <mergeCell ref="H2492:M2492"/>
    <mergeCell ref="C2493:F2493"/>
    <mergeCell ref="H2493:M2493"/>
    <mergeCell ref="C2494:F2494"/>
    <mergeCell ref="H2494:M2494"/>
    <mergeCell ref="D2515:E2515"/>
    <mergeCell ref="D2516:E2516"/>
    <mergeCell ref="D2517:E2517"/>
    <mergeCell ref="D2518:E2518"/>
    <mergeCell ref="D2519:E2519"/>
    <mergeCell ref="D2520:E2520"/>
    <mergeCell ref="C2502:D2502"/>
    <mergeCell ref="H2502:I2502"/>
    <mergeCell ref="J2502:K2502"/>
    <mergeCell ref="C2503:D2503"/>
    <mergeCell ref="H2503:I2503"/>
    <mergeCell ref="J2503:K2503"/>
    <mergeCell ref="C2500:D2500"/>
    <mergeCell ref="H2500:I2500"/>
    <mergeCell ref="J2500:K2500"/>
    <mergeCell ref="C2501:D2501"/>
    <mergeCell ref="H2501:I2501"/>
    <mergeCell ref="J2501:K2501"/>
    <mergeCell ref="C2498:D2498"/>
    <mergeCell ref="H2498:I2498"/>
    <mergeCell ref="J2498:K2498"/>
    <mergeCell ref="M2498:M2499"/>
    <mergeCell ref="C2499:D2499"/>
    <mergeCell ref="H2499:I2499"/>
    <mergeCell ref="J2499:K2499"/>
    <mergeCell ref="C2508:H2508"/>
    <mergeCell ref="I2508:J2508"/>
    <mergeCell ref="L2508:M2508"/>
    <mergeCell ref="C2509:E2510"/>
    <mergeCell ref="F2509:G2510"/>
    <mergeCell ref="I2509:J2509"/>
    <mergeCell ref="L2509:M2509"/>
    <mergeCell ref="I2510:J2510"/>
    <mergeCell ref="K2510:M2510"/>
    <mergeCell ref="C2506:E2507"/>
    <mergeCell ref="F2506:G2506"/>
    <mergeCell ref="H2506:I2506"/>
    <mergeCell ref="F2507:G2507"/>
    <mergeCell ref="H2507:I2507"/>
    <mergeCell ref="C2504:D2504"/>
    <mergeCell ref="H2504:I2504"/>
    <mergeCell ref="J2504:K2504"/>
    <mergeCell ref="C2505:D2505"/>
    <mergeCell ref="H2505:I2505"/>
    <mergeCell ref="J2505:K2505"/>
    <mergeCell ref="F2515:H2515"/>
    <mergeCell ref="I2515:M2517"/>
    <mergeCell ref="F2516:H2516"/>
    <mergeCell ref="F2517:H2517"/>
    <mergeCell ref="F2518:H2518"/>
    <mergeCell ref="I2518:M2520"/>
    <mergeCell ref="F2519:H2519"/>
    <mergeCell ref="F2520:H2520"/>
    <mergeCell ref="C2513:E2513"/>
    <mergeCell ref="F2513:G2513"/>
    <mergeCell ref="I2513:J2514"/>
    <mergeCell ref="K2513:M2514"/>
    <mergeCell ref="C2514:H2514"/>
    <mergeCell ref="C2511:E2511"/>
    <mergeCell ref="F2511:G2511"/>
    <mergeCell ref="I2511:J2511"/>
    <mergeCell ref="K2511:M2511"/>
    <mergeCell ref="C2512:E2512"/>
    <mergeCell ref="F2512:G2512"/>
    <mergeCell ref="I2512:M2512"/>
    <mergeCell ref="H2530:M2530"/>
    <mergeCell ref="C2531:F2531"/>
    <mergeCell ref="H2531:M2531"/>
    <mergeCell ref="C2532:F2532"/>
    <mergeCell ref="H2532:M2532"/>
    <mergeCell ref="A2521:M2521"/>
    <mergeCell ref="B2522:M2522"/>
    <mergeCell ref="A2523:A2556"/>
    <mergeCell ref="B2523:C2524"/>
    <mergeCell ref="D2523:M2523"/>
    <mergeCell ref="D2524:M2524"/>
    <mergeCell ref="C2525:G2527"/>
    <mergeCell ref="H2525:I2527"/>
    <mergeCell ref="J2525:J2527"/>
    <mergeCell ref="K2525:M2525"/>
    <mergeCell ref="K2526:M2527"/>
    <mergeCell ref="C2528:F2528"/>
    <mergeCell ref="H2528:M2528"/>
    <mergeCell ref="C2529:F2529"/>
    <mergeCell ref="H2529:M2529"/>
    <mergeCell ref="C2530:F2530"/>
    <mergeCell ref="D2551:E2551"/>
    <mergeCell ref="D2552:E2552"/>
    <mergeCell ref="D2553:E2553"/>
    <mergeCell ref="D2554:E2554"/>
    <mergeCell ref="D2555:E2555"/>
    <mergeCell ref="D2556:E2556"/>
    <mergeCell ref="C2538:D2538"/>
    <mergeCell ref="H2538:I2538"/>
    <mergeCell ref="J2538:K2538"/>
    <mergeCell ref="C2539:D2539"/>
    <mergeCell ref="H2539:I2539"/>
    <mergeCell ref="J2539:K2539"/>
    <mergeCell ref="C2536:D2536"/>
    <mergeCell ref="H2536:I2536"/>
    <mergeCell ref="J2536:K2536"/>
    <mergeCell ref="C2537:D2537"/>
    <mergeCell ref="H2537:I2537"/>
    <mergeCell ref="J2537:K2537"/>
    <mergeCell ref="C2533:F2533"/>
    <mergeCell ref="H2533:M2533"/>
    <mergeCell ref="C2534:D2534"/>
    <mergeCell ref="H2534:I2534"/>
    <mergeCell ref="J2534:K2534"/>
    <mergeCell ref="M2534:M2535"/>
    <mergeCell ref="C2535:D2535"/>
    <mergeCell ref="H2535:I2535"/>
    <mergeCell ref="J2535:K2535"/>
    <mergeCell ref="C2544:H2544"/>
    <mergeCell ref="I2544:J2544"/>
    <mergeCell ref="L2544:M2544"/>
    <mergeCell ref="C2545:E2546"/>
    <mergeCell ref="F2545:G2546"/>
    <mergeCell ref="I2545:J2545"/>
    <mergeCell ref="L2545:M2545"/>
    <mergeCell ref="I2546:J2546"/>
    <mergeCell ref="K2546:M2546"/>
    <mergeCell ref="C2542:E2543"/>
    <mergeCell ref="F2542:G2542"/>
    <mergeCell ref="H2542:I2542"/>
    <mergeCell ref="F2543:G2543"/>
    <mergeCell ref="H2543:I2543"/>
    <mergeCell ref="C2540:D2540"/>
    <mergeCell ref="H2540:I2540"/>
    <mergeCell ref="J2540:K2540"/>
    <mergeCell ref="C2541:D2541"/>
    <mergeCell ref="H2541:I2541"/>
    <mergeCell ref="J2541:K2541"/>
    <mergeCell ref="F2551:H2551"/>
    <mergeCell ref="I2551:M2553"/>
    <mergeCell ref="F2552:H2552"/>
    <mergeCell ref="F2553:H2553"/>
    <mergeCell ref="F2554:H2554"/>
    <mergeCell ref="I2554:M2556"/>
    <mergeCell ref="F2555:H2555"/>
    <mergeCell ref="F2556:H2556"/>
    <mergeCell ref="C2549:E2549"/>
    <mergeCell ref="F2549:G2549"/>
    <mergeCell ref="I2549:J2550"/>
    <mergeCell ref="K2549:M2550"/>
    <mergeCell ref="C2550:H2550"/>
    <mergeCell ref="C2547:E2547"/>
    <mergeCell ref="F2547:G2547"/>
    <mergeCell ref="I2547:J2547"/>
    <mergeCell ref="K2547:M2547"/>
    <mergeCell ref="C2548:E2548"/>
    <mergeCell ref="F2548:G2548"/>
    <mergeCell ref="I2548:M2548"/>
    <mergeCell ref="C2566:F2566"/>
    <mergeCell ref="H2566:M2566"/>
    <mergeCell ref="C2567:F2567"/>
    <mergeCell ref="H2567:M2567"/>
    <mergeCell ref="C2568:F2568"/>
    <mergeCell ref="H2568:M2568"/>
    <mergeCell ref="B2557:M2557"/>
    <mergeCell ref="A2558:A2591"/>
    <mergeCell ref="B2558:C2559"/>
    <mergeCell ref="D2558:M2558"/>
    <mergeCell ref="D2559:M2559"/>
    <mergeCell ref="C2560:G2562"/>
    <mergeCell ref="H2560:I2562"/>
    <mergeCell ref="J2560:J2562"/>
    <mergeCell ref="K2560:M2560"/>
    <mergeCell ref="K2561:M2562"/>
    <mergeCell ref="C2563:F2563"/>
    <mergeCell ref="H2563:M2563"/>
    <mergeCell ref="C2564:F2564"/>
    <mergeCell ref="H2564:M2564"/>
    <mergeCell ref="C2565:F2565"/>
    <mergeCell ref="H2565:M2565"/>
    <mergeCell ref="D2586:E2586"/>
    <mergeCell ref="D2587:E2587"/>
    <mergeCell ref="D2588:E2588"/>
    <mergeCell ref="D2589:E2589"/>
    <mergeCell ref="D2590:E2590"/>
    <mergeCell ref="D2591:E2591"/>
    <mergeCell ref="C2573:D2573"/>
    <mergeCell ref="H2573:I2573"/>
    <mergeCell ref="J2573:K2573"/>
    <mergeCell ref="C2574:D2574"/>
    <mergeCell ref="H2574:I2574"/>
    <mergeCell ref="J2574:K2574"/>
    <mergeCell ref="C2571:D2571"/>
    <mergeCell ref="H2571:I2571"/>
    <mergeCell ref="J2571:K2571"/>
    <mergeCell ref="C2572:D2572"/>
    <mergeCell ref="H2572:I2572"/>
    <mergeCell ref="J2572:K2572"/>
    <mergeCell ref="C2569:D2569"/>
    <mergeCell ref="H2569:I2569"/>
    <mergeCell ref="J2569:K2569"/>
    <mergeCell ref="M2569:M2570"/>
    <mergeCell ref="C2570:D2570"/>
    <mergeCell ref="H2570:I2570"/>
    <mergeCell ref="J2570:K2570"/>
    <mergeCell ref="C2579:H2579"/>
    <mergeCell ref="I2579:J2579"/>
    <mergeCell ref="L2579:M2579"/>
    <mergeCell ref="C2580:E2581"/>
    <mergeCell ref="F2580:G2581"/>
    <mergeCell ref="I2580:J2580"/>
    <mergeCell ref="L2580:M2580"/>
    <mergeCell ref="I2581:J2581"/>
    <mergeCell ref="K2581:M2581"/>
    <mergeCell ref="C2577:E2578"/>
    <mergeCell ref="F2577:G2577"/>
    <mergeCell ref="H2577:I2577"/>
    <mergeCell ref="F2578:G2578"/>
    <mergeCell ref="H2578:I2578"/>
    <mergeCell ref="C2575:D2575"/>
    <mergeCell ref="H2575:I2575"/>
    <mergeCell ref="J2575:K2575"/>
    <mergeCell ref="C2576:D2576"/>
    <mergeCell ref="H2576:I2576"/>
    <mergeCell ref="J2576:K2576"/>
    <mergeCell ref="F2586:H2586"/>
    <mergeCell ref="I2586:M2588"/>
    <mergeCell ref="F2587:H2587"/>
    <mergeCell ref="F2588:H2588"/>
    <mergeCell ref="F2589:H2589"/>
    <mergeCell ref="I2589:M2591"/>
    <mergeCell ref="F2590:H2590"/>
    <mergeCell ref="F2591:H2591"/>
    <mergeCell ref="C2584:E2584"/>
    <mergeCell ref="F2584:G2584"/>
    <mergeCell ref="I2584:J2585"/>
    <mergeCell ref="K2584:M2585"/>
    <mergeCell ref="C2585:H2585"/>
    <mergeCell ref="C2582:E2582"/>
    <mergeCell ref="F2582:G2582"/>
    <mergeCell ref="I2582:J2582"/>
    <mergeCell ref="K2582:M2582"/>
    <mergeCell ref="C2583:E2583"/>
    <mergeCell ref="F2583:G2583"/>
    <mergeCell ref="I2583:M2583"/>
    <mergeCell ref="H2601:M2601"/>
    <mergeCell ref="C2602:F2602"/>
    <mergeCell ref="H2602:M2602"/>
    <mergeCell ref="C2603:F2603"/>
    <mergeCell ref="H2603:M2603"/>
    <mergeCell ref="A2592:M2592"/>
    <mergeCell ref="B2593:M2593"/>
    <mergeCell ref="A2594:A2627"/>
    <mergeCell ref="B2594:C2595"/>
    <mergeCell ref="D2594:M2594"/>
    <mergeCell ref="D2595:M2595"/>
    <mergeCell ref="C2596:G2598"/>
    <mergeCell ref="H2596:I2598"/>
    <mergeCell ref="J2596:J2598"/>
    <mergeCell ref="K2596:M2596"/>
    <mergeCell ref="K2597:M2598"/>
    <mergeCell ref="C2599:F2599"/>
    <mergeCell ref="H2599:M2599"/>
    <mergeCell ref="C2600:F2600"/>
    <mergeCell ref="H2600:M2600"/>
    <mergeCell ref="C2601:F2601"/>
    <mergeCell ref="D2622:E2622"/>
    <mergeCell ref="D2623:E2623"/>
    <mergeCell ref="D2624:E2624"/>
    <mergeCell ref="D2625:E2625"/>
    <mergeCell ref="D2626:E2626"/>
    <mergeCell ref="D2627:E2627"/>
    <mergeCell ref="C2609:D2609"/>
    <mergeCell ref="H2609:I2609"/>
    <mergeCell ref="J2609:K2609"/>
    <mergeCell ref="C2610:D2610"/>
    <mergeCell ref="H2610:I2610"/>
    <mergeCell ref="J2610:K2610"/>
    <mergeCell ref="C2607:D2607"/>
    <mergeCell ref="H2607:I2607"/>
    <mergeCell ref="J2607:K2607"/>
    <mergeCell ref="C2608:D2608"/>
    <mergeCell ref="H2608:I2608"/>
    <mergeCell ref="J2608:K2608"/>
    <mergeCell ref="C2604:F2604"/>
    <mergeCell ref="H2604:M2604"/>
    <mergeCell ref="C2605:D2605"/>
    <mergeCell ref="H2605:I2605"/>
    <mergeCell ref="J2605:K2605"/>
    <mergeCell ref="M2605:M2606"/>
    <mergeCell ref="C2606:D2606"/>
    <mergeCell ref="H2606:I2606"/>
    <mergeCell ref="J2606:K2606"/>
    <mergeCell ref="C2615:H2615"/>
    <mergeCell ref="I2615:J2615"/>
    <mergeCell ref="L2615:M2615"/>
    <mergeCell ref="C2616:E2617"/>
    <mergeCell ref="F2616:G2617"/>
    <mergeCell ref="I2616:J2616"/>
    <mergeCell ref="L2616:M2616"/>
    <mergeCell ref="I2617:J2617"/>
    <mergeCell ref="K2617:M2617"/>
    <mergeCell ref="C2613:E2614"/>
    <mergeCell ref="F2613:G2613"/>
    <mergeCell ref="H2613:I2613"/>
    <mergeCell ref="F2614:G2614"/>
    <mergeCell ref="H2614:I2614"/>
    <mergeCell ref="C2611:D2611"/>
    <mergeCell ref="H2611:I2611"/>
    <mergeCell ref="J2611:K2611"/>
    <mergeCell ref="C2612:D2612"/>
    <mergeCell ref="H2612:I2612"/>
    <mergeCell ref="J2612:K2612"/>
    <mergeCell ref="F2622:H2622"/>
    <mergeCell ref="I2622:M2624"/>
    <mergeCell ref="F2623:H2623"/>
    <mergeCell ref="F2624:H2624"/>
    <mergeCell ref="F2625:H2625"/>
    <mergeCell ref="I2625:M2627"/>
    <mergeCell ref="F2626:H2626"/>
    <mergeCell ref="F2627:H2627"/>
    <mergeCell ref="C2620:E2620"/>
    <mergeCell ref="F2620:G2620"/>
    <mergeCell ref="I2620:J2621"/>
    <mergeCell ref="K2620:M2621"/>
    <mergeCell ref="C2621:H2621"/>
    <mergeCell ref="C2618:E2618"/>
    <mergeCell ref="F2618:G2618"/>
    <mergeCell ref="I2618:J2618"/>
    <mergeCell ref="K2618:M2618"/>
    <mergeCell ref="C2619:E2619"/>
    <mergeCell ref="F2619:G2619"/>
    <mergeCell ref="I2619:M2619"/>
    <mergeCell ref="C2637:F2637"/>
    <mergeCell ref="H2637:M2637"/>
    <mergeCell ref="C2638:F2638"/>
    <mergeCell ref="H2638:M2638"/>
    <mergeCell ref="C2639:F2639"/>
    <mergeCell ref="H2639:M2639"/>
    <mergeCell ref="B2628:M2628"/>
    <mergeCell ref="A2629:A2662"/>
    <mergeCell ref="B2629:C2630"/>
    <mergeCell ref="D2629:M2629"/>
    <mergeCell ref="D2630:M2630"/>
    <mergeCell ref="C2631:G2633"/>
    <mergeCell ref="H2631:I2633"/>
    <mergeCell ref="J2631:J2633"/>
    <mergeCell ref="K2631:M2631"/>
    <mergeCell ref="K2632:M2633"/>
    <mergeCell ref="C2634:F2634"/>
    <mergeCell ref="H2634:M2634"/>
    <mergeCell ref="C2635:F2635"/>
    <mergeCell ref="H2635:M2635"/>
    <mergeCell ref="C2636:F2636"/>
    <mergeCell ref="H2636:M2636"/>
    <mergeCell ref="D2657:E2657"/>
    <mergeCell ref="D2658:E2658"/>
    <mergeCell ref="D2659:E2659"/>
    <mergeCell ref="D2660:E2660"/>
    <mergeCell ref="D2661:E2661"/>
    <mergeCell ref="D2662:E2662"/>
    <mergeCell ref="C2644:D2644"/>
    <mergeCell ref="H2644:I2644"/>
    <mergeCell ref="J2644:K2644"/>
    <mergeCell ref="C2645:D2645"/>
    <mergeCell ref="H2645:I2645"/>
    <mergeCell ref="J2645:K2645"/>
    <mergeCell ref="C2642:D2642"/>
    <mergeCell ref="H2642:I2642"/>
    <mergeCell ref="J2642:K2642"/>
    <mergeCell ref="C2643:D2643"/>
    <mergeCell ref="H2643:I2643"/>
    <mergeCell ref="J2643:K2643"/>
    <mergeCell ref="C2640:D2640"/>
    <mergeCell ref="H2640:I2640"/>
    <mergeCell ref="J2640:K2640"/>
    <mergeCell ref="M2640:M2641"/>
    <mergeCell ref="C2641:D2641"/>
    <mergeCell ref="H2641:I2641"/>
    <mergeCell ref="J2641:K2641"/>
    <mergeCell ref="C2650:H2650"/>
    <mergeCell ref="I2650:J2650"/>
    <mergeCell ref="L2650:M2650"/>
    <mergeCell ref="C2651:E2652"/>
    <mergeCell ref="F2651:G2652"/>
    <mergeCell ref="I2651:J2651"/>
    <mergeCell ref="L2651:M2651"/>
    <mergeCell ref="I2652:J2652"/>
    <mergeCell ref="K2652:M2652"/>
    <mergeCell ref="C2648:E2649"/>
    <mergeCell ref="F2648:G2648"/>
    <mergeCell ref="H2648:I2648"/>
    <mergeCell ref="F2649:G2649"/>
    <mergeCell ref="H2649:I2649"/>
    <mergeCell ref="C2646:D2646"/>
    <mergeCell ref="H2646:I2646"/>
    <mergeCell ref="J2646:K2646"/>
    <mergeCell ref="C2647:D2647"/>
    <mergeCell ref="H2647:I2647"/>
    <mergeCell ref="J2647:K2647"/>
    <mergeCell ref="F2657:H2657"/>
    <mergeCell ref="I2657:M2659"/>
    <mergeCell ref="F2658:H2658"/>
    <mergeCell ref="F2659:H2659"/>
    <mergeCell ref="F2660:H2660"/>
    <mergeCell ref="I2660:M2662"/>
    <mergeCell ref="F2661:H2661"/>
    <mergeCell ref="F2662:H2662"/>
    <mergeCell ref="C2655:E2655"/>
    <mergeCell ref="F2655:G2655"/>
    <mergeCell ref="I2655:J2656"/>
    <mergeCell ref="K2655:M2656"/>
    <mergeCell ref="C2656:H2656"/>
    <mergeCell ref="C2653:E2653"/>
    <mergeCell ref="F2653:G2653"/>
    <mergeCell ref="I2653:J2653"/>
    <mergeCell ref="K2653:M2653"/>
    <mergeCell ref="C2654:E2654"/>
    <mergeCell ref="F2654:G2654"/>
    <mergeCell ref="I2654:M2654"/>
    <mergeCell ref="H2672:M2672"/>
    <mergeCell ref="C2673:F2673"/>
    <mergeCell ref="H2673:M2673"/>
    <mergeCell ref="C2674:F2674"/>
    <mergeCell ref="H2674:M2674"/>
    <mergeCell ref="A2663:M2663"/>
    <mergeCell ref="B2664:M2664"/>
    <mergeCell ref="A2665:A2698"/>
    <mergeCell ref="B2665:C2666"/>
    <mergeCell ref="D2665:M2665"/>
    <mergeCell ref="D2666:M2666"/>
    <mergeCell ref="C2667:G2669"/>
    <mergeCell ref="H2667:I2669"/>
    <mergeCell ref="J2667:J2669"/>
    <mergeCell ref="K2667:M2667"/>
    <mergeCell ref="K2668:M2669"/>
    <mergeCell ref="C2670:F2670"/>
    <mergeCell ref="H2670:M2670"/>
    <mergeCell ref="C2671:F2671"/>
    <mergeCell ref="H2671:M2671"/>
    <mergeCell ref="C2672:F2672"/>
    <mergeCell ref="D2693:E2693"/>
    <mergeCell ref="D2694:E2694"/>
    <mergeCell ref="D2695:E2695"/>
    <mergeCell ref="D2696:E2696"/>
    <mergeCell ref="D2697:E2697"/>
    <mergeCell ref="D2698:E2698"/>
    <mergeCell ref="C2680:D2680"/>
    <mergeCell ref="H2680:I2680"/>
    <mergeCell ref="J2680:K2680"/>
    <mergeCell ref="C2681:D2681"/>
    <mergeCell ref="H2681:I2681"/>
    <mergeCell ref="J2681:K2681"/>
    <mergeCell ref="C2678:D2678"/>
    <mergeCell ref="H2678:I2678"/>
    <mergeCell ref="J2678:K2678"/>
    <mergeCell ref="C2679:D2679"/>
    <mergeCell ref="H2679:I2679"/>
    <mergeCell ref="J2679:K2679"/>
    <mergeCell ref="C2675:F2675"/>
    <mergeCell ref="H2675:M2675"/>
    <mergeCell ref="C2676:D2676"/>
    <mergeCell ref="H2676:I2676"/>
    <mergeCell ref="J2676:K2676"/>
    <mergeCell ref="M2676:M2677"/>
    <mergeCell ref="C2677:D2677"/>
    <mergeCell ref="H2677:I2677"/>
    <mergeCell ref="J2677:K2677"/>
    <mergeCell ref="C2686:H2686"/>
    <mergeCell ref="I2686:J2686"/>
    <mergeCell ref="L2686:M2686"/>
    <mergeCell ref="C2687:E2688"/>
    <mergeCell ref="F2687:G2688"/>
    <mergeCell ref="I2687:J2687"/>
    <mergeCell ref="L2687:M2687"/>
    <mergeCell ref="I2688:J2688"/>
    <mergeCell ref="K2688:M2688"/>
    <mergeCell ref="C2684:E2685"/>
    <mergeCell ref="F2684:G2684"/>
    <mergeCell ref="H2684:I2684"/>
    <mergeCell ref="F2685:G2685"/>
    <mergeCell ref="H2685:I2685"/>
    <mergeCell ref="C2682:D2682"/>
    <mergeCell ref="H2682:I2682"/>
    <mergeCell ref="J2682:K2682"/>
    <mergeCell ref="C2683:D2683"/>
    <mergeCell ref="H2683:I2683"/>
    <mergeCell ref="J2683:K2683"/>
    <mergeCell ref="F2693:H2693"/>
    <mergeCell ref="I2693:M2695"/>
    <mergeCell ref="F2694:H2694"/>
    <mergeCell ref="F2695:H2695"/>
    <mergeCell ref="F2696:H2696"/>
    <mergeCell ref="I2696:M2698"/>
    <mergeCell ref="F2697:H2697"/>
    <mergeCell ref="F2698:H2698"/>
    <mergeCell ref="C2691:E2691"/>
    <mergeCell ref="F2691:G2691"/>
    <mergeCell ref="I2691:J2692"/>
    <mergeCell ref="K2691:M2692"/>
    <mergeCell ref="C2692:H2692"/>
    <mergeCell ref="C2689:E2689"/>
    <mergeCell ref="F2689:G2689"/>
    <mergeCell ref="I2689:J2689"/>
    <mergeCell ref="K2689:M2689"/>
    <mergeCell ref="C2690:E2690"/>
    <mergeCell ref="F2690:G2690"/>
    <mergeCell ref="I2690:M2690"/>
    <mergeCell ref="C2708:F2708"/>
    <mergeCell ref="H2708:M2708"/>
    <mergeCell ref="C2709:F2709"/>
    <mergeCell ref="H2709:M2709"/>
    <mergeCell ref="C2710:F2710"/>
    <mergeCell ref="H2710:M2710"/>
    <mergeCell ref="B2699:M2699"/>
    <mergeCell ref="A2700:A2733"/>
    <mergeCell ref="B2700:C2701"/>
    <mergeCell ref="D2700:M2700"/>
    <mergeCell ref="D2701:M2701"/>
    <mergeCell ref="C2702:G2704"/>
    <mergeCell ref="H2702:I2704"/>
    <mergeCell ref="J2702:J2704"/>
    <mergeCell ref="K2702:M2702"/>
    <mergeCell ref="K2703:M2704"/>
    <mergeCell ref="C2705:F2705"/>
    <mergeCell ref="H2705:M2705"/>
    <mergeCell ref="C2706:F2706"/>
    <mergeCell ref="H2706:M2706"/>
    <mergeCell ref="C2707:F2707"/>
    <mergeCell ref="H2707:M2707"/>
    <mergeCell ref="D2728:E2728"/>
    <mergeCell ref="D2729:E2729"/>
    <mergeCell ref="D2730:E2730"/>
    <mergeCell ref="D2731:E2731"/>
    <mergeCell ref="D2732:E2732"/>
    <mergeCell ref="D2733:E2733"/>
    <mergeCell ref="C2715:D2715"/>
    <mergeCell ref="H2715:I2715"/>
    <mergeCell ref="J2715:K2715"/>
    <mergeCell ref="C2716:D2716"/>
    <mergeCell ref="H2716:I2716"/>
    <mergeCell ref="J2716:K2716"/>
    <mergeCell ref="C2713:D2713"/>
    <mergeCell ref="H2713:I2713"/>
    <mergeCell ref="J2713:K2713"/>
    <mergeCell ref="C2714:D2714"/>
    <mergeCell ref="H2714:I2714"/>
    <mergeCell ref="J2714:K2714"/>
    <mergeCell ref="C2711:D2711"/>
    <mergeCell ref="H2711:I2711"/>
    <mergeCell ref="J2711:K2711"/>
    <mergeCell ref="M2711:M2712"/>
    <mergeCell ref="C2712:D2712"/>
    <mergeCell ref="H2712:I2712"/>
    <mergeCell ref="J2712:K2712"/>
    <mergeCell ref="C2721:H2721"/>
    <mergeCell ref="I2721:J2721"/>
    <mergeCell ref="L2721:M2721"/>
    <mergeCell ref="C2722:E2723"/>
    <mergeCell ref="F2722:G2723"/>
    <mergeCell ref="I2722:J2722"/>
    <mergeCell ref="L2722:M2722"/>
    <mergeCell ref="I2723:J2723"/>
    <mergeCell ref="K2723:M2723"/>
    <mergeCell ref="C2719:E2720"/>
    <mergeCell ref="F2719:G2719"/>
    <mergeCell ref="H2719:I2719"/>
    <mergeCell ref="F2720:G2720"/>
    <mergeCell ref="H2720:I2720"/>
    <mergeCell ref="C2717:D2717"/>
    <mergeCell ref="H2717:I2717"/>
    <mergeCell ref="J2717:K2717"/>
    <mergeCell ref="C2718:D2718"/>
    <mergeCell ref="H2718:I2718"/>
    <mergeCell ref="J2718:K2718"/>
    <mergeCell ref="F2728:H2728"/>
    <mergeCell ref="I2728:M2730"/>
    <mergeCell ref="F2729:H2729"/>
    <mergeCell ref="F2730:H2730"/>
    <mergeCell ref="F2731:H2731"/>
    <mergeCell ref="I2731:M2733"/>
    <mergeCell ref="F2732:H2732"/>
    <mergeCell ref="F2733:H2733"/>
    <mergeCell ref="C2726:E2726"/>
    <mergeCell ref="F2726:G2726"/>
    <mergeCell ref="I2726:J2727"/>
    <mergeCell ref="K2726:M2727"/>
    <mergeCell ref="C2727:H2727"/>
    <mergeCell ref="C2724:E2724"/>
    <mergeCell ref="F2724:G2724"/>
    <mergeCell ref="I2724:J2724"/>
    <mergeCell ref="K2724:M2724"/>
    <mergeCell ref="C2725:E2725"/>
    <mergeCell ref="F2725:G2725"/>
    <mergeCell ref="I2725:M2725"/>
    <mergeCell ref="H2743:M2743"/>
    <mergeCell ref="C2744:F2744"/>
    <mergeCell ref="H2744:M2744"/>
    <mergeCell ref="C2745:F2745"/>
    <mergeCell ref="H2745:M2745"/>
    <mergeCell ref="A2734:M2734"/>
    <mergeCell ref="B2735:M2735"/>
    <mergeCell ref="A2736:A2769"/>
    <mergeCell ref="B2736:C2737"/>
    <mergeCell ref="D2736:M2736"/>
    <mergeCell ref="D2737:M2737"/>
    <mergeCell ref="C2738:G2740"/>
    <mergeCell ref="H2738:I2740"/>
    <mergeCell ref="J2738:J2740"/>
    <mergeCell ref="K2738:M2738"/>
    <mergeCell ref="K2739:M2740"/>
    <mergeCell ref="C2741:F2741"/>
    <mergeCell ref="H2741:M2741"/>
    <mergeCell ref="C2742:F2742"/>
    <mergeCell ref="H2742:M2742"/>
    <mergeCell ref="C2743:F2743"/>
    <mergeCell ref="D2764:E2764"/>
    <mergeCell ref="D2765:E2765"/>
    <mergeCell ref="D2766:E2766"/>
    <mergeCell ref="D2767:E2767"/>
    <mergeCell ref="D2768:E2768"/>
    <mergeCell ref="D2769:E2769"/>
    <mergeCell ref="C2751:D2751"/>
    <mergeCell ref="H2751:I2751"/>
    <mergeCell ref="J2751:K2751"/>
    <mergeCell ref="C2752:D2752"/>
    <mergeCell ref="H2752:I2752"/>
    <mergeCell ref="J2752:K2752"/>
    <mergeCell ref="C2749:D2749"/>
    <mergeCell ref="H2749:I2749"/>
    <mergeCell ref="J2749:K2749"/>
    <mergeCell ref="C2750:D2750"/>
    <mergeCell ref="H2750:I2750"/>
    <mergeCell ref="J2750:K2750"/>
    <mergeCell ref="C2746:F2746"/>
    <mergeCell ref="H2746:M2746"/>
    <mergeCell ref="C2747:D2747"/>
    <mergeCell ref="H2747:I2747"/>
    <mergeCell ref="J2747:K2747"/>
    <mergeCell ref="M2747:M2748"/>
    <mergeCell ref="C2748:D2748"/>
    <mergeCell ref="H2748:I2748"/>
    <mergeCell ref="J2748:K2748"/>
    <mergeCell ref="C2757:H2757"/>
    <mergeCell ref="I2757:J2757"/>
    <mergeCell ref="L2757:M2757"/>
    <mergeCell ref="C2758:E2759"/>
    <mergeCell ref="F2758:G2759"/>
    <mergeCell ref="I2758:J2758"/>
    <mergeCell ref="L2758:M2758"/>
    <mergeCell ref="I2759:J2759"/>
    <mergeCell ref="K2759:M2759"/>
    <mergeCell ref="C2755:E2756"/>
    <mergeCell ref="F2755:G2755"/>
    <mergeCell ref="H2755:I2755"/>
    <mergeCell ref="F2756:G2756"/>
    <mergeCell ref="H2756:I2756"/>
    <mergeCell ref="C2753:D2753"/>
    <mergeCell ref="H2753:I2753"/>
    <mergeCell ref="J2753:K2753"/>
    <mergeCell ref="C2754:D2754"/>
    <mergeCell ref="H2754:I2754"/>
    <mergeCell ref="J2754:K2754"/>
    <mergeCell ref="F2764:H2764"/>
    <mergeCell ref="I2764:M2766"/>
    <mergeCell ref="F2765:H2765"/>
    <mergeCell ref="F2766:H2766"/>
    <mergeCell ref="F2767:H2767"/>
    <mergeCell ref="I2767:M2769"/>
    <mergeCell ref="F2768:H2768"/>
    <mergeCell ref="F2769:H2769"/>
    <mergeCell ref="C2762:E2762"/>
    <mergeCell ref="F2762:G2762"/>
    <mergeCell ref="I2762:J2763"/>
    <mergeCell ref="K2762:M2763"/>
    <mergeCell ref="C2763:H2763"/>
    <mergeCell ref="C2760:E2760"/>
    <mergeCell ref="F2760:G2760"/>
    <mergeCell ref="I2760:J2760"/>
    <mergeCell ref="K2760:M2760"/>
    <mergeCell ref="C2761:E2761"/>
    <mergeCell ref="F2761:G2761"/>
    <mergeCell ref="I2761:M2761"/>
    <mergeCell ref="C2779:F2779"/>
    <mergeCell ref="H2779:M2779"/>
    <mergeCell ref="C2780:F2780"/>
    <mergeCell ref="H2780:M2780"/>
    <mergeCell ref="C2781:F2781"/>
    <mergeCell ref="H2781:M2781"/>
    <mergeCell ref="B2770:M2770"/>
    <mergeCell ref="A2771:A2804"/>
    <mergeCell ref="B2771:C2772"/>
    <mergeCell ref="D2771:M2771"/>
    <mergeCell ref="D2772:M2772"/>
    <mergeCell ref="C2773:G2775"/>
    <mergeCell ref="H2773:I2775"/>
    <mergeCell ref="J2773:J2775"/>
    <mergeCell ref="K2773:M2773"/>
    <mergeCell ref="K2774:M2775"/>
    <mergeCell ref="C2776:F2776"/>
    <mergeCell ref="H2776:M2776"/>
    <mergeCell ref="C2777:F2777"/>
    <mergeCell ref="H2777:M2777"/>
    <mergeCell ref="C2778:F2778"/>
    <mergeCell ref="H2778:M2778"/>
    <mergeCell ref="D2799:E2799"/>
    <mergeCell ref="D2800:E2800"/>
    <mergeCell ref="D2801:E2801"/>
    <mergeCell ref="D2802:E2802"/>
    <mergeCell ref="D2803:E2803"/>
    <mergeCell ref="D2804:E2804"/>
    <mergeCell ref="C2786:D2786"/>
    <mergeCell ref="H2786:I2786"/>
    <mergeCell ref="J2786:K2786"/>
    <mergeCell ref="C2787:D2787"/>
    <mergeCell ref="H2787:I2787"/>
    <mergeCell ref="J2787:K2787"/>
    <mergeCell ref="C2784:D2784"/>
    <mergeCell ref="H2784:I2784"/>
    <mergeCell ref="J2784:K2784"/>
    <mergeCell ref="C2785:D2785"/>
    <mergeCell ref="H2785:I2785"/>
    <mergeCell ref="J2785:K2785"/>
    <mergeCell ref="C2782:D2782"/>
    <mergeCell ref="H2782:I2782"/>
    <mergeCell ref="J2782:K2782"/>
    <mergeCell ref="M2782:M2783"/>
    <mergeCell ref="C2783:D2783"/>
    <mergeCell ref="H2783:I2783"/>
    <mergeCell ref="J2783:K2783"/>
    <mergeCell ref="C2792:H2792"/>
    <mergeCell ref="I2792:J2792"/>
    <mergeCell ref="L2792:M2792"/>
    <mergeCell ref="C2793:E2794"/>
    <mergeCell ref="F2793:G2794"/>
    <mergeCell ref="I2793:J2793"/>
    <mergeCell ref="L2793:M2793"/>
    <mergeCell ref="I2794:J2794"/>
    <mergeCell ref="K2794:M2794"/>
    <mergeCell ref="C2790:E2791"/>
    <mergeCell ref="F2790:G2790"/>
    <mergeCell ref="H2790:I2790"/>
    <mergeCell ref="F2791:G2791"/>
    <mergeCell ref="H2791:I2791"/>
    <mergeCell ref="C2788:D2788"/>
    <mergeCell ref="H2788:I2788"/>
    <mergeCell ref="J2788:K2788"/>
    <mergeCell ref="C2789:D2789"/>
    <mergeCell ref="H2789:I2789"/>
    <mergeCell ref="J2789:K2789"/>
    <mergeCell ref="F2799:H2799"/>
    <mergeCell ref="I2799:M2801"/>
    <mergeCell ref="F2800:H2800"/>
    <mergeCell ref="F2801:H2801"/>
    <mergeCell ref="F2802:H2802"/>
    <mergeCell ref="I2802:M2804"/>
    <mergeCell ref="F2803:H2803"/>
    <mergeCell ref="F2804:H2804"/>
    <mergeCell ref="C2797:E2797"/>
    <mergeCell ref="F2797:G2797"/>
    <mergeCell ref="I2797:J2798"/>
    <mergeCell ref="K2797:M2798"/>
    <mergeCell ref="C2798:H2798"/>
    <mergeCell ref="C2795:E2795"/>
    <mergeCell ref="F2795:G2795"/>
    <mergeCell ref="I2795:J2795"/>
    <mergeCell ref="K2795:M2795"/>
    <mergeCell ref="C2796:E2796"/>
    <mergeCell ref="F2796:G2796"/>
    <mergeCell ref="I2796:M2796"/>
    <mergeCell ref="H2814:M2814"/>
    <mergeCell ref="C2815:F2815"/>
    <mergeCell ref="H2815:M2815"/>
    <mergeCell ref="C2816:F2816"/>
    <mergeCell ref="H2816:M2816"/>
    <mergeCell ref="A2805:M2805"/>
    <mergeCell ref="B2806:M2806"/>
    <mergeCell ref="A2807:A2840"/>
    <mergeCell ref="B2807:C2808"/>
    <mergeCell ref="D2807:M2807"/>
    <mergeCell ref="D2808:M2808"/>
    <mergeCell ref="C2809:G2811"/>
    <mergeCell ref="H2809:I2811"/>
    <mergeCell ref="J2809:J2811"/>
    <mergeCell ref="K2809:M2809"/>
    <mergeCell ref="K2810:M2811"/>
    <mergeCell ref="C2812:F2812"/>
    <mergeCell ref="H2812:M2812"/>
    <mergeCell ref="C2813:F2813"/>
    <mergeCell ref="H2813:M2813"/>
    <mergeCell ref="C2814:F2814"/>
    <mergeCell ref="D2835:E2835"/>
    <mergeCell ref="D2836:E2836"/>
    <mergeCell ref="D2837:E2837"/>
    <mergeCell ref="D2838:E2838"/>
    <mergeCell ref="D2839:E2839"/>
    <mergeCell ref="D2840:E2840"/>
    <mergeCell ref="C2822:D2822"/>
    <mergeCell ref="H2822:I2822"/>
    <mergeCell ref="J2822:K2822"/>
    <mergeCell ref="C2823:D2823"/>
    <mergeCell ref="H2823:I2823"/>
    <mergeCell ref="J2823:K2823"/>
    <mergeCell ref="C2820:D2820"/>
    <mergeCell ref="H2820:I2820"/>
    <mergeCell ref="J2820:K2820"/>
    <mergeCell ref="C2821:D2821"/>
    <mergeCell ref="H2821:I2821"/>
    <mergeCell ref="J2821:K2821"/>
    <mergeCell ref="C2817:F2817"/>
    <mergeCell ref="H2817:M2817"/>
    <mergeCell ref="C2818:D2818"/>
    <mergeCell ref="H2818:I2818"/>
    <mergeCell ref="J2818:K2818"/>
    <mergeCell ref="M2818:M2819"/>
    <mergeCell ref="C2819:D2819"/>
    <mergeCell ref="H2819:I2819"/>
    <mergeCell ref="J2819:K2819"/>
    <mergeCell ref="C2828:H2828"/>
    <mergeCell ref="I2828:J2828"/>
    <mergeCell ref="L2828:M2828"/>
    <mergeCell ref="C2829:E2830"/>
    <mergeCell ref="F2829:G2830"/>
    <mergeCell ref="I2829:J2829"/>
    <mergeCell ref="L2829:M2829"/>
    <mergeCell ref="I2830:J2830"/>
    <mergeCell ref="K2830:M2830"/>
    <mergeCell ref="C2826:E2827"/>
    <mergeCell ref="F2826:G2826"/>
    <mergeCell ref="H2826:I2826"/>
    <mergeCell ref="F2827:G2827"/>
    <mergeCell ref="H2827:I2827"/>
    <mergeCell ref="C2824:D2824"/>
    <mergeCell ref="H2824:I2824"/>
    <mergeCell ref="J2824:K2824"/>
    <mergeCell ref="C2825:D2825"/>
    <mergeCell ref="H2825:I2825"/>
    <mergeCell ref="J2825:K2825"/>
    <mergeCell ref="F2835:H2835"/>
    <mergeCell ref="I2835:M2837"/>
    <mergeCell ref="F2836:H2836"/>
    <mergeCell ref="F2837:H2837"/>
    <mergeCell ref="F2838:H2838"/>
    <mergeCell ref="I2838:M2840"/>
    <mergeCell ref="F2839:H2839"/>
    <mergeCell ref="F2840:H2840"/>
    <mergeCell ref="C2833:E2833"/>
    <mergeCell ref="F2833:G2833"/>
    <mergeCell ref="I2833:J2834"/>
    <mergeCell ref="K2833:M2834"/>
    <mergeCell ref="C2834:H2834"/>
    <mergeCell ref="C2831:E2831"/>
    <mergeCell ref="F2831:G2831"/>
    <mergeCell ref="I2831:J2831"/>
    <mergeCell ref="K2831:M2831"/>
    <mergeCell ref="C2832:E2832"/>
    <mergeCell ref="F2832:G2832"/>
    <mergeCell ref="I2832:M2832"/>
    <mergeCell ref="C2850:F2850"/>
    <mergeCell ref="H2850:M2850"/>
    <mergeCell ref="C2851:F2851"/>
    <mergeCell ref="H2851:M2851"/>
    <mergeCell ref="C2852:F2852"/>
    <mergeCell ref="H2852:M2852"/>
    <mergeCell ref="B2841:M2841"/>
    <mergeCell ref="A2842:A2875"/>
    <mergeCell ref="B2842:C2843"/>
    <mergeCell ref="D2842:M2842"/>
    <mergeCell ref="D2843:M2843"/>
    <mergeCell ref="C2844:G2846"/>
    <mergeCell ref="H2844:I2846"/>
    <mergeCell ref="J2844:J2846"/>
    <mergeCell ref="K2844:M2844"/>
    <mergeCell ref="K2845:M2846"/>
    <mergeCell ref="C2847:F2847"/>
    <mergeCell ref="H2847:M2847"/>
    <mergeCell ref="C2848:F2848"/>
    <mergeCell ref="H2848:M2848"/>
    <mergeCell ref="C2849:F2849"/>
    <mergeCell ref="H2849:M2849"/>
    <mergeCell ref="D2870:E2870"/>
    <mergeCell ref="D2871:E2871"/>
    <mergeCell ref="D2872:E2872"/>
    <mergeCell ref="D2873:E2873"/>
    <mergeCell ref="D2874:E2874"/>
    <mergeCell ref="D2875:E2875"/>
    <mergeCell ref="C2857:D2857"/>
    <mergeCell ref="H2857:I2857"/>
    <mergeCell ref="J2857:K2857"/>
    <mergeCell ref="C2858:D2858"/>
    <mergeCell ref="H2858:I2858"/>
    <mergeCell ref="J2858:K2858"/>
    <mergeCell ref="C2855:D2855"/>
    <mergeCell ref="H2855:I2855"/>
    <mergeCell ref="J2855:K2855"/>
    <mergeCell ref="C2856:D2856"/>
    <mergeCell ref="H2856:I2856"/>
    <mergeCell ref="J2856:K2856"/>
    <mergeCell ref="C2853:D2853"/>
    <mergeCell ref="H2853:I2853"/>
    <mergeCell ref="J2853:K2853"/>
    <mergeCell ref="M2853:M2854"/>
    <mergeCell ref="C2854:D2854"/>
    <mergeCell ref="H2854:I2854"/>
    <mergeCell ref="J2854:K2854"/>
    <mergeCell ref="C2863:H2863"/>
    <mergeCell ref="I2863:J2863"/>
    <mergeCell ref="L2863:M2863"/>
    <mergeCell ref="C2864:E2865"/>
    <mergeCell ref="F2864:G2865"/>
    <mergeCell ref="I2864:J2864"/>
    <mergeCell ref="L2864:M2864"/>
    <mergeCell ref="I2865:J2865"/>
    <mergeCell ref="K2865:M2865"/>
    <mergeCell ref="C2861:E2862"/>
    <mergeCell ref="F2861:G2861"/>
    <mergeCell ref="H2861:I2861"/>
    <mergeCell ref="F2862:G2862"/>
    <mergeCell ref="H2862:I2862"/>
    <mergeCell ref="C2859:D2859"/>
    <mergeCell ref="H2859:I2859"/>
    <mergeCell ref="J2859:K2859"/>
    <mergeCell ref="C2860:D2860"/>
    <mergeCell ref="H2860:I2860"/>
    <mergeCell ref="J2860:K2860"/>
    <mergeCell ref="F2870:H2870"/>
    <mergeCell ref="I2870:M2872"/>
    <mergeCell ref="F2871:H2871"/>
    <mergeCell ref="F2872:H2872"/>
    <mergeCell ref="F2873:H2873"/>
    <mergeCell ref="I2873:M2875"/>
    <mergeCell ref="F2874:H2874"/>
    <mergeCell ref="F2875:H2875"/>
    <mergeCell ref="C2868:E2868"/>
    <mergeCell ref="F2868:G2868"/>
    <mergeCell ref="I2868:J2869"/>
    <mergeCell ref="K2868:M2869"/>
    <mergeCell ref="C2869:H2869"/>
    <mergeCell ref="C2866:E2866"/>
    <mergeCell ref="F2866:G2866"/>
    <mergeCell ref="I2866:J2866"/>
    <mergeCell ref="K2866:M2866"/>
    <mergeCell ref="C2867:E2867"/>
    <mergeCell ref="F2867:G2867"/>
    <mergeCell ref="I2867:M2867"/>
    <mergeCell ref="H2885:M2885"/>
    <mergeCell ref="C2886:F2886"/>
    <mergeCell ref="H2886:M2886"/>
    <mergeCell ref="C2887:F2887"/>
    <mergeCell ref="H2887:M2887"/>
    <mergeCell ref="A2876:M2876"/>
    <mergeCell ref="B2877:M2877"/>
    <mergeCell ref="A2878:A2911"/>
    <mergeCell ref="B2878:C2879"/>
    <mergeCell ref="D2878:M2878"/>
    <mergeCell ref="D2879:M2879"/>
    <mergeCell ref="C2880:G2882"/>
    <mergeCell ref="H2880:I2882"/>
    <mergeCell ref="J2880:J2882"/>
    <mergeCell ref="K2880:M2880"/>
    <mergeCell ref="K2881:M2882"/>
    <mergeCell ref="C2883:F2883"/>
    <mergeCell ref="H2883:M2883"/>
    <mergeCell ref="C2884:F2884"/>
    <mergeCell ref="H2884:M2884"/>
    <mergeCell ref="C2885:F2885"/>
    <mergeCell ref="D2906:E2906"/>
    <mergeCell ref="D2907:E2907"/>
    <mergeCell ref="D2908:E2908"/>
    <mergeCell ref="D2909:E2909"/>
    <mergeCell ref="D2910:E2910"/>
    <mergeCell ref="D2911:E2911"/>
    <mergeCell ref="C2893:D2893"/>
    <mergeCell ref="H2893:I2893"/>
    <mergeCell ref="J2893:K2893"/>
    <mergeCell ref="C2894:D2894"/>
    <mergeCell ref="H2894:I2894"/>
    <mergeCell ref="J2894:K2894"/>
    <mergeCell ref="C2891:D2891"/>
    <mergeCell ref="H2891:I2891"/>
    <mergeCell ref="J2891:K2891"/>
    <mergeCell ref="C2892:D2892"/>
    <mergeCell ref="H2892:I2892"/>
    <mergeCell ref="J2892:K2892"/>
    <mergeCell ref="C2888:F2888"/>
    <mergeCell ref="H2888:M2888"/>
    <mergeCell ref="C2889:D2889"/>
    <mergeCell ref="H2889:I2889"/>
    <mergeCell ref="J2889:K2889"/>
    <mergeCell ref="M2889:M2890"/>
    <mergeCell ref="C2890:D2890"/>
    <mergeCell ref="H2890:I2890"/>
    <mergeCell ref="J2890:K2890"/>
    <mergeCell ref="C2899:H2899"/>
    <mergeCell ref="I2899:J2899"/>
    <mergeCell ref="L2899:M2899"/>
    <mergeCell ref="C2900:E2901"/>
    <mergeCell ref="F2900:G2901"/>
    <mergeCell ref="I2900:J2900"/>
    <mergeCell ref="L2900:M2900"/>
    <mergeCell ref="I2901:J2901"/>
    <mergeCell ref="K2901:M2901"/>
    <mergeCell ref="C2897:E2898"/>
    <mergeCell ref="F2897:G2897"/>
    <mergeCell ref="H2897:I2897"/>
    <mergeCell ref="F2898:G2898"/>
    <mergeCell ref="H2898:I2898"/>
    <mergeCell ref="C2895:D2895"/>
    <mergeCell ref="H2895:I2895"/>
    <mergeCell ref="J2895:K2895"/>
    <mergeCell ref="C2896:D2896"/>
    <mergeCell ref="H2896:I2896"/>
    <mergeCell ref="J2896:K2896"/>
    <mergeCell ref="F2906:H2906"/>
    <mergeCell ref="I2906:M2908"/>
    <mergeCell ref="F2907:H2907"/>
    <mergeCell ref="F2908:H2908"/>
    <mergeCell ref="F2909:H2909"/>
    <mergeCell ref="I2909:M2911"/>
    <mergeCell ref="F2910:H2910"/>
    <mergeCell ref="F2911:H2911"/>
    <mergeCell ref="C2904:E2904"/>
    <mergeCell ref="F2904:G2904"/>
    <mergeCell ref="I2904:J2905"/>
    <mergeCell ref="K2904:M2905"/>
    <mergeCell ref="C2905:H2905"/>
    <mergeCell ref="C2902:E2902"/>
    <mergeCell ref="F2902:G2902"/>
    <mergeCell ref="I2902:J2902"/>
    <mergeCell ref="K2902:M2902"/>
    <mergeCell ref="C2903:E2903"/>
    <mergeCell ref="F2903:G2903"/>
    <mergeCell ref="I2903:M2903"/>
    <mergeCell ref="C2921:F2921"/>
    <mergeCell ref="H2921:M2921"/>
    <mergeCell ref="C2922:F2922"/>
    <mergeCell ref="H2922:M2922"/>
    <mergeCell ref="C2923:F2923"/>
    <mergeCell ref="H2923:M2923"/>
    <mergeCell ref="B2912:M2912"/>
    <mergeCell ref="A2913:A2946"/>
    <mergeCell ref="B2913:C2914"/>
    <mergeCell ref="D2913:M2913"/>
    <mergeCell ref="D2914:M2914"/>
    <mergeCell ref="C2915:G2917"/>
    <mergeCell ref="H2915:I2917"/>
    <mergeCell ref="J2915:J2917"/>
    <mergeCell ref="K2915:M2915"/>
    <mergeCell ref="K2916:M2917"/>
    <mergeCell ref="C2918:F2918"/>
    <mergeCell ref="H2918:M2918"/>
    <mergeCell ref="C2919:F2919"/>
    <mergeCell ref="H2919:M2919"/>
    <mergeCell ref="C2920:F2920"/>
    <mergeCell ref="H2920:M2920"/>
    <mergeCell ref="D2941:E2941"/>
    <mergeCell ref="D2942:E2942"/>
    <mergeCell ref="D2943:E2943"/>
    <mergeCell ref="D2944:E2944"/>
    <mergeCell ref="D2945:E2945"/>
    <mergeCell ref="D2946:E2946"/>
    <mergeCell ref="C2928:D2928"/>
    <mergeCell ref="H2928:I2928"/>
    <mergeCell ref="J2928:K2928"/>
    <mergeCell ref="C2929:D2929"/>
    <mergeCell ref="H2929:I2929"/>
    <mergeCell ref="J2929:K2929"/>
    <mergeCell ref="C2926:D2926"/>
    <mergeCell ref="H2926:I2926"/>
    <mergeCell ref="J2926:K2926"/>
    <mergeCell ref="C2927:D2927"/>
    <mergeCell ref="H2927:I2927"/>
    <mergeCell ref="J2927:K2927"/>
    <mergeCell ref="C2924:D2924"/>
    <mergeCell ref="H2924:I2924"/>
    <mergeCell ref="J2924:K2924"/>
    <mergeCell ref="M2924:M2925"/>
    <mergeCell ref="C2925:D2925"/>
    <mergeCell ref="H2925:I2925"/>
    <mergeCell ref="J2925:K2925"/>
    <mergeCell ref="C2934:H2934"/>
    <mergeCell ref="I2934:J2934"/>
    <mergeCell ref="L2934:M2934"/>
    <mergeCell ref="C2935:E2936"/>
    <mergeCell ref="F2935:G2936"/>
    <mergeCell ref="I2935:J2935"/>
    <mergeCell ref="L2935:M2935"/>
    <mergeCell ref="I2936:J2936"/>
    <mergeCell ref="K2936:M2936"/>
    <mergeCell ref="C2932:E2933"/>
    <mergeCell ref="F2932:G2932"/>
    <mergeCell ref="H2932:I2932"/>
    <mergeCell ref="F2933:G2933"/>
    <mergeCell ref="H2933:I2933"/>
    <mergeCell ref="C2930:D2930"/>
    <mergeCell ref="H2930:I2930"/>
    <mergeCell ref="J2930:K2930"/>
    <mergeCell ref="C2931:D2931"/>
    <mergeCell ref="H2931:I2931"/>
    <mergeCell ref="J2931:K2931"/>
    <mergeCell ref="F2941:H2941"/>
    <mergeCell ref="I2941:M2943"/>
    <mergeCell ref="F2942:H2942"/>
    <mergeCell ref="F2943:H2943"/>
    <mergeCell ref="F2944:H2944"/>
    <mergeCell ref="I2944:M2946"/>
    <mergeCell ref="F2945:H2945"/>
    <mergeCell ref="F2946:H2946"/>
    <mergeCell ref="C2939:E2939"/>
    <mergeCell ref="F2939:G2939"/>
    <mergeCell ref="I2939:J2940"/>
    <mergeCell ref="K2939:M2940"/>
    <mergeCell ref="C2940:H2940"/>
    <mergeCell ref="C2937:E2937"/>
    <mergeCell ref="F2937:G2937"/>
    <mergeCell ref="I2937:J2937"/>
    <mergeCell ref="K2937:M2937"/>
    <mergeCell ref="C2938:E2938"/>
    <mergeCell ref="F2938:G2938"/>
    <mergeCell ref="I2938:M2938"/>
    <mergeCell ref="H2956:M2956"/>
    <mergeCell ref="C2957:F2957"/>
    <mergeCell ref="H2957:M2957"/>
    <mergeCell ref="C2958:F2958"/>
    <mergeCell ref="H2958:M2958"/>
    <mergeCell ref="A2947:M2947"/>
    <mergeCell ref="B2948:M2948"/>
    <mergeCell ref="A2949:A2982"/>
    <mergeCell ref="B2949:C2950"/>
    <mergeCell ref="D2949:M2949"/>
    <mergeCell ref="D2950:M2950"/>
    <mergeCell ref="C2951:G2953"/>
    <mergeCell ref="H2951:I2953"/>
    <mergeCell ref="J2951:J2953"/>
    <mergeCell ref="K2951:M2951"/>
    <mergeCell ref="K2952:M2953"/>
    <mergeCell ref="C2954:F2954"/>
    <mergeCell ref="H2954:M2954"/>
    <mergeCell ref="C2955:F2955"/>
    <mergeCell ref="H2955:M2955"/>
    <mergeCell ref="C2956:F2956"/>
    <mergeCell ref="D2977:E2977"/>
    <mergeCell ref="D2978:E2978"/>
    <mergeCell ref="D2979:E2979"/>
    <mergeCell ref="D2980:E2980"/>
    <mergeCell ref="D2981:E2981"/>
    <mergeCell ref="D2982:E2982"/>
    <mergeCell ref="C2964:D2964"/>
    <mergeCell ref="H2964:I2964"/>
    <mergeCell ref="J2964:K2964"/>
    <mergeCell ref="C2965:D2965"/>
    <mergeCell ref="H2965:I2965"/>
    <mergeCell ref="J2965:K2965"/>
    <mergeCell ref="C2962:D2962"/>
    <mergeCell ref="H2962:I2962"/>
    <mergeCell ref="J2962:K2962"/>
    <mergeCell ref="C2963:D2963"/>
    <mergeCell ref="H2963:I2963"/>
    <mergeCell ref="J2963:K2963"/>
    <mergeCell ref="C2959:F2959"/>
    <mergeCell ref="H2959:M2959"/>
    <mergeCell ref="C2960:D2960"/>
    <mergeCell ref="H2960:I2960"/>
    <mergeCell ref="J2960:K2960"/>
    <mergeCell ref="M2960:M2961"/>
    <mergeCell ref="C2961:D2961"/>
    <mergeCell ref="H2961:I2961"/>
    <mergeCell ref="J2961:K2961"/>
    <mergeCell ref="C2970:H2970"/>
    <mergeCell ref="I2970:J2970"/>
    <mergeCell ref="L2970:M2970"/>
    <mergeCell ref="C2971:E2972"/>
    <mergeCell ref="F2971:G2972"/>
    <mergeCell ref="I2971:J2971"/>
    <mergeCell ref="L2971:M2971"/>
    <mergeCell ref="I2972:J2972"/>
    <mergeCell ref="K2972:M2972"/>
    <mergeCell ref="C2968:E2969"/>
    <mergeCell ref="F2968:G2968"/>
    <mergeCell ref="H2968:I2968"/>
    <mergeCell ref="F2969:G2969"/>
    <mergeCell ref="H2969:I2969"/>
    <mergeCell ref="C2966:D2966"/>
    <mergeCell ref="H2966:I2966"/>
    <mergeCell ref="J2966:K2966"/>
    <mergeCell ref="C2967:D2967"/>
    <mergeCell ref="H2967:I2967"/>
    <mergeCell ref="J2967:K2967"/>
    <mergeCell ref="F2977:H2977"/>
    <mergeCell ref="I2977:M2979"/>
    <mergeCell ref="F2978:H2978"/>
    <mergeCell ref="F2979:H2979"/>
    <mergeCell ref="F2980:H2980"/>
    <mergeCell ref="I2980:M2982"/>
    <mergeCell ref="F2981:H2981"/>
    <mergeCell ref="F2982:H2982"/>
    <mergeCell ref="C2975:E2975"/>
    <mergeCell ref="F2975:G2975"/>
    <mergeCell ref="I2975:J2976"/>
    <mergeCell ref="K2975:M2976"/>
    <mergeCell ref="C2976:H2976"/>
    <mergeCell ref="C2973:E2973"/>
    <mergeCell ref="F2973:G2973"/>
    <mergeCell ref="I2973:J2973"/>
    <mergeCell ref="K2973:M2973"/>
    <mergeCell ref="C2974:E2974"/>
    <mergeCell ref="F2974:G2974"/>
    <mergeCell ref="I2974:M2974"/>
    <mergeCell ref="C2992:F2992"/>
    <mergeCell ref="H2992:M2992"/>
    <mergeCell ref="C2993:F2993"/>
    <mergeCell ref="H2993:M2993"/>
    <mergeCell ref="C2994:F2994"/>
    <mergeCell ref="H2994:M2994"/>
    <mergeCell ref="B2983:M2983"/>
    <mergeCell ref="A2984:A3017"/>
    <mergeCell ref="B2984:C2985"/>
    <mergeCell ref="D2984:M2984"/>
    <mergeCell ref="D2985:M2985"/>
    <mergeCell ref="C2986:G2988"/>
    <mergeCell ref="H2986:I2988"/>
    <mergeCell ref="J2986:J2988"/>
    <mergeCell ref="K2986:M2986"/>
    <mergeCell ref="K2987:M2988"/>
    <mergeCell ref="C2989:F2989"/>
    <mergeCell ref="H2989:M2989"/>
    <mergeCell ref="C2990:F2990"/>
    <mergeCell ref="H2990:M2990"/>
    <mergeCell ref="C2991:F2991"/>
    <mergeCell ref="H2991:M2991"/>
    <mergeCell ref="D3012:E3012"/>
    <mergeCell ref="D3013:E3013"/>
    <mergeCell ref="D3014:E3014"/>
    <mergeCell ref="D3015:E3015"/>
    <mergeCell ref="D3016:E3016"/>
    <mergeCell ref="D3017:E3017"/>
    <mergeCell ref="C2999:D2999"/>
    <mergeCell ref="H2999:I2999"/>
    <mergeCell ref="J2999:K2999"/>
    <mergeCell ref="C3000:D3000"/>
    <mergeCell ref="H3000:I3000"/>
    <mergeCell ref="J3000:K3000"/>
    <mergeCell ref="C2997:D2997"/>
    <mergeCell ref="H2997:I2997"/>
    <mergeCell ref="J2997:K2997"/>
    <mergeCell ref="C2998:D2998"/>
    <mergeCell ref="H2998:I2998"/>
    <mergeCell ref="J2998:K2998"/>
    <mergeCell ref="C2995:D2995"/>
    <mergeCell ref="H2995:I2995"/>
    <mergeCell ref="J2995:K2995"/>
    <mergeCell ref="M2995:M2996"/>
    <mergeCell ref="C2996:D2996"/>
    <mergeCell ref="H2996:I2996"/>
    <mergeCell ref="J2996:K2996"/>
    <mergeCell ref="C3005:H3005"/>
    <mergeCell ref="I3005:J3005"/>
    <mergeCell ref="L3005:M3005"/>
    <mergeCell ref="C3006:E3007"/>
    <mergeCell ref="F3006:G3007"/>
    <mergeCell ref="I3006:J3006"/>
    <mergeCell ref="L3006:M3006"/>
    <mergeCell ref="I3007:J3007"/>
    <mergeCell ref="K3007:M3007"/>
    <mergeCell ref="C3003:E3004"/>
    <mergeCell ref="F3003:G3003"/>
    <mergeCell ref="H3003:I3003"/>
    <mergeCell ref="F3004:G3004"/>
    <mergeCell ref="H3004:I3004"/>
    <mergeCell ref="C3001:D3001"/>
    <mergeCell ref="H3001:I3001"/>
    <mergeCell ref="J3001:K3001"/>
    <mergeCell ref="C3002:D3002"/>
    <mergeCell ref="H3002:I3002"/>
    <mergeCell ref="J3002:K3002"/>
    <mergeCell ref="F3012:H3012"/>
    <mergeCell ref="I3012:M3014"/>
    <mergeCell ref="F3013:H3013"/>
    <mergeCell ref="F3014:H3014"/>
    <mergeCell ref="F3015:H3015"/>
    <mergeCell ref="I3015:M3017"/>
    <mergeCell ref="F3016:H3016"/>
    <mergeCell ref="F3017:H3017"/>
    <mergeCell ref="C3010:E3010"/>
    <mergeCell ref="F3010:G3010"/>
    <mergeCell ref="I3010:J3011"/>
    <mergeCell ref="K3010:M3011"/>
    <mergeCell ref="C3011:H3011"/>
    <mergeCell ref="C3008:E3008"/>
    <mergeCell ref="F3008:G3008"/>
    <mergeCell ref="I3008:J3008"/>
    <mergeCell ref="K3008:M3008"/>
    <mergeCell ref="C3009:E3009"/>
    <mergeCell ref="F3009:G3009"/>
    <mergeCell ref="I3009:M3009"/>
    <mergeCell ref="H3027:M3027"/>
    <mergeCell ref="C3028:F3028"/>
    <mergeCell ref="H3028:M3028"/>
    <mergeCell ref="C3029:F3029"/>
    <mergeCell ref="H3029:M3029"/>
    <mergeCell ref="A3018:M3018"/>
    <mergeCell ref="B3019:M3019"/>
    <mergeCell ref="A3020:A3053"/>
    <mergeCell ref="B3020:C3021"/>
    <mergeCell ref="D3020:M3020"/>
    <mergeCell ref="D3021:M3021"/>
    <mergeCell ref="C3022:G3024"/>
    <mergeCell ref="H3022:I3024"/>
    <mergeCell ref="J3022:J3024"/>
    <mergeCell ref="K3022:M3022"/>
    <mergeCell ref="K3023:M3024"/>
    <mergeCell ref="C3025:F3025"/>
    <mergeCell ref="H3025:M3025"/>
    <mergeCell ref="C3026:F3026"/>
    <mergeCell ref="H3026:M3026"/>
    <mergeCell ref="C3027:F3027"/>
    <mergeCell ref="D3048:E3048"/>
    <mergeCell ref="D3049:E3049"/>
    <mergeCell ref="D3050:E3050"/>
    <mergeCell ref="D3051:E3051"/>
    <mergeCell ref="D3052:E3052"/>
    <mergeCell ref="D3053:E3053"/>
    <mergeCell ref="C3035:D3035"/>
    <mergeCell ref="H3035:I3035"/>
    <mergeCell ref="J3035:K3035"/>
    <mergeCell ref="C3036:D3036"/>
    <mergeCell ref="H3036:I3036"/>
    <mergeCell ref="J3036:K3036"/>
    <mergeCell ref="C3033:D3033"/>
    <mergeCell ref="H3033:I3033"/>
    <mergeCell ref="J3033:K3033"/>
    <mergeCell ref="C3034:D3034"/>
    <mergeCell ref="H3034:I3034"/>
    <mergeCell ref="J3034:K3034"/>
    <mergeCell ref="C3030:F3030"/>
    <mergeCell ref="H3030:M3030"/>
    <mergeCell ref="C3031:D3031"/>
    <mergeCell ref="H3031:I3031"/>
    <mergeCell ref="J3031:K3031"/>
    <mergeCell ref="M3031:M3032"/>
    <mergeCell ref="C3032:D3032"/>
    <mergeCell ref="H3032:I3032"/>
    <mergeCell ref="J3032:K3032"/>
    <mergeCell ref="C3041:H3041"/>
    <mergeCell ref="I3041:J3041"/>
    <mergeCell ref="L3041:M3041"/>
    <mergeCell ref="C3042:E3043"/>
    <mergeCell ref="F3042:G3043"/>
    <mergeCell ref="I3042:J3042"/>
    <mergeCell ref="L3042:M3042"/>
    <mergeCell ref="I3043:J3043"/>
    <mergeCell ref="K3043:M3043"/>
    <mergeCell ref="C3039:E3040"/>
    <mergeCell ref="F3039:G3039"/>
    <mergeCell ref="H3039:I3039"/>
    <mergeCell ref="F3040:G3040"/>
    <mergeCell ref="H3040:I3040"/>
    <mergeCell ref="C3037:D3037"/>
    <mergeCell ref="H3037:I3037"/>
    <mergeCell ref="J3037:K3037"/>
    <mergeCell ref="C3038:D3038"/>
    <mergeCell ref="H3038:I3038"/>
    <mergeCell ref="J3038:K3038"/>
    <mergeCell ref="F3048:H3048"/>
    <mergeCell ref="I3048:M3050"/>
    <mergeCell ref="F3049:H3049"/>
    <mergeCell ref="F3050:H3050"/>
    <mergeCell ref="F3051:H3051"/>
    <mergeCell ref="I3051:M3053"/>
    <mergeCell ref="F3052:H3052"/>
    <mergeCell ref="F3053:H3053"/>
    <mergeCell ref="C3046:E3046"/>
    <mergeCell ref="F3046:G3046"/>
    <mergeCell ref="I3046:J3047"/>
    <mergeCell ref="K3046:M3047"/>
    <mergeCell ref="C3047:H3047"/>
    <mergeCell ref="C3044:E3044"/>
    <mergeCell ref="F3044:G3044"/>
    <mergeCell ref="I3044:J3044"/>
    <mergeCell ref="K3044:M3044"/>
    <mergeCell ref="C3045:E3045"/>
    <mergeCell ref="F3045:G3045"/>
    <mergeCell ref="I3045:M3045"/>
    <mergeCell ref="C3063:F3063"/>
    <mergeCell ref="H3063:M3063"/>
    <mergeCell ref="C3064:F3064"/>
    <mergeCell ref="H3064:M3064"/>
    <mergeCell ref="C3065:F3065"/>
    <mergeCell ref="H3065:M3065"/>
    <mergeCell ref="B3054:M3054"/>
    <mergeCell ref="A3055:A3088"/>
    <mergeCell ref="B3055:C3056"/>
    <mergeCell ref="D3055:M3055"/>
    <mergeCell ref="D3056:M3056"/>
    <mergeCell ref="C3057:G3059"/>
    <mergeCell ref="H3057:I3059"/>
    <mergeCell ref="J3057:J3059"/>
    <mergeCell ref="K3057:M3057"/>
    <mergeCell ref="K3058:M3059"/>
    <mergeCell ref="C3060:F3060"/>
    <mergeCell ref="H3060:M3060"/>
    <mergeCell ref="C3061:F3061"/>
    <mergeCell ref="H3061:M3061"/>
    <mergeCell ref="C3062:F3062"/>
    <mergeCell ref="H3062:M3062"/>
    <mergeCell ref="D3083:E3083"/>
    <mergeCell ref="D3084:E3084"/>
    <mergeCell ref="D3085:E3085"/>
    <mergeCell ref="D3086:E3086"/>
    <mergeCell ref="D3087:E3087"/>
    <mergeCell ref="D3088:E3088"/>
    <mergeCell ref="C3070:D3070"/>
    <mergeCell ref="H3070:I3070"/>
    <mergeCell ref="J3070:K3070"/>
    <mergeCell ref="C3071:D3071"/>
    <mergeCell ref="H3071:I3071"/>
    <mergeCell ref="J3071:K3071"/>
    <mergeCell ref="C3068:D3068"/>
    <mergeCell ref="H3068:I3068"/>
    <mergeCell ref="J3068:K3068"/>
    <mergeCell ref="C3069:D3069"/>
    <mergeCell ref="H3069:I3069"/>
    <mergeCell ref="J3069:K3069"/>
    <mergeCell ref="C3066:D3066"/>
    <mergeCell ref="H3066:I3066"/>
    <mergeCell ref="J3066:K3066"/>
    <mergeCell ref="M3066:M3067"/>
    <mergeCell ref="C3067:D3067"/>
    <mergeCell ref="H3067:I3067"/>
    <mergeCell ref="J3067:K3067"/>
    <mergeCell ref="C3076:H3076"/>
    <mergeCell ref="I3076:J3076"/>
    <mergeCell ref="L3076:M3076"/>
    <mergeCell ref="C3077:E3078"/>
    <mergeCell ref="F3077:G3078"/>
    <mergeCell ref="I3077:J3077"/>
    <mergeCell ref="L3077:M3077"/>
    <mergeCell ref="I3078:J3078"/>
    <mergeCell ref="K3078:M3078"/>
    <mergeCell ref="C3074:E3075"/>
    <mergeCell ref="F3074:G3074"/>
    <mergeCell ref="H3074:I3074"/>
    <mergeCell ref="F3075:G3075"/>
    <mergeCell ref="H3075:I3075"/>
    <mergeCell ref="C3072:D3072"/>
    <mergeCell ref="H3072:I3072"/>
    <mergeCell ref="J3072:K3072"/>
    <mergeCell ref="C3073:D3073"/>
    <mergeCell ref="H3073:I3073"/>
    <mergeCell ref="J3073:K3073"/>
    <mergeCell ref="F3083:H3083"/>
    <mergeCell ref="I3083:M3085"/>
    <mergeCell ref="F3084:H3084"/>
    <mergeCell ref="F3085:H3085"/>
    <mergeCell ref="F3086:H3086"/>
    <mergeCell ref="I3086:M3088"/>
    <mergeCell ref="F3087:H3087"/>
    <mergeCell ref="F3088:H3088"/>
    <mergeCell ref="C3081:E3081"/>
    <mergeCell ref="F3081:G3081"/>
    <mergeCell ref="I3081:J3082"/>
    <mergeCell ref="K3081:M3082"/>
    <mergeCell ref="C3082:H3082"/>
    <mergeCell ref="C3079:E3079"/>
    <mergeCell ref="F3079:G3079"/>
    <mergeCell ref="I3079:J3079"/>
    <mergeCell ref="K3079:M3079"/>
    <mergeCell ref="C3080:E3080"/>
    <mergeCell ref="F3080:G3080"/>
    <mergeCell ref="I3080:M3080"/>
    <mergeCell ref="H3098:M3098"/>
    <mergeCell ref="C3099:F3099"/>
    <mergeCell ref="H3099:M3099"/>
    <mergeCell ref="C3100:F3100"/>
    <mergeCell ref="H3100:M3100"/>
    <mergeCell ref="A3089:M3089"/>
    <mergeCell ref="B3090:M3090"/>
    <mergeCell ref="A3091:A3124"/>
    <mergeCell ref="B3091:C3092"/>
    <mergeCell ref="D3091:M3091"/>
    <mergeCell ref="D3092:M3092"/>
    <mergeCell ref="C3093:G3095"/>
    <mergeCell ref="H3093:I3095"/>
    <mergeCell ref="J3093:J3095"/>
    <mergeCell ref="K3093:M3093"/>
    <mergeCell ref="K3094:M3095"/>
    <mergeCell ref="C3096:F3096"/>
    <mergeCell ref="H3096:M3096"/>
    <mergeCell ref="C3097:F3097"/>
    <mergeCell ref="H3097:M3097"/>
    <mergeCell ref="C3098:F3098"/>
    <mergeCell ref="D3119:E3119"/>
    <mergeCell ref="D3120:E3120"/>
    <mergeCell ref="D3121:E3121"/>
    <mergeCell ref="D3122:E3122"/>
    <mergeCell ref="D3123:E3123"/>
    <mergeCell ref="D3124:E3124"/>
    <mergeCell ref="C3106:D3106"/>
    <mergeCell ref="H3106:I3106"/>
    <mergeCell ref="J3106:K3106"/>
    <mergeCell ref="C3107:D3107"/>
    <mergeCell ref="H3107:I3107"/>
    <mergeCell ref="J3107:K3107"/>
    <mergeCell ref="C3104:D3104"/>
    <mergeCell ref="H3104:I3104"/>
    <mergeCell ref="J3104:K3104"/>
    <mergeCell ref="C3105:D3105"/>
    <mergeCell ref="H3105:I3105"/>
    <mergeCell ref="J3105:K3105"/>
    <mergeCell ref="C3101:F3101"/>
    <mergeCell ref="H3101:M3101"/>
    <mergeCell ref="C3102:D3102"/>
    <mergeCell ref="H3102:I3102"/>
    <mergeCell ref="J3102:K3102"/>
    <mergeCell ref="M3102:M3103"/>
    <mergeCell ref="C3103:D3103"/>
    <mergeCell ref="H3103:I3103"/>
    <mergeCell ref="J3103:K3103"/>
    <mergeCell ref="C3112:H3112"/>
    <mergeCell ref="I3112:J3112"/>
    <mergeCell ref="L3112:M3112"/>
    <mergeCell ref="C3113:E3114"/>
    <mergeCell ref="F3113:G3114"/>
    <mergeCell ref="I3113:J3113"/>
    <mergeCell ref="L3113:M3113"/>
    <mergeCell ref="I3114:J3114"/>
    <mergeCell ref="K3114:M3114"/>
    <mergeCell ref="C3110:E3111"/>
    <mergeCell ref="F3110:G3110"/>
    <mergeCell ref="H3110:I3110"/>
    <mergeCell ref="F3111:G3111"/>
    <mergeCell ref="H3111:I3111"/>
    <mergeCell ref="C3108:D3108"/>
    <mergeCell ref="H3108:I3108"/>
    <mergeCell ref="J3108:K3108"/>
    <mergeCell ref="C3109:D3109"/>
    <mergeCell ref="H3109:I3109"/>
    <mergeCell ref="J3109:K3109"/>
    <mergeCell ref="F3119:H3119"/>
    <mergeCell ref="I3119:M3121"/>
    <mergeCell ref="F3120:H3120"/>
    <mergeCell ref="F3121:H3121"/>
    <mergeCell ref="F3122:H3122"/>
    <mergeCell ref="I3122:M3124"/>
    <mergeCell ref="F3123:H3123"/>
    <mergeCell ref="F3124:H3124"/>
    <mergeCell ref="C3117:E3117"/>
    <mergeCell ref="F3117:G3117"/>
    <mergeCell ref="I3117:J3118"/>
    <mergeCell ref="K3117:M3118"/>
    <mergeCell ref="C3118:H3118"/>
    <mergeCell ref="C3115:E3115"/>
    <mergeCell ref="F3115:G3115"/>
    <mergeCell ref="I3115:J3115"/>
    <mergeCell ref="K3115:M3115"/>
    <mergeCell ref="C3116:E3116"/>
    <mergeCell ref="F3116:G3116"/>
    <mergeCell ref="I3116:M3116"/>
    <mergeCell ref="C3134:F3134"/>
    <mergeCell ref="H3134:M3134"/>
    <mergeCell ref="C3135:F3135"/>
    <mergeCell ref="H3135:M3135"/>
    <mergeCell ref="C3136:F3136"/>
    <mergeCell ref="H3136:M3136"/>
    <mergeCell ref="B3125:M3125"/>
    <mergeCell ref="A3126:A3159"/>
    <mergeCell ref="B3126:C3127"/>
    <mergeCell ref="D3126:M3126"/>
    <mergeCell ref="D3127:M3127"/>
    <mergeCell ref="C3128:G3130"/>
    <mergeCell ref="H3128:I3130"/>
    <mergeCell ref="J3128:J3130"/>
    <mergeCell ref="K3128:M3128"/>
    <mergeCell ref="K3129:M3130"/>
    <mergeCell ref="C3131:F3131"/>
    <mergeCell ref="H3131:M3131"/>
    <mergeCell ref="C3132:F3132"/>
    <mergeCell ref="H3132:M3132"/>
    <mergeCell ref="C3133:F3133"/>
    <mergeCell ref="H3133:M3133"/>
    <mergeCell ref="D3154:E3154"/>
    <mergeCell ref="D3155:E3155"/>
    <mergeCell ref="D3156:E3156"/>
    <mergeCell ref="D3157:E3157"/>
    <mergeCell ref="D3158:E3158"/>
    <mergeCell ref="D3159:E3159"/>
    <mergeCell ref="C3141:D3141"/>
    <mergeCell ref="H3141:I3141"/>
    <mergeCell ref="J3141:K3141"/>
    <mergeCell ref="C3142:D3142"/>
    <mergeCell ref="H3142:I3142"/>
    <mergeCell ref="J3142:K3142"/>
    <mergeCell ref="C3139:D3139"/>
    <mergeCell ref="H3139:I3139"/>
    <mergeCell ref="J3139:K3139"/>
    <mergeCell ref="C3140:D3140"/>
    <mergeCell ref="H3140:I3140"/>
    <mergeCell ref="J3140:K3140"/>
    <mergeCell ref="C3137:D3137"/>
    <mergeCell ref="H3137:I3137"/>
    <mergeCell ref="J3137:K3137"/>
    <mergeCell ref="M3137:M3138"/>
    <mergeCell ref="C3138:D3138"/>
    <mergeCell ref="H3138:I3138"/>
    <mergeCell ref="J3138:K3138"/>
    <mergeCell ref="C3147:H3147"/>
    <mergeCell ref="I3147:J3147"/>
    <mergeCell ref="L3147:M3147"/>
    <mergeCell ref="C3148:E3149"/>
    <mergeCell ref="F3148:G3149"/>
    <mergeCell ref="I3148:J3148"/>
    <mergeCell ref="L3148:M3148"/>
    <mergeCell ref="I3149:J3149"/>
    <mergeCell ref="K3149:M3149"/>
    <mergeCell ref="C3145:E3146"/>
    <mergeCell ref="F3145:G3145"/>
    <mergeCell ref="H3145:I3145"/>
    <mergeCell ref="F3146:G3146"/>
    <mergeCell ref="H3146:I3146"/>
    <mergeCell ref="C3143:D3143"/>
    <mergeCell ref="H3143:I3143"/>
    <mergeCell ref="J3143:K3143"/>
    <mergeCell ref="C3144:D3144"/>
    <mergeCell ref="H3144:I3144"/>
    <mergeCell ref="J3144:K3144"/>
    <mergeCell ref="F3154:H3154"/>
    <mergeCell ref="I3154:M3156"/>
    <mergeCell ref="F3155:H3155"/>
    <mergeCell ref="F3156:H3156"/>
    <mergeCell ref="F3157:H3157"/>
    <mergeCell ref="I3157:M3159"/>
    <mergeCell ref="F3158:H3158"/>
    <mergeCell ref="F3159:H3159"/>
    <mergeCell ref="C3152:E3152"/>
    <mergeCell ref="F3152:G3152"/>
    <mergeCell ref="I3152:J3153"/>
    <mergeCell ref="K3152:M3153"/>
    <mergeCell ref="C3153:H3153"/>
    <mergeCell ref="C3150:E3150"/>
    <mergeCell ref="F3150:G3150"/>
    <mergeCell ref="I3150:J3150"/>
    <mergeCell ref="K3150:M3150"/>
    <mergeCell ref="C3151:E3151"/>
    <mergeCell ref="F3151:G3151"/>
    <mergeCell ref="I3151:M3151"/>
    <mergeCell ref="H3169:M3169"/>
    <mergeCell ref="C3170:F3170"/>
    <mergeCell ref="H3170:M3170"/>
    <mergeCell ref="C3171:F3171"/>
    <mergeCell ref="H3171:M3171"/>
    <mergeCell ref="A3160:M3160"/>
    <mergeCell ref="B3161:M3161"/>
    <mergeCell ref="A3162:A3195"/>
    <mergeCell ref="B3162:C3163"/>
    <mergeCell ref="D3162:M3162"/>
    <mergeCell ref="D3163:M3163"/>
    <mergeCell ref="C3164:G3166"/>
    <mergeCell ref="H3164:I3166"/>
    <mergeCell ref="J3164:J3166"/>
    <mergeCell ref="K3164:M3164"/>
    <mergeCell ref="K3165:M3166"/>
    <mergeCell ref="C3167:F3167"/>
    <mergeCell ref="H3167:M3167"/>
    <mergeCell ref="C3168:F3168"/>
    <mergeCell ref="H3168:M3168"/>
    <mergeCell ref="C3169:F3169"/>
    <mergeCell ref="D3190:E3190"/>
    <mergeCell ref="D3191:E3191"/>
    <mergeCell ref="D3192:E3192"/>
    <mergeCell ref="D3193:E3193"/>
    <mergeCell ref="D3194:E3194"/>
    <mergeCell ref="D3195:E3195"/>
    <mergeCell ref="C3177:D3177"/>
    <mergeCell ref="H3177:I3177"/>
    <mergeCell ref="J3177:K3177"/>
    <mergeCell ref="C3178:D3178"/>
    <mergeCell ref="H3178:I3178"/>
    <mergeCell ref="J3178:K3178"/>
    <mergeCell ref="C3175:D3175"/>
    <mergeCell ref="H3175:I3175"/>
    <mergeCell ref="J3175:K3175"/>
    <mergeCell ref="C3176:D3176"/>
    <mergeCell ref="H3176:I3176"/>
    <mergeCell ref="J3176:K3176"/>
    <mergeCell ref="C3172:F3172"/>
    <mergeCell ref="H3172:M3172"/>
    <mergeCell ref="C3173:D3173"/>
    <mergeCell ref="H3173:I3173"/>
    <mergeCell ref="J3173:K3173"/>
    <mergeCell ref="M3173:M3174"/>
    <mergeCell ref="C3174:D3174"/>
    <mergeCell ref="H3174:I3174"/>
    <mergeCell ref="J3174:K3174"/>
    <mergeCell ref="C3183:H3183"/>
    <mergeCell ref="I3183:J3183"/>
    <mergeCell ref="L3183:M3183"/>
    <mergeCell ref="C3184:E3185"/>
    <mergeCell ref="F3184:G3185"/>
    <mergeCell ref="I3184:J3184"/>
    <mergeCell ref="L3184:M3184"/>
    <mergeCell ref="I3185:J3185"/>
    <mergeCell ref="K3185:M3185"/>
    <mergeCell ref="C3181:E3182"/>
    <mergeCell ref="F3181:G3181"/>
    <mergeCell ref="H3181:I3181"/>
    <mergeCell ref="F3182:G3182"/>
    <mergeCell ref="H3182:I3182"/>
    <mergeCell ref="C3179:D3179"/>
    <mergeCell ref="H3179:I3179"/>
    <mergeCell ref="J3179:K3179"/>
    <mergeCell ref="C3180:D3180"/>
    <mergeCell ref="H3180:I3180"/>
    <mergeCell ref="J3180:K3180"/>
    <mergeCell ref="F3190:H3190"/>
    <mergeCell ref="I3190:M3192"/>
    <mergeCell ref="F3191:H3191"/>
    <mergeCell ref="F3192:H3192"/>
    <mergeCell ref="F3193:H3193"/>
    <mergeCell ref="I3193:M3195"/>
    <mergeCell ref="F3194:H3194"/>
    <mergeCell ref="F3195:H3195"/>
    <mergeCell ref="C3188:E3188"/>
    <mergeCell ref="F3188:G3188"/>
    <mergeCell ref="I3188:J3189"/>
    <mergeCell ref="K3188:M3189"/>
    <mergeCell ref="C3189:H3189"/>
    <mergeCell ref="C3186:E3186"/>
    <mergeCell ref="F3186:G3186"/>
    <mergeCell ref="I3186:J3186"/>
    <mergeCell ref="K3186:M3186"/>
    <mergeCell ref="C3187:E3187"/>
    <mergeCell ref="F3187:G3187"/>
    <mergeCell ref="I3187:M3187"/>
    <mergeCell ref="C3205:F3205"/>
    <mergeCell ref="H3205:M3205"/>
    <mergeCell ref="C3206:F3206"/>
    <mergeCell ref="H3206:M3206"/>
    <mergeCell ref="C3207:F3207"/>
    <mergeCell ref="H3207:M3207"/>
    <mergeCell ref="B3196:M3196"/>
    <mergeCell ref="A3197:A3230"/>
    <mergeCell ref="B3197:C3198"/>
    <mergeCell ref="D3197:M3197"/>
    <mergeCell ref="D3198:M3198"/>
    <mergeCell ref="C3199:G3201"/>
    <mergeCell ref="H3199:I3201"/>
    <mergeCell ref="J3199:J3201"/>
    <mergeCell ref="K3199:M3199"/>
    <mergeCell ref="K3200:M3201"/>
    <mergeCell ref="C3202:F3202"/>
    <mergeCell ref="H3202:M3202"/>
    <mergeCell ref="C3203:F3203"/>
    <mergeCell ref="H3203:M3203"/>
    <mergeCell ref="C3204:F3204"/>
    <mergeCell ref="H3204:M3204"/>
    <mergeCell ref="D3225:E3225"/>
    <mergeCell ref="D3226:E3226"/>
    <mergeCell ref="D3227:E3227"/>
    <mergeCell ref="D3228:E3228"/>
    <mergeCell ref="D3229:E3229"/>
    <mergeCell ref="D3230:E3230"/>
    <mergeCell ref="C3212:D3212"/>
    <mergeCell ref="H3212:I3212"/>
    <mergeCell ref="J3212:K3212"/>
    <mergeCell ref="C3213:D3213"/>
    <mergeCell ref="H3213:I3213"/>
    <mergeCell ref="J3213:K3213"/>
    <mergeCell ref="C3210:D3210"/>
    <mergeCell ref="H3210:I3210"/>
    <mergeCell ref="J3210:K3210"/>
    <mergeCell ref="C3211:D3211"/>
    <mergeCell ref="H3211:I3211"/>
    <mergeCell ref="J3211:K3211"/>
    <mergeCell ref="C3208:D3208"/>
    <mergeCell ref="H3208:I3208"/>
    <mergeCell ref="J3208:K3208"/>
    <mergeCell ref="M3208:M3209"/>
    <mergeCell ref="C3209:D3209"/>
    <mergeCell ref="H3209:I3209"/>
    <mergeCell ref="J3209:K3209"/>
    <mergeCell ref="C3218:H3218"/>
    <mergeCell ref="I3218:J3218"/>
    <mergeCell ref="L3218:M3218"/>
    <mergeCell ref="C3219:E3220"/>
    <mergeCell ref="F3219:G3220"/>
    <mergeCell ref="I3219:J3219"/>
    <mergeCell ref="L3219:M3219"/>
    <mergeCell ref="I3220:J3220"/>
    <mergeCell ref="K3220:M3220"/>
    <mergeCell ref="C3216:E3217"/>
    <mergeCell ref="F3216:G3216"/>
    <mergeCell ref="H3216:I3216"/>
    <mergeCell ref="F3217:G3217"/>
    <mergeCell ref="H3217:I3217"/>
    <mergeCell ref="C3214:D3214"/>
    <mergeCell ref="H3214:I3214"/>
    <mergeCell ref="J3214:K3214"/>
    <mergeCell ref="C3215:D3215"/>
    <mergeCell ref="H3215:I3215"/>
    <mergeCell ref="J3215:K3215"/>
    <mergeCell ref="F3225:H3225"/>
    <mergeCell ref="I3225:M3227"/>
    <mergeCell ref="F3226:H3226"/>
    <mergeCell ref="F3227:H3227"/>
    <mergeCell ref="F3228:H3228"/>
    <mergeCell ref="I3228:M3230"/>
    <mergeCell ref="F3229:H3229"/>
    <mergeCell ref="F3230:H3230"/>
    <mergeCell ref="C3223:E3223"/>
    <mergeCell ref="F3223:G3223"/>
    <mergeCell ref="I3223:J3224"/>
    <mergeCell ref="K3223:M3224"/>
    <mergeCell ref="C3224:H3224"/>
    <mergeCell ref="C3221:E3221"/>
    <mergeCell ref="F3221:G3221"/>
    <mergeCell ref="I3221:J3221"/>
    <mergeCell ref="K3221:M3221"/>
    <mergeCell ref="C3222:E3222"/>
    <mergeCell ref="F3222:G3222"/>
    <mergeCell ref="I3222:M3222"/>
    <mergeCell ref="H3240:M3240"/>
    <mergeCell ref="C3241:F3241"/>
    <mergeCell ref="H3241:M3241"/>
    <mergeCell ref="C3242:F3242"/>
    <mergeCell ref="H3242:M3242"/>
    <mergeCell ref="A3231:M3231"/>
    <mergeCell ref="B3232:M3232"/>
    <mergeCell ref="A3233:A3266"/>
    <mergeCell ref="B3233:C3234"/>
    <mergeCell ref="D3233:M3233"/>
    <mergeCell ref="D3234:M3234"/>
    <mergeCell ref="C3235:G3237"/>
    <mergeCell ref="H3235:I3237"/>
    <mergeCell ref="J3235:J3237"/>
    <mergeCell ref="K3235:M3235"/>
    <mergeCell ref="K3236:M3237"/>
    <mergeCell ref="C3238:F3238"/>
    <mergeCell ref="H3238:M3238"/>
    <mergeCell ref="C3239:F3239"/>
    <mergeCell ref="H3239:M3239"/>
    <mergeCell ref="C3240:F3240"/>
    <mergeCell ref="D3261:E3261"/>
    <mergeCell ref="D3262:E3262"/>
    <mergeCell ref="D3263:E3263"/>
    <mergeCell ref="D3264:E3264"/>
    <mergeCell ref="D3265:E3265"/>
    <mergeCell ref="D3266:E3266"/>
    <mergeCell ref="C3248:D3248"/>
    <mergeCell ref="H3248:I3248"/>
    <mergeCell ref="J3248:K3248"/>
    <mergeCell ref="C3249:D3249"/>
    <mergeCell ref="H3249:I3249"/>
    <mergeCell ref="J3249:K3249"/>
    <mergeCell ref="C3246:D3246"/>
    <mergeCell ref="H3246:I3246"/>
    <mergeCell ref="J3246:K3246"/>
    <mergeCell ref="C3247:D3247"/>
    <mergeCell ref="H3247:I3247"/>
    <mergeCell ref="J3247:K3247"/>
    <mergeCell ref="C3243:F3243"/>
    <mergeCell ref="H3243:M3243"/>
    <mergeCell ref="C3244:D3244"/>
    <mergeCell ref="H3244:I3244"/>
    <mergeCell ref="J3244:K3244"/>
    <mergeCell ref="M3244:M3245"/>
    <mergeCell ref="C3245:D3245"/>
    <mergeCell ref="H3245:I3245"/>
    <mergeCell ref="J3245:K3245"/>
    <mergeCell ref="C3254:H3254"/>
    <mergeCell ref="I3254:J3254"/>
    <mergeCell ref="L3254:M3254"/>
    <mergeCell ref="C3255:E3256"/>
    <mergeCell ref="F3255:G3256"/>
    <mergeCell ref="I3255:J3255"/>
    <mergeCell ref="L3255:M3255"/>
    <mergeCell ref="I3256:J3256"/>
    <mergeCell ref="K3256:M3256"/>
    <mergeCell ref="C3252:E3253"/>
    <mergeCell ref="F3252:G3252"/>
    <mergeCell ref="H3252:I3252"/>
    <mergeCell ref="F3253:G3253"/>
    <mergeCell ref="H3253:I3253"/>
    <mergeCell ref="C3250:D3250"/>
    <mergeCell ref="H3250:I3250"/>
    <mergeCell ref="J3250:K3250"/>
    <mergeCell ref="C3251:D3251"/>
    <mergeCell ref="H3251:I3251"/>
    <mergeCell ref="J3251:K3251"/>
    <mergeCell ref="F3261:H3261"/>
    <mergeCell ref="I3261:M3263"/>
    <mergeCell ref="F3262:H3262"/>
    <mergeCell ref="F3263:H3263"/>
    <mergeCell ref="F3264:H3264"/>
    <mergeCell ref="I3264:M3266"/>
    <mergeCell ref="F3265:H3265"/>
    <mergeCell ref="F3266:H3266"/>
    <mergeCell ref="C3259:E3259"/>
    <mergeCell ref="F3259:G3259"/>
    <mergeCell ref="I3259:J3260"/>
    <mergeCell ref="K3259:M3260"/>
    <mergeCell ref="C3260:H3260"/>
    <mergeCell ref="C3257:E3257"/>
    <mergeCell ref="F3257:G3257"/>
    <mergeCell ref="I3257:J3257"/>
    <mergeCell ref="K3257:M3257"/>
    <mergeCell ref="C3258:E3258"/>
    <mergeCell ref="F3258:G3258"/>
    <mergeCell ref="I3258:M3258"/>
    <mergeCell ref="C3276:F3276"/>
    <mergeCell ref="H3276:M3276"/>
    <mergeCell ref="C3277:F3277"/>
    <mergeCell ref="H3277:M3277"/>
    <mergeCell ref="C3278:F3278"/>
    <mergeCell ref="H3278:M3278"/>
    <mergeCell ref="B3267:M3267"/>
    <mergeCell ref="A3268:A3301"/>
    <mergeCell ref="B3268:C3269"/>
    <mergeCell ref="D3268:M3268"/>
    <mergeCell ref="D3269:M3269"/>
    <mergeCell ref="C3270:G3272"/>
    <mergeCell ref="H3270:I3272"/>
    <mergeCell ref="J3270:J3272"/>
    <mergeCell ref="K3270:M3270"/>
    <mergeCell ref="K3271:M3272"/>
    <mergeCell ref="C3273:F3273"/>
    <mergeCell ref="H3273:M3273"/>
    <mergeCell ref="C3274:F3274"/>
    <mergeCell ref="H3274:M3274"/>
    <mergeCell ref="C3275:F3275"/>
    <mergeCell ref="H3275:M3275"/>
    <mergeCell ref="D3296:E3296"/>
    <mergeCell ref="D3297:E3297"/>
    <mergeCell ref="D3298:E3298"/>
    <mergeCell ref="D3299:E3299"/>
    <mergeCell ref="D3300:E3300"/>
    <mergeCell ref="D3301:E3301"/>
    <mergeCell ref="C3283:D3283"/>
    <mergeCell ref="H3283:I3283"/>
    <mergeCell ref="J3283:K3283"/>
    <mergeCell ref="C3284:D3284"/>
    <mergeCell ref="H3284:I3284"/>
    <mergeCell ref="J3284:K3284"/>
    <mergeCell ref="C3281:D3281"/>
    <mergeCell ref="H3281:I3281"/>
    <mergeCell ref="J3281:K3281"/>
    <mergeCell ref="C3282:D3282"/>
    <mergeCell ref="H3282:I3282"/>
    <mergeCell ref="J3282:K3282"/>
    <mergeCell ref="C3279:D3279"/>
    <mergeCell ref="H3279:I3279"/>
    <mergeCell ref="J3279:K3279"/>
    <mergeCell ref="M3279:M3280"/>
    <mergeCell ref="C3280:D3280"/>
    <mergeCell ref="H3280:I3280"/>
    <mergeCell ref="J3280:K3280"/>
    <mergeCell ref="C3289:H3289"/>
    <mergeCell ref="I3289:J3289"/>
    <mergeCell ref="L3289:M3289"/>
    <mergeCell ref="C3290:E3291"/>
    <mergeCell ref="F3290:G3291"/>
    <mergeCell ref="I3290:J3290"/>
    <mergeCell ref="L3290:M3290"/>
    <mergeCell ref="I3291:J3291"/>
    <mergeCell ref="K3291:M3291"/>
    <mergeCell ref="C3287:E3288"/>
    <mergeCell ref="F3287:G3287"/>
    <mergeCell ref="H3287:I3287"/>
    <mergeCell ref="F3288:G3288"/>
    <mergeCell ref="H3288:I3288"/>
    <mergeCell ref="C3285:D3285"/>
    <mergeCell ref="H3285:I3285"/>
    <mergeCell ref="J3285:K3285"/>
    <mergeCell ref="C3286:D3286"/>
    <mergeCell ref="H3286:I3286"/>
    <mergeCell ref="J3286:K3286"/>
    <mergeCell ref="F3296:H3296"/>
    <mergeCell ref="I3296:M3298"/>
    <mergeCell ref="F3297:H3297"/>
    <mergeCell ref="F3298:H3298"/>
    <mergeCell ref="F3299:H3299"/>
    <mergeCell ref="I3299:M3301"/>
    <mergeCell ref="F3300:H3300"/>
    <mergeCell ref="F3301:H3301"/>
    <mergeCell ref="C3294:E3294"/>
    <mergeCell ref="F3294:G3294"/>
    <mergeCell ref="I3294:J3295"/>
    <mergeCell ref="K3294:M3295"/>
    <mergeCell ref="C3295:H3295"/>
    <mergeCell ref="C3292:E3292"/>
    <mergeCell ref="F3292:G3292"/>
    <mergeCell ref="I3292:J3292"/>
    <mergeCell ref="K3292:M3292"/>
    <mergeCell ref="C3293:E3293"/>
    <mergeCell ref="F3293:G3293"/>
    <mergeCell ref="I3293:M3293"/>
    <mergeCell ref="H3311:M3311"/>
    <mergeCell ref="C3312:F3312"/>
    <mergeCell ref="H3312:M3312"/>
    <mergeCell ref="C3313:F3313"/>
    <mergeCell ref="H3313:M3313"/>
    <mergeCell ref="A3302:M3302"/>
    <mergeCell ref="B3303:M3303"/>
    <mergeCell ref="A3304:A3337"/>
    <mergeCell ref="B3304:C3305"/>
    <mergeCell ref="D3304:M3304"/>
    <mergeCell ref="D3305:M3305"/>
    <mergeCell ref="C3306:G3308"/>
    <mergeCell ref="H3306:I3308"/>
    <mergeCell ref="J3306:J3308"/>
    <mergeCell ref="K3306:M3306"/>
    <mergeCell ref="K3307:M3308"/>
    <mergeCell ref="C3309:F3309"/>
    <mergeCell ref="H3309:M3309"/>
    <mergeCell ref="C3310:F3310"/>
    <mergeCell ref="H3310:M3310"/>
    <mergeCell ref="C3311:F3311"/>
    <mergeCell ref="D3332:E3332"/>
    <mergeCell ref="D3333:E3333"/>
    <mergeCell ref="D3334:E3334"/>
    <mergeCell ref="D3335:E3335"/>
    <mergeCell ref="D3336:E3336"/>
    <mergeCell ref="D3337:E3337"/>
    <mergeCell ref="C3319:D3319"/>
    <mergeCell ref="H3319:I3319"/>
    <mergeCell ref="J3319:K3319"/>
    <mergeCell ref="C3320:D3320"/>
    <mergeCell ref="H3320:I3320"/>
    <mergeCell ref="J3320:K3320"/>
    <mergeCell ref="C3317:D3317"/>
    <mergeCell ref="H3317:I3317"/>
    <mergeCell ref="J3317:K3317"/>
    <mergeCell ref="C3318:D3318"/>
    <mergeCell ref="H3318:I3318"/>
    <mergeCell ref="J3318:K3318"/>
    <mergeCell ref="C3314:F3314"/>
    <mergeCell ref="H3314:M3314"/>
    <mergeCell ref="C3315:D3315"/>
    <mergeCell ref="H3315:I3315"/>
    <mergeCell ref="J3315:K3315"/>
    <mergeCell ref="M3315:M3316"/>
    <mergeCell ref="C3316:D3316"/>
    <mergeCell ref="H3316:I3316"/>
    <mergeCell ref="J3316:K3316"/>
    <mergeCell ref="C3325:H3325"/>
    <mergeCell ref="I3325:J3325"/>
    <mergeCell ref="L3325:M3325"/>
    <mergeCell ref="C3326:E3327"/>
    <mergeCell ref="F3326:G3327"/>
    <mergeCell ref="I3326:J3326"/>
    <mergeCell ref="L3326:M3326"/>
    <mergeCell ref="I3327:J3327"/>
    <mergeCell ref="K3327:M3327"/>
    <mergeCell ref="C3323:E3324"/>
    <mergeCell ref="F3323:G3323"/>
    <mergeCell ref="H3323:I3323"/>
    <mergeCell ref="F3324:G3324"/>
    <mergeCell ref="H3324:I3324"/>
    <mergeCell ref="C3321:D3321"/>
    <mergeCell ref="H3321:I3321"/>
    <mergeCell ref="J3321:K3321"/>
    <mergeCell ref="C3322:D3322"/>
    <mergeCell ref="H3322:I3322"/>
    <mergeCell ref="J3322:K3322"/>
    <mergeCell ref="F3332:H3332"/>
    <mergeCell ref="I3332:M3334"/>
    <mergeCell ref="F3333:H3333"/>
    <mergeCell ref="F3334:H3334"/>
    <mergeCell ref="F3335:H3335"/>
    <mergeCell ref="I3335:M3337"/>
    <mergeCell ref="F3336:H3336"/>
    <mergeCell ref="F3337:H3337"/>
    <mergeCell ref="C3330:E3330"/>
    <mergeCell ref="F3330:G3330"/>
    <mergeCell ref="I3330:J3331"/>
    <mergeCell ref="K3330:M3331"/>
    <mergeCell ref="C3331:H3331"/>
    <mergeCell ref="C3328:E3328"/>
    <mergeCell ref="F3328:G3328"/>
    <mergeCell ref="I3328:J3328"/>
    <mergeCell ref="K3328:M3328"/>
    <mergeCell ref="C3329:E3329"/>
    <mergeCell ref="F3329:G3329"/>
    <mergeCell ref="I3329:M3329"/>
    <mergeCell ref="C3347:F3347"/>
    <mergeCell ref="H3347:M3347"/>
    <mergeCell ref="C3348:F3348"/>
    <mergeCell ref="H3348:M3348"/>
    <mergeCell ref="C3349:F3349"/>
    <mergeCell ref="H3349:M3349"/>
    <mergeCell ref="B3338:M3338"/>
    <mergeCell ref="A3339:A3372"/>
    <mergeCell ref="B3339:C3340"/>
    <mergeCell ref="D3339:M3339"/>
    <mergeCell ref="D3340:M3340"/>
    <mergeCell ref="C3341:G3343"/>
    <mergeCell ref="H3341:I3343"/>
    <mergeCell ref="J3341:J3343"/>
    <mergeCell ref="K3341:M3341"/>
    <mergeCell ref="K3342:M3343"/>
    <mergeCell ref="C3344:F3344"/>
    <mergeCell ref="H3344:M3344"/>
    <mergeCell ref="C3345:F3345"/>
    <mergeCell ref="H3345:M3345"/>
    <mergeCell ref="C3346:F3346"/>
    <mergeCell ref="H3346:M3346"/>
    <mergeCell ref="D3367:E3367"/>
    <mergeCell ref="D3368:E3368"/>
    <mergeCell ref="D3369:E3369"/>
    <mergeCell ref="D3370:E3370"/>
    <mergeCell ref="D3371:E3371"/>
    <mergeCell ref="D3372:E3372"/>
    <mergeCell ref="C3354:D3354"/>
    <mergeCell ref="H3354:I3354"/>
    <mergeCell ref="J3354:K3354"/>
    <mergeCell ref="C3355:D3355"/>
    <mergeCell ref="H3355:I3355"/>
    <mergeCell ref="J3355:K3355"/>
    <mergeCell ref="C3352:D3352"/>
    <mergeCell ref="H3352:I3352"/>
    <mergeCell ref="J3352:K3352"/>
    <mergeCell ref="C3353:D3353"/>
    <mergeCell ref="H3353:I3353"/>
    <mergeCell ref="J3353:K3353"/>
    <mergeCell ref="C3350:D3350"/>
    <mergeCell ref="H3350:I3350"/>
    <mergeCell ref="J3350:K3350"/>
    <mergeCell ref="M3350:M3351"/>
    <mergeCell ref="C3351:D3351"/>
    <mergeCell ref="H3351:I3351"/>
    <mergeCell ref="J3351:K3351"/>
    <mergeCell ref="C3360:H3360"/>
    <mergeCell ref="I3360:J3360"/>
    <mergeCell ref="L3360:M3360"/>
    <mergeCell ref="C3361:E3362"/>
    <mergeCell ref="F3361:G3362"/>
    <mergeCell ref="I3361:J3361"/>
    <mergeCell ref="L3361:M3361"/>
    <mergeCell ref="I3362:J3362"/>
    <mergeCell ref="K3362:M3362"/>
    <mergeCell ref="C3358:E3359"/>
    <mergeCell ref="F3358:G3358"/>
    <mergeCell ref="H3358:I3358"/>
    <mergeCell ref="F3359:G3359"/>
    <mergeCell ref="H3359:I3359"/>
    <mergeCell ref="C3356:D3356"/>
    <mergeCell ref="H3356:I3356"/>
    <mergeCell ref="J3356:K3356"/>
    <mergeCell ref="C3357:D3357"/>
    <mergeCell ref="H3357:I3357"/>
    <mergeCell ref="J3357:K3357"/>
    <mergeCell ref="F3367:H3367"/>
    <mergeCell ref="I3367:M3369"/>
    <mergeCell ref="F3368:H3368"/>
    <mergeCell ref="F3369:H3369"/>
    <mergeCell ref="F3370:H3370"/>
    <mergeCell ref="I3370:M3372"/>
    <mergeCell ref="F3371:H3371"/>
    <mergeCell ref="F3372:H3372"/>
    <mergeCell ref="C3365:E3365"/>
    <mergeCell ref="F3365:G3365"/>
    <mergeCell ref="I3365:J3366"/>
    <mergeCell ref="K3365:M3366"/>
    <mergeCell ref="C3366:H3366"/>
    <mergeCell ref="C3363:E3363"/>
    <mergeCell ref="F3363:G3363"/>
    <mergeCell ref="I3363:J3363"/>
    <mergeCell ref="K3363:M3363"/>
    <mergeCell ref="C3364:E3364"/>
    <mergeCell ref="F3364:G3364"/>
    <mergeCell ref="I3364:M3364"/>
    <mergeCell ref="H3382:M3382"/>
    <mergeCell ref="C3383:F3383"/>
    <mergeCell ref="H3383:M3383"/>
    <mergeCell ref="C3384:F3384"/>
    <mergeCell ref="H3384:M3384"/>
    <mergeCell ref="A3373:M3373"/>
    <mergeCell ref="B3374:M3374"/>
    <mergeCell ref="A3375:A3408"/>
    <mergeCell ref="B3375:C3376"/>
    <mergeCell ref="D3375:M3375"/>
    <mergeCell ref="D3376:M3376"/>
    <mergeCell ref="C3377:G3379"/>
    <mergeCell ref="H3377:I3379"/>
    <mergeCell ref="J3377:J3379"/>
    <mergeCell ref="K3377:M3377"/>
    <mergeCell ref="K3378:M3379"/>
    <mergeCell ref="C3380:F3380"/>
    <mergeCell ref="H3380:M3380"/>
    <mergeCell ref="C3381:F3381"/>
    <mergeCell ref="H3381:M3381"/>
    <mergeCell ref="C3382:F3382"/>
    <mergeCell ref="D3403:E3403"/>
    <mergeCell ref="D3404:E3404"/>
    <mergeCell ref="D3405:E3405"/>
    <mergeCell ref="D3406:E3406"/>
    <mergeCell ref="D3407:E3407"/>
    <mergeCell ref="D3408:E3408"/>
    <mergeCell ref="C3390:D3390"/>
    <mergeCell ref="H3390:I3390"/>
    <mergeCell ref="J3390:K3390"/>
    <mergeCell ref="C3391:D3391"/>
    <mergeCell ref="H3391:I3391"/>
    <mergeCell ref="J3391:K3391"/>
    <mergeCell ref="C3388:D3388"/>
    <mergeCell ref="H3388:I3388"/>
    <mergeCell ref="J3388:K3388"/>
    <mergeCell ref="C3389:D3389"/>
    <mergeCell ref="H3389:I3389"/>
    <mergeCell ref="J3389:K3389"/>
    <mergeCell ref="C3385:F3385"/>
    <mergeCell ref="H3385:M3385"/>
    <mergeCell ref="C3386:D3386"/>
    <mergeCell ref="H3386:I3386"/>
    <mergeCell ref="J3386:K3386"/>
    <mergeCell ref="M3386:M3387"/>
    <mergeCell ref="C3387:D3387"/>
    <mergeCell ref="H3387:I3387"/>
    <mergeCell ref="J3387:K3387"/>
    <mergeCell ref="C3396:H3396"/>
    <mergeCell ref="I3396:J3396"/>
    <mergeCell ref="L3396:M3396"/>
    <mergeCell ref="C3397:E3398"/>
    <mergeCell ref="F3397:G3398"/>
    <mergeCell ref="I3397:J3397"/>
    <mergeCell ref="L3397:M3397"/>
    <mergeCell ref="I3398:J3398"/>
    <mergeCell ref="K3398:M3398"/>
    <mergeCell ref="C3394:E3395"/>
    <mergeCell ref="F3394:G3394"/>
    <mergeCell ref="H3394:I3394"/>
    <mergeCell ref="F3395:G3395"/>
    <mergeCell ref="H3395:I3395"/>
    <mergeCell ref="C3392:D3392"/>
    <mergeCell ref="H3392:I3392"/>
    <mergeCell ref="J3392:K3392"/>
    <mergeCell ref="C3393:D3393"/>
    <mergeCell ref="H3393:I3393"/>
    <mergeCell ref="J3393:K3393"/>
    <mergeCell ref="F3403:H3403"/>
    <mergeCell ref="I3403:M3405"/>
    <mergeCell ref="F3404:H3404"/>
    <mergeCell ref="F3405:H3405"/>
    <mergeCell ref="F3406:H3406"/>
    <mergeCell ref="I3406:M3408"/>
    <mergeCell ref="F3407:H3407"/>
    <mergeCell ref="F3408:H3408"/>
    <mergeCell ref="C3401:E3401"/>
    <mergeCell ref="F3401:G3401"/>
    <mergeCell ref="I3401:J3402"/>
    <mergeCell ref="K3401:M3402"/>
    <mergeCell ref="C3402:H3402"/>
    <mergeCell ref="C3399:E3399"/>
    <mergeCell ref="F3399:G3399"/>
    <mergeCell ref="I3399:J3399"/>
    <mergeCell ref="K3399:M3399"/>
    <mergeCell ref="C3400:E3400"/>
    <mergeCell ref="F3400:G3400"/>
    <mergeCell ref="I3400:M3400"/>
    <mergeCell ref="C3418:F3418"/>
    <mergeCell ref="H3418:M3418"/>
    <mergeCell ref="C3419:F3419"/>
    <mergeCell ref="H3419:M3419"/>
    <mergeCell ref="C3420:F3420"/>
    <mergeCell ref="H3420:M3420"/>
    <mergeCell ref="B3409:M3409"/>
    <mergeCell ref="A3410:A3443"/>
    <mergeCell ref="B3410:C3411"/>
    <mergeCell ref="D3410:M3410"/>
    <mergeCell ref="D3411:M3411"/>
    <mergeCell ref="C3412:G3414"/>
    <mergeCell ref="H3412:I3414"/>
    <mergeCell ref="J3412:J3414"/>
    <mergeCell ref="K3412:M3412"/>
    <mergeCell ref="K3413:M3414"/>
    <mergeCell ref="C3415:F3415"/>
    <mergeCell ref="H3415:M3415"/>
    <mergeCell ref="C3416:F3416"/>
    <mergeCell ref="H3416:M3416"/>
    <mergeCell ref="C3417:F3417"/>
    <mergeCell ref="H3417:M3417"/>
    <mergeCell ref="D3438:E3438"/>
    <mergeCell ref="D3439:E3439"/>
    <mergeCell ref="D3440:E3440"/>
    <mergeCell ref="D3441:E3441"/>
    <mergeCell ref="D3442:E3442"/>
    <mergeCell ref="D3443:E3443"/>
    <mergeCell ref="C3425:D3425"/>
    <mergeCell ref="H3425:I3425"/>
    <mergeCell ref="J3425:K3425"/>
    <mergeCell ref="C3426:D3426"/>
    <mergeCell ref="H3426:I3426"/>
    <mergeCell ref="J3426:K3426"/>
    <mergeCell ref="C3423:D3423"/>
    <mergeCell ref="H3423:I3423"/>
    <mergeCell ref="J3423:K3423"/>
    <mergeCell ref="C3424:D3424"/>
    <mergeCell ref="H3424:I3424"/>
    <mergeCell ref="J3424:K3424"/>
    <mergeCell ref="C3421:D3421"/>
    <mergeCell ref="H3421:I3421"/>
    <mergeCell ref="J3421:K3421"/>
    <mergeCell ref="M3421:M3422"/>
    <mergeCell ref="C3422:D3422"/>
    <mergeCell ref="H3422:I3422"/>
    <mergeCell ref="J3422:K3422"/>
    <mergeCell ref="C3431:H3431"/>
    <mergeCell ref="I3431:J3431"/>
    <mergeCell ref="L3431:M3431"/>
    <mergeCell ref="C3432:E3433"/>
    <mergeCell ref="F3432:G3433"/>
    <mergeCell ref="I3432:J3432"/>
    <mergeCell ref="L3432:M3432"/>
    <mergeCell ref="I3433:J3433"/>
    <mergeCell ref="K3433:M3433"/>
    <mergeCell ref="C3429:E3430"/>
    <mergeCell ref="F3429:G3429"/>
    <mergeCell ref="H3429:I3429"/>
    <mergeCell ref="F3430:G3430"/>
    <mergeCell ref="H3430:I3430"/>
    <mergeCell ref="C3427:D3427"/>
    <mergeCell ref="H3427:I3427"/>
    <mergeCell ref="J3427:K3427"/>
    <mergeCell ref="C3428:D3428"/>
    <mergeCell ref="H3428:I3428"/>
    <mergeCell ref="J3428:K3428"/>
    <mergeCell ref="F3438:H3438"/>
    <mergeCell ref="I3438:M3440"/>
    <mergeCell ref="F3439:H3439"/>
    <mergeCell ref="F3440:H3440"/>
    <mergeCell ref="F3441:H3441"/>
    <mergeCell ref="I3441:M3443"/>
    <mergeCell ref="F3442:H3442"/>
    <mergeCell ref="F3443:H3443"/>
    <mergeCell ref="C3436:E3436"/>
    <mergeCell ref="F3436:G3436"/>
    <mergeCell ref="I3436:J3437"/>
    <mergeCell ref="K3436:M3437"/>
    <mergeCell ref="C3437:H3437"/>
    <mergeCell ref="C3434:E3434"/>
    <mergeCell ref="F3434:G3434"/>
    <mergeCell ref="I3434:J3434"/>
    <mergeCell ref="K3434:M3434"/>
    <mergeCell ref="C3435:E3435"/>
    <mergeCell ref="F3435:G3435"/>
    <mergeCell ref="I3435:M3435"/>
    <mergeCell ref="H3453:M3453"/>
    <mergeCell ref="C3454:F3454"/>
    <mergeCell ref="H3454:M3454"/>
    <mergeCell ref="C3455:F3455"/>
    <mergeCell ref="H3455:M3455"/>
    <mergeCell ref="A3444:M3444"/>
    <mergeCell ref="B3445:M3445"/>
    <mergeCell ref="A3446:A3479"/>
    <mergeCell ref="B3446:C3447"/>
    <mergeCell ref="D3446:M3446"/>
    <mergeCell ref="D3447:M3447"/>
    <mergeCell ref="C3448:G3450"/>
    <mergeCell ref="H3448:I3450"/>
    <mergeCell ref="J3448:J3450"/>
    <mergeCell ref="K3448:M3448"/>
    <mergeCell ref="K3449:M3450"/>
    <mergeCell ref="C3451:F3451"/>
    <mergeCell ref="H3451:M3451"/>
    <mergeCell ref="C3452:F3452"/>
    <mergeCell ref="H3452:M3452"/>
    <mergeCell ref="C3453:F3453"/>
    <mergeCell ref="D3474:E3474"/>
    <mergeCell ref="D3475:E3475"/>
    <mergeCell ref="D3476:E3476"/>
    <mergeCell ref="D3477:E3477"/>
    <mergeCell ref="D3478:E3478"/>
    <mergeCell ref="D3479:E3479"/>
    <mergeCell ref="C3461:D3461"/>
    <mergeCell ref="H3461:I3461"/>
    <mergeCell ref="J3461:K3461"/>
    <mergeCell ref="C3462:D3462"/>
    <mergeCell ref="H3462:I3462"/>
    <mergeCell ref="J3462:K3462"/>
    <mergeCell ref="C3459:D3459"/>
    <mergeCell ref="H3459:I3459"/>
    <mergeCell ref="J3459:K3459"/>
    <mergeCell ref="C3460:D3460"/>
    <mergeCell ref="H3460:I3460"/>
    <mergeCell ref="J3460:K3460"/>
    <mergeCell ref="C3456:F3456"/>
    <mergeCell ref="H3456:M3456"/>
    <mergeCell ref="C3457:D3457"/>
    <mergeCell ref="H3457:I3457"/>
    <mergeCell ref="J3457:K3457"/>
    <mergeCell ref="M3457:M3458"/>
    <mergeCell ref="C3458:D3458"/>
    <mergeCell ref="H3458:I3458"/>
    <mergeCell ref="J3458:K3458"/>
    <mergeCell ref="C3467:H3467"/>
    <mergeCell ref="I3467:J3467"/>
    <mergeCell ref="L3467:M3467"/>
    <mergeCell ref="C3468:E3469"/>
    <mergeCell ref="F3468:G3469"/>
    <mergeCell ref="I3468:J3468"/>
    <mergeCell ref="L3468:M3468"/>
    <mergeCell ref="I3469:J3469"/>
    <mergeCell ref="K3469:M3469"/>
    <mergeCell ref="C3465:E3466"/>
    <mergeCell ref="F3465:G3465"/>
    <mergeCell ref="H3465:I3465"/>
    <mergeCell ref="F3466:G3466"/>
    <mergeCell ref="H3466:I3466"/>
    <mergeCell ref="C3463:D3463"/>
    <mergeCell ref="H3463:I3463"/>
    <mergeCell ref="J3463:K3463"/>
    <mergeCell ref="C3464:D3464"/>
    <mergeCell ref="H3464:I3464"/>
    <mergeCell ref="J3464:K3464"/>
    <mergeCell ref="F3474:H3474"/>
    <mergeCell ref="I3474:M3476"/>
    <mergeCell ref="F3475:H3475"/>
    <mergeCell ref="F3476:H3476"/>
    <mergeCell ref="F3477:H3477"/>
    <mergeCell ref="I3477:M3479"/>
    <mergeCell ref="F3478:H3478"/>
    <mergeCell ref="F3479:H3479"/>
    <mergeCell ref="C3472:E3472"/>
    <mergeCell ref="F3472:G3472"/>
    <mergeCell ref="I3472:J3473"/>
    <mergeCell ref="K3472:M3473"/>
    <mergeCell ref="C3473:H3473"/>
    <mergeCell ref="C3470:E3470"/>
    <mergeCell ref="F3470:G3470"/>
    <mergeCell ref="I3470:J3470"/>
    <mergeCell ref="K3470:M3470"/>
    <mergeCell ref="C3471:E3471"/>
    <mergeCell ref="F3471:G3471"/>
    <mergeCell ref="I3471:M3471"/>
    <mergeCell ref="C3489:F3489"/>
    <mergeCell ref="H3489:M3489"/>
    <mergeCell ref="C3490:F3490"/>
    <mergeCell ref="H3490:M3490"/>
    <mergeCell ref="C3491:F3491"/>
    <mergeCell ref="H3491:M3491"/>
    <mergeCell ref="B3480:M3480"/>
    <mergeCell ref="A3481:A3514"/>
    <mergeCell ref="B3481:C3482"/>
    <mergeCell ref="D3481:M3481"/>
    <mergeCell ref="D3482:M3482"/>
    <mergeCell ref="C3483:G3485"/>
    <mergeCell ref="H3483:I3485"/>
    <mergeCell ref="J3483:J3485"/>
    <mergeCell ref="K3483:M3483"/>
    <mergeCell ref="K3484:M3485"/>
    <mergeCell ref="C3486:F3486"/>
    <mergeCell ref="H3486:M3486"/>
    <mergeCell ref="C3487:F3487"/>
    <mergeCell ref="H3487:M3487"/>
    <mergeCell ref="C3488:F3488"/>
    <mergeCell ref="H3488:M3488"/>
    <mergeCell ref="D3509:E3509"/>
    <mergeCell ref="D3510:E3510"/>
    <mergeCell ref="D3511:E3511"/>
    <mergeCell ref="D3512:E3512"/>
    <mergeCell ref="D3513:E3513"/>
    <mergeCell ref="D3514:E3514"/>
    <mergeCell ref="C3496:D3496"/>
    <mergeCell ref="H3496:I3496"/>
    <mergeCell ref="J3496:K3496"/>
    <mergeCell ref="C3497:D3497"/>
    <mergeCell ref="H3497:I3497"/>
    <mergeCell ref="J3497:K3497"/>
    <mergeCell ref="C3494:D3494"/>
    <mergeCell ref="H3494:I3494"/>
    <mergeCell ref="J3494:K3494"/>
    <mergeCell ref="C3495:D3495"/>
    <mergeCell ref="H3495:I3495"/>
    <mergeCell ref="J3495:K3495"/>
    <mergeCell ref="C3492:D3492"/>
    <mergeCell ref="H3492:I3492"/>
    <mergeCell ref="J3492:K3492"/>
    <mergeCell ref="M3492:M3493"/>
    <mergeCell ref="C3493:D3493"/>
    <mergeCell ref="H3493:I3493"/>
    <mergeCell ref="J3493:K3493"/>
    <mergeCell ref="C3502:H3502"/>
    <mergeCell ref="I3502:J3502"/>
    <mergeCell ref="L3502:M3502"/>
    <mergeCell ref="C3503:E3504"/>
    <mergeCell ref="F3503:G3504"/>
    <mergeCell ref="I3503:J3503"/>
    <mergeCell ref="L3503:M3503"/>
    <mergeCell ref="I3504:J3504"/>
    <mergeCell ref="K3504:M3504"/>
    <mergeCell ref="C3500:E3501"/>
    <mergeCell ref="F3500:G3500"/>
    <mergeCell ref="H3500:I3500"/>
    <mergeCell ref="F3501:G3501"/>
    <mergeCell ref="H3501:I3501"/>
    <mergeCell ref="C3498:D3498"/>
    <mergeCell ref="H3498:I3498"/>
    <mergeCell ref="J3498:K3498"/>
    <mergeCell ref="C3499:D3499"/>
    <mergeCell ref="H3499:I3499"/>
    <mergeCell ref="J3499:K3499"/>
    <mergeCell ref="F3509:H3509"/>
    <mergeCell ref="I3509:M3511"/>
    <mergeCell ref="F3510:H3510"/>
    <mergeCell ref="F3511:H3511"/>
    <mergeCell ref="F3512:H3512"/>
    <mergeCell ref="I3512:M3514"/>
    <mergeCell ref="F3513:H3513"/>
    <mergeCell ref="F3514:H3514"/>
    <mergeCell ref="C3507:E3507"/>
    <mergeCell ref="F3507:G3507"/>
    <mergeCell ref="I3507:J3508"/>
    <mergeCell ref="K3507:M3508"/>
    <mergeCell ref="C3508:H3508"/>
    <mergeCell ref="C3505:E3505"/>
    <mergeCell ref="F3505:G3505"/>
    <mergeCell ref="I3505:J3505"/>
    <mergeCell ref="K3505:M3505"/>
    <mergeCell ref="C3506:E3506"/>
    <mergeCell ref="F3506:G3506"/>
    <mergeCell ref="I3506:M3506"/>
    <mergeCell ref="H3524:M3524"/>
    <mergeCell ref="C3525:F3525"/>
    <mergeCell ref="H3525:M3525"/>
    <mergeCell ref="C3526:F3526"/>
    <mergeCell ref="H3526:M3526"/>
    <mergeCell ref="A3515:M3515"/>
    <mergeCell ref="B3516:M3516"/>
    <mergeCell ref="A3517:A3550"/>
    <mergeCell ref="B3517:C3518"/>
    <mergeCell ref="D3517:M3517"/>
    <mergeCell ref="D3518:M3518"/>
    <mergeCell ref="C3519:G3521"/>
    <mergeCell ref="H3519:I3521"/>
    <mergeCell ref="J3519:J3521"/>
    <mergeCell ref="K3519:M3519"/>
    <mergeCell ref="K3520:M3521"/>
    <mergeCell ref="C3522:F3522"/>
    <mergeCell ref="H3522:M3522"/>
    <mergeCell ref="C3523:F3523"/>
    <mergeCell ref="H3523:M3523"/>
    <mergeCell ref="C3524:F3524"/>
    <mergeCell ref="D3545:E3545"/>
    <mergeCell ref="D3546:E3546"/>
    <mergeCell ref="D3547:E3547"/>
    <mergeCell ref="D3548:E3548"/>
    <mergeCell ref="D3549:E3549"/>
    <mergeCell ref="D3550:E3550"/>
    <mergeCell ref="C3532:D3532"/>
    <mergeCell ref="H3532:I3532"/>
    <mergeCell ref="J3532:K3532"/>
    <mergeCell ref="C3533:D3533"/>
    <mergeCell ref="H3533:I3533"/>
    <mergeCell ref="J3533:K3533"/>
    <mergeCell ref="C3530:D3530"/>
    <mergeCell ref="H3530:I3530"/>
    <mergeCell ref="J3530:K3530"/>
    <mergeCell ref="C3531:D3531"/>
    <mergeCell ref="H3531:I3531"/>
    <mergeCell ref="J3531:K3531"/>
    <mergeCell ref="C3527:F3527"/>
    <mergeCell ref="H3527:M3527"/>
    <mergeCell ref="C3528:D3528"/>
    <mergeCell ref="H3528:I3528"/>
    <mergeCell ref="J3528:K3528"/>
    <mergeCell ref="M3528:M3529"/>
    <mergeCell ref="C3529:D3529"/>
    <mergeCell ref="H3529:I3529"/>
    <mergeCell ref="J3529:K3529"/>
    <mergeCell ref="C3538:H3538"/>
    <mergeCell ref="I3538:J3538"/>
    <mergeCell ref="L3538:M3538"/>
    <mergeCell ref="C3539:E3540"/>
    <mergeCell ref="F3539:G3540"/>
    <mergeCell ref="I3539:J3539"/>
    <mergeCell ref="L3539:M3539"/>
    <mergeCell ref="I3540:J3540"/>
    <mergeCell ref="K3540:M3540"/>
    <mergeCell ref="C3536:E3537"/>
    <mergeCell ref="F3536:G3536"/>
    <mergeCell ref="H3536:I3536"/>
    <mergeCell ref="F3537:G3537"/>
    <mergeCell ref="H3537:I3537"/>
    <mergeCell ref="C3534:D3534"/>
    <mergeCell ref="H3534:I3534"/>
    <mergeCell ref="J3534:K3534"/>
    <mergeCell ref="C3535:D3535"/>
    <mergeCell ref="H3535:I3535"/>
    <mergeCell ref="J3535:K3535"/>
    <mergeCell ref="F3545:H3545"/>
    <mergeCell ref="I3545:M3547"/>
    <mergeCell ref="F3546:H3546"/>
    <mergeCell ref="F3547:H3547"/>
    <mergeCell ref="F3548:H3548"/>
    <mergeCell ref="I3548:M3550"/>
    <mergeCell ref="F3549:H3549"/>
    <mergeCell ref="F3550:H3550"/>
    <mergeCell ref="C3543:E3543"/>
    <mergeCell ref="F3543:G3543"/>
    <mergeCell ref="I3543:J3544"/>
    <mergeCell ref="K3543:M3544"/>
    <mergeCell ref="C3544:H3544"/>
    <mergeCell ref="C3541:E3541"/>
    <mergeCell ref="F3541:G3541"/>
    <mergeCell ref="I3541:J3541"/>
    <mergeCell ref="K3541:M3541"/>
    <mergeCell ref="C3542:E3542"/>
    <mergeCell ref="F3542:G3542"/>
    <mergeCell ref="I3542:M3542"/>
  </mergeCells>
  <conditionalFormatting sqref="M15:M22 I27 G29:H29 H22:H28 H16:H20 E26:E29 H14:I15 G26:G28 H22:J22 A1:B35 D15:D23 E14:E23 G14:G23 F14:F24 M7:M13 D1:J3 C1:C4 D7:D12 E7:G13 C7:C24 J14:J22 C26:D35 K21:K24 L7:L24 L1:M3 K1:K4 H7:K12 F26:F35">
    <cfRule type="cellIs" dxfId="737" priority="1415" operator="equal">
      <formula>0</formula>
    </cfRule>
  </conditionalFormatting>
  <conditionalFormatting sqref="L15:M20 F18:H20 F13:G13 F23:G23 I27 C26:C28 H23:H28 F14:F17 J14:J20 C23:C24 I14:I15 G14:H14 K23:L23 L13:M13 D2:D3 B2 C7:C21 L14 C29:D35 F29:F35">
    <cfRule type="containsText" dxfId="736" priority="1413" stopIfTrue="1" operator="containsText" text="f'k{kk foHkkx jktLFkku">
      <formula>NOT(ISERROR(SEARCH("f'k{kk foHkkx jktLFkku",B2)))</formula>
    </cfRule>
    <cfRule type="containsText" dxfId="735" priority="1414" stopIfTrue="1" operator="containsText" text="iw.kkZad">
      <formula>NOT(ISERROR(SEARCH("iw.kkZad",B2)))</formula>
    </cfRule>
  </conditionalFormatting>
  <conditionalFormatting sqref="D29:D35 F30:F32">
    <cfRule type="cellIs" dxfId="734" priority="1411" stopIfTrue="1" operator="equal">
      <formula>1800</formula>
    </cfRule>
    <cfRule type="cellIs" dxfId="733" priority="1412" stopIfTrue="1" operator="equal">
      <formula>200</formula>
    </cfRule>
  </conditionalFormatting>
  <conditionalFormatting sqref="L15:M20 F18:H20 F13:G13 F23:G23 I27 C26:C28 H23:H28 F14:F17 J14:J20 C23:C24 I14:I15 G14:H14 K23:L23 L13:M13 D2:D3 B2 C7:C21 L14 C29:D35 F29:F35">
    <cfRule type="containsText" dxfId="732" priority="1410" stopIfTrue="1" operator="containsText" text="dsoy jktdh; fo|ky;ksa esa iz;ksx gsrq fu%'kqYd">
      <formula>NOT(ISERROR(SEARCH("dsoy jktdh; fo|ky;ksa esa iz;ksx gsrq fu%'kqYd",B2)))</formula>
    </cfRule>
  </conditionalFormatting>
  <conditionalFormatting sqref="F26:G28">
    <cfRule type="cellIs" dxfId="731" priority="1120" operator="equal">
      <formula>"0/100"</formula>
    </cfRule>
  </conditionalFormatting>
  <conditionalFormatting sqref="H26:H28">
    <cfRule type="cellIs" dxfId="730" priority="1119" operator="equal">
      <formula>"E"</formula>
    </cfRule>
  </conditionalFormatting>
  <conditionalFormatting sqref="L22">
    <cfRule type="cellIs" dxfId="729" priority="1116" operator="equal">
      <formula>"Promoted"</formula>
    </cfRule>
    <cfRule type="cellIs" dxfId="728" priority="1117" operator="equal">
      <formula>"Passed"</formula>
    </cfRule>
  </conditionalFormatting>
  <conditionalFormatting sqref="M51:M58 I63 G65:H65 H58:H64 H52:H56 E62:E65 H50:I51 G62:G64 I58:J58 D51:D59 E50:E59 G50:G59 F50:F60 M43:M49 D37:J39 C37:C40 D43:D48 E43:G49 C43:C60 J50:J57 K57:K60 L43:L60 L37:M39 K37:K40 H43:K48 M122:M129 I134 G136:H136 H129:H135 H123:H127 E133:E136 H121:I122 G133:G135 I129:J129 A37:B3550 E121:E130 G121:G130 M114:M120 D108:J110 E114:G120 J121:J128 C62:D3550 K128:K131 L114:L131 L108:M110 K108:K111 H114:K119 M193:M200 I205 G207:H207 H200:H206 H194:H198 E204:E207 H192:I193 G204:G206 I200:J200 E192:E201 G192:G201 M185:M191 D179:J181 E185:G191 J192:J199 K199:K202 L185:L202 L179:M181 K179:K182 H185:K190 M264:M271 I276 G278:H278 H271:H277 H265:H269 E275:E278 H263:I264 G275:G277 I271:J271 E263:E272 G263:G272 M256:M262 D250:J252 E256:G262 J263:J270 K270:K273 L256:L273 L250:M252 K250:K253 H256:K261 M335:M342 I347 G349:H349 H342:H348 H336:H340 E346:E349 H334:I335 G346:G348 I342:J342 E334:E343 G334:G343 M327:M333 D321:J323 E327:G333 J334:J341 K341:K344 L327:L344 L321:M323 K321:K324 H327:K332 M406:M413 I418 G420:H420 H413:H419 H407:H411 E417:E420 H405:I406 G417:G419 I413:J413 E405:E414 G405:G414 M398:M404 D392:J394 E398:G404 J405:J412 K412:K415 L398:L415 L392:M394 K392:K395 H398:K403 M477:M484 I489 G491:H491 H484:H490 H478:H482 E488:E491 H476:I477 G488:G490 I484:J484 E476:E485 G476:G485 M469:M475 D463:J465 E469:G475 J476:J483 K483:K486 L469:L486 L463:M465 K463:K466 H469:K474 M548:M555 I560 G562:H562 H555:H561 H549:H553 E559:E562 H547:I548 G559:G561 I555:J555 E547:E556 G547:G556 M540:M546 D534:J536 E540:G546 J547:J554 K554:K557 L540:L557 L534:M536 K534:K537 H540:K545 M619:M626 I631 G633:H633 H626:H632 H620:H624 E630:E633 H618:I619 G630:G632 I626:J626 E618:E627 G618:G627 M611:M617 D605:J607 E611:G617 J618:J625 K625:K628 L611:L628 L605:M607 K605:K608 H611:K616 M690:M697 I702 G704:H704 H697:H703 H691:H695 E701:E704 H689:I690 G701:G703 I697:J697 E689:E698 G689:G698 M682:M688 D676:J678 E682:G688 J689:J696 K696:K699 L682:L699 L676:M678 K676:K679 H682:K687 M761:M768 I773 G775:H775 H768:H774 H762:H766 E772:E775 H760:I761 G772:G774 I768:J768 E760:E769 G760:G769 M753:M759 D747:J749 E753:G759 J760:J767 K767:K770 L753:L770 L747:M749 K747:K750 H753:K758 M832:M839 I844 G846:H846 H839:H845 H833:H837 E843:E846 H831:I832 G843:G845 I839:J839 E831:E840 G831:G840 M824:M830 D818:J820 E824:G830 J831:J838 K838:K841 L824:L841 L818:M820 K818:K821 H824:K829 M903:M910 I915 G917:H917 H910:H916 H904:H908 E914:E917 H902:I903 G914:G916 I910:J910 E902:E911 G902:G911 M895:M901 D889:J891 E895:G901 J902:J909 K909:K912 L895:L912 L889:M891 K889:K892 H895:K900 M974:M981 I986 G988:H988 H981:H987 H975:H979 E985:E988 H973:I974 G985:G987 I981:J981 E973:E982 G973:G982 M966:M972 D960:J962 E966:G972 J973:J980 K980:K983 L966:L983 L960:M962 K960:K963 H966:K971 M1045:M1052 I1057 G1059:H1059 H1052:H1058 H1046:H1050 E1056:E1059 H1044:I1045 G1056:G1058 I1052:J1052 E1044:E1053 G1044:G1053 M1037:M1043 D1031:J1033 E1037:G1043 J1044:J1051 K1051:K1054 L1037:L1054 L1031:M1033 K1031:K1034 H1037:K1042 M1116:M1123 I1128 G1130:H1130 H1123:H1129 H1117:H1121 E1127:E1130 H1115:I1116 G1127:G1129 I1123:J1123 E1115:E1124 G1115:G1124 M1108:M1114 D1102:J1104 E1108:G1114 J1115:J1122 K1122:K1125 L1108:L1125 L1102:M1104 K1102:K1105 H1108:K1113 M1187:M1194 I1199 G1201:H1201 H1194:H1200 H1188:H1192 E1198:E1201 H1186:I1187 G1198:G1200 I1194:J1194 E1186:E1195 G1186:G1195 M1179:M1185 D1173:J1175 E1179:G1185 J1186:J1193 K1193:K1196 L1179:L1196 L1173:M1175 K1173:K1176 H1179:K1184 M1258:M1265 I1270 G1272:H1272 H1265:H1271 H1259:H1263 E1269:E1272 H1257:I1258 G1269:G1271 I1265:J1265 E1257:E1266 G1257:G1266 M1250:M1256 D1244:J1246 E1250:G1256 J1257:J1264 K1264:K1267 L1250:L1267 L1244:M1246 K1244:K1247 H1250:K1255 M1329:M1336 I1341 G1343:H1343 H1336:H1342 H1330:H1334 E1340:E1343 H1328:I1329 G1340:G1342 I1336:J1336 E1328:E1337 G1328:G1337 M1321:M1327 D1315:J1317 E1321:G1327 J1328:J1335 K1335:K1338 L1321:L1338 L1315:M1317 K1315:K1318 H1321:K1326 M1400:M1407 I1412 G1414:H1414 H1407:H1413 H1401:H1405 E1411:E1414 H1399:I1400 G1411:G1413 I1407:J1407 E1399:E1408 G1399:G1408 M1392:M1398 D1386:J1388 E1392:G1398 J1399:J1406 K1406:K1409 L1392:L1409 L1386:M1388 K1386:K1389 H1392:K1397 M1471:M1478 I1483 G1485:H1485 H1478:H1484 H1472:H1476 E1482:E1485 H1470:I1471 G1482:G1484 I1478:J1478 E1470:E1479 G1470:G1479 M1463:M1469 D1457:J1459 E1463:G1469 J1470:J1477 K1477:K1480 L1463:L1480 L1457:M1459 K1457:K1460 H1463:K1468 M1542:M1549 I1554 G1556:H1556 H1549:H1555 H1543:H1547 E1553:E1556 H1541:I1542 G1553:G1555 I1549:J1549 E1541:E1550 G1541:G1550 M1534:M1540 D1528:J1530 E1534:G1540 J1541:J1548 K1548:K1551 L1534:L1551 L1528:M1530 K1528:K1531 H1534:K1539 M1613:M1620 I1625 G1627:H1627 H1620:H1626 H1614:H1618 E1624:E1627 H1612:I1613 G1624:G1626 I1620:J1620 E1612:E1621 G1612:G1621 M1605:M1611 D1599:J1601 E1605:G1611 J1612:J1619 K1619:K1622 L1605:L1622 L1599:M1601 K1599:K1602 H1605:K1610 M1684:M1691 I1696 G1698:H1698 H1691:H1697 H1685:H1689 E1695:E1698 H1683:I1684 G1695:G1697 I1691:J1691 E1683:E1692 G1683:G1692 M1676:M1682 D1670:J1672 E1676:G1682 J1683:J1690 K1690:K1693 L1676:L1693 L1670:M1672 K1670:K1673 H1676:K1681 M1755:M1762 I1767 G1769:H1769 H1762:H1768 H1756:H1760 E1766:E1769 H1754:I1755 G1766:G1768 I1762:J1762 E1754:E1763 G1754:G1763 M1747:M1753 D1741:J1743 E1747:G1753 J1754:J1761 K1761:K1764 L1747:L1764 L1741:M1743 K1741:K1744 H1747:K1752 M1826:M1833 I1838 G1840:H1840 H1833:H1839 H1827:H1831 E1837:E1840 H1825:I1826 G1837:G1839 I1833:J1833 E1825:E1834 G1825:G1834 M1818:M1824 D1812:J1814 E1818:G1824 J1825:J1832 K1832:K1835 L1818:L1835 L1812:M1814 K1812:K1815 H1818:K1823 M1897:M1904 I1909 G1911:H1911 H1904:H1910 H1898:H1902 E1908:E1911 H1896:I1897 G1908:G1910 I1904:J1904 E1896:E1905 G1896:G1905 M1889:M1895 D1883:J1885 E1889:G1895 J1896:J1903 K1903:K1906 L1889:L1906 L1883:M1885 K1883:K1886 H1889:K1894 M1968:M1975 I1980 G1982:H1982 H1975:H1981 H1969:H1973 E1979:E1982 H1967:I1968 G1979:G1981 I1975:J1975 E1967:E1976 G1967:G1976 M1960:M1966 D1954:J1956 E1960:G1966 J1967:J1974 K1974:K1977 L1960:L1977 L1954:M1956 K1954:K1957 H1960:K1965 M2039:M2046 I2051 G2053:H2053 H2046:H2052 H2040:H2044 E2050:E2053 H2038:I2039 G2050:G2052 I2046:J2046 E2038:E2047 G2038:G2047 M2031:M2037 D2025:J2027 E2031:G2037 J2038:J2045 K2045:K2048 L2031:L2048 L2025:M2027 K2025:K2028 H2031:K2036 M2110:M2117 I2122 G2124:H2124 H2117:H2123 H2111:H2115 E2121:E2124 H2109:I2110 G2121:G2123 I2117:J2117 E2109:E2118 G2109:G2118 M2102:M2108 D2096:J2098 E2102:G2108 J2109:J2116 K2116:K2119 L2102:L2119 L2096:M2098 K2096:K2099 H2102:K2107 M2181:M2188 I2193 G2195:H2195 H2188:H2194 H2182:H2186 E2192:E2195 H2180:I2181 G2192:G2194 I2188:J2188 E2180:E2189 G2180:G2189 M2173:M2179 D2167:J2169 E2173:G2179 J2180:J2187 K2187:K2190 L2173:L2190 L2167:M2169 K2167:K2170 H2173:K2178 M2252:M2259 I2264 G2266:H2266 H2259:H2265 H2253:H2257 E2263:E2266 H2251:I2252 G2263:G2265 I2259:J2259 E2251:E2260 G2251:G2260 M2244:M2250 D2238:J2240 E2244:G2250 J2251:J2258 K2258:K2261 L2244:L2261 L2238:M2240 K2238:K2241 H2244:K2249 M2323:M2330 I2335 G2337:H2337 H2330:H2336 H2324:H2328 E2334:E2337 H2322:I2323 G2334:G2336 I2330:J2330 E2322:E2331 G2322:G2331 M2315:M2321 D2309:J2311 E2315:G2321 J2322:J2329 K2329:K2332 L2315:L2332 L2309:M2311 K2309:K2312 H2315:K2320 M2394:M2401 I2406 G2408:H2408 H2401:H2407 H2395:H2399 E2405:E2408 H2393:I2394 G2405:G2407 I2401:J2401 E2393:E2402 G2393:G2402 M2386:M2392 D2380:J2382 E2386:G2392 J2393:J2400 K2400:K2403 L2386:L2403 L2380:M2382 K2380:K2383 H2386:K2391 M2465:M2472 I2477 G2479:H2479 H2472:H2478 H2466:H2470 E2476:E2479 H2464:I2465 G2476:G2478 I2472:J2472 E2464:E2473 G2464:G2473 M2457:M2463 D2451:J2453 E2457:G2463 J2464:J2471 K2471:K2474 L2457:L2474 L2451:M2453 K2451:K2454 H2457:K2462 M2536:M2543 I2548 G2550:H2550 H2543:H2549 H2537:H2541 E2547:E2550 H2535:I2536 G2547:G2549 I2543:J2543 E2535:E2544 G2535:G2544 M2528:M2534 D2522:J2524 E2528:G2534 J2535:J2542 K2542:K2545 L2528:L2545 L2522:M2524 K2522:K2525 H2528:K2533 M2607:M2614 I2619 G2621:H2621 H2614:H2620 H2608:H2612 E2618:E2621 H2606:I2607 G2618:G2620 I2614:J2614 E2606:E2615 G2606:G2615 M2599:M2605 D2593:J2595 E2599:G2605 J2606:J2613 K2613:K2616 L2599:L2616 L2593:M2595 K2593:K2596 H2599:K2604 M2678:M2685 I2690 G2692:H2692 H2685:H2691 H2679:H2683 E2689:E2692 H2677:I2678 G2689:G2691 I2685:J2685 E2677:E2686 G2677:G2686 M2670:M2676 D2664:J2666 E2670:G2676 J2677:J2684 K2684:K2687 L2670:L2687 L2664:M2666 K2664:K2667 H2670:K2675 M2749:M2756 I2761 G2763:H2763 H2756:H2762 H2750:H2754 E2760:E2763 H2748:I2749 G2760:G2762 I2756:J2756 E2748:E2757 G2748:G2757 M2741:M2747 D2735:J2737 E2741:G2747 J2748:J2755 K2755:K2758 L2741:L2758 L2735:M2737 K2735:K2738 H2741:K2746 M2820:M2827 I2832 G2834:H2834 H2827:H2833 H2821:H2825 E2831:E2834 H2819:I2820 G2831:G2833 I2827:J2827 E2819:E2828 G2819:G2828 M2812:M2818 D2806:J2808 E2812:G2818 J2819:J2826 K2826:K2829 L2812:L2829 L2806:M2808 K2806:K2809 H2812:K2817 M2891:M2898 I2903 G2905:H2905 H2898:H2904 H2892:H2896 E2902:E2905 H2890:I2891 G2902:G2904 I2898:J2898 E2890:E2899 G2890:G2899 M2883:M2889 D2877:J2879 E2883:G2889 J2890:J2897 K2897:K2900 L2883:L2900 L2877:M2879 K2877:K2880 H2883:K2888 M2962:M2969 I2974 G2976:H2976 H2969:H2975 H2963:H2967 E2973:E2976 H2961:I2962 G2973:G2975 I2969:J2969 E2961:E2970 G2961:G2970 M2954:M2960 D2948:J2950 E2954:G2960 J2961:J2968 K2968:K2971 L2954:L2971 L2948:M2950 K2948:K2951 H2954:K2959 M3033:M3040 I3045 G3047:H3047 H3040:H3046 H3034:H3038 E3044:E3047 H3032:I3033 G3044:G3046 I3040:J3040 E3032:E3041 G3032:G3041 M3025:M3031 D3019:J3021 E3025:G3031 J3032:J3039 K3039:K3042 L3025:L3042 L3019:M3021 K3019:K3022 H3025:K3030 M3104:M3111 I3116 G3118:H3118 H3111:H3117 H3105:H3109 E3115:E3118 H3103:I3104 G3115:G3117 I3111:J3111 E3103:E3112 G3103:G3112 M3096:M3102 D3090:J3092 E3096:G3102 J3103:J3110 K3110:K3113 L3096:L3113 L3090:M3092 K3090:K3093 H3096:K3101 M3175:M3182 I3187 G3189:H3189 H3182:H3188 H3176:H3180 E3186:E3189 H3174:I3175 G3186:G3188 I3182:J3182 E3174:E3183 G3174:G3183 M3167:M3173 D3161:J3163 E3167:G3173 J3174:J3181 K3181:K3184 L3167:L3184 L3161:M3163 K3161:K3164 H3167:K3172 M3246:M3253 I3258 G3260:H3260 H3253:H3259 H3247:H3251 E3257:E3260 H3245:I3246 G3257:G3259 I3253:J3253 E3245:E3254 G3245:G3254 M3238:M3244 D3232:J3234 E3238:G3244 J3245:J3252 K3252:K3255 L3238:L3255 L3232:M3234 K3232:K3235 H3238:K3243 M3317:M3324 I3329 G3331:H3331 H3324:H3330 H3318:H3322 E3328:E3331 H3316:I3317 G3328:G3330 I3324:J3324 E3316:E3325 G3316:G3325 M3309:M3315 D3303:J3305 E3309:G3315 J3316:J3323 K3323:K3326 L3309:L3326 L3303:M3305 K3303:K3306 H3309:K3314 M3388:M3395 I3400 G3402:H3402 H3395:H3401 H3389:H3393 E3399:E3402 H3387:I3388 G3399:G3401 I3395:J3395 E3387:E3396 G3387:G3396 M3380:M3386 D3374:J3376 E3380:G3386 J3387:J3394 K3394:K3397 L3380:L3397 L3374:M3376 K3374:K3377 H3380:K3385 M3459:M3466 I3471 G3473:H3473 H3466:H3472 H3460:H3464 E3470:E3473 H3458:I3459 G3470:G3472 I3466:J3466 E3458:E3467 G3458:G3467 M3451:M3457 D3445:J3447 E3451:G3457 J3458:J3465 K3465:K3468 L3451:L3468 L3445:M3447 K3445:K3448 H3451:K3456 M3530:M3537 I3542 G3544:H3544 H3537:H3543 H3531:H3535 E3541:E3544 H3529:I3530 G3541:G3543 I3537:J3537 E3529:E3538 G3529:G3538 M3522:M3528 D3516:J3518 E3522:G3528 J3529:J3536 A143:D3550 K3536:K3539 L3522:L3539 L3516:M3518 K3516:K3519 H3522:K3527 F62:F3550">
    <cfRule type="cellIs" dxfId="727" priority="726" operator="equal">
      <formula>0</formula>
    </cfRule>
  </conditionalFormatting>
  <conditionalFormatting sqref="L51:M56 F54:H56 F49:G49 F59:G59 I63 C62:C64 H59:H64 F50:F53 J50:J56 C59:C60 I50:I51 G50:H50 K59:L59 L49:M49 D38:D39 B38 C43:C57 L50 L122:M127 F125:H127 F120:G120 F130:G130 I134 H130:H135 J121:J127 I121:I122 G121:H121 K130:L130 L120:M120 B109 L121 L193:M198 F196:H198 F191:G191 F201:G201 I205 H201:H206 J192:J198 I192:I193 G192:H192 K201:L201 L191:M191 B180 L192 L264:M269 F267:H269 F262:G262 F272:G272 I276 H272:H277 J263:J269 I263:I264 G263:H263 K272:L272 L262:M262 B251 L263 L335:M340 F338:H340 F333:G333 F343:G343 I347 H343:H348 J334:J340 I334:I335 G334:H334 K343:L343 L333:M333 B322 L334 L406:M411 F409:H411 F404:G404 F414:G414 I418 H414:H419 J405:J411 I405:I406 G405:H405 K414:L414 L404:M404 B393 L405 L477:M482 F480:H482 F475:G475 F485:G485 I489 H485:H490 J476:J482 I476:I477 G476:H476 K485:L485 L475:M475 B464 L476 L548:M553 F551:H553 F546:G546 F556:G556 I560 H556:H561 J547:J553 I547:I548 G547:H547 K556:L556 L546:M546 B535 L547 L619:M624 F622:H624 F617:G617 F627:G627 I631 H627:H632 J618:J624 I618:I619 G618:H618 K627:L627 L617:M617 B606 L618 L690:M695 F693:H695 F688:G688 F698:G698 I702 H698:H703 J689:J695 I689:I690 G689:H689 K698:L698 L688:M688 B677 L689 L761:M766 F764:H766 F759:G759 F769:G769 I773 H769:H774 J760:J766 I760:I761 G760:H760 K769:L769 L759:M759 B748 L760 L832:M837 F835:H837 F830:G830 F840:G840 I844 H840:H845 J831:J837 I831:I832 G831:H831 K840:L840 L830:M830 B819 L831 L903:M908 F906:H908 F901:G901 F911:G911 I915 H911:H916 J902:J908 I902:I903 G902:H902 K911:L911 L901:M901 B890 L902 L974:M979 F977:H979 F972:G972 F982:G982 I986 H982:H987 J973:J979 I973:I974 G973:H973 K982:L982 L972:M972 B961 L973 L1045:M1050 F1048:H1050 F1043:G1043 F1053:G1053 I1057 H1053:H1058 J1044:J1050 I1044:I1045 G1044:H1044 K1053:L1053 L1043:M1043 B1032 L1044 L1116:M1121 F1119:H1121 F1114:G1114 F1124:G1124 I1128 H1124:H1129 J1115:J1121 I1115:I1116 G1115:H1115 K1124:L1124 L1114:M1114 B1103 L1115 L1187:M1192 F1190:H1192 F1185:G1185 F1195:G1195 I1199 H1195:H1200 J1186:J1192 I1186:I1187 G1186:H1186 K1195:L1195 L1185:M1185 B1174 L1186 L1258:M1263 F1261:H1263 F1256:G1256 F1266:G1266 I1270 H1266:H1271 J1257:J1263 I1257:I1258 G1257:H1257 K1266:L1266 L1256:M1256 B1245 L1257 L1329:M1334 F1332:H1334 F1327:G1327 F1337:G1337 I1341 H1337:H1342 J1328:J1334 I1328:I1329 G1328:H1328 K1337:L1337 L1327:M1327 B1316 L1328 L1400:M1405 F1403:H1405 F1398:G1398 F1408:G1408 I1412 H1408:H1413 J1399:J1405 I1399:I1400 G1399:H1399 K1408:L1408 L1398:M1398 B1387 L1399 L1471:M1476 F1474:H1476 F1469:G1469 F1479:G1479 I1483 H1479:H1484 J1470:J1476 I1470:I1471 G1470:H1470 K1479:L1479 L1469:M1469 B1458 L1470 L1542:M1547 F1545:H1547 F1540:G1540 F1550:G1550 I1554 H1550:H1555 J1541:J1547 I1541:I1542 G1541:H1541 K1550:L1550 L1540:M1540 B1529 L1541 L1613:M1618 F1616:H1618 F1611:G1611 F1621:G1621 I1625 H1621:H1626 J1612:J1618 I1612:I1613 G1612:H1612 K1621:L1621 L1611:M1611 B1600 L1612 L1684:M1689 F1687:H1689 F1682:G1682 F1692:G1692 I1696 H1692:H1697 J1683:J1689 I1683:I1684 G1683:H1683 K1692:L1692 L1682:M1682 B1671 L1683 L1755:M1760 F1758:H1760 F1753:G1753 F1763:G1763 I1767 H1763:H1768 J1754:J1760 I1754:I1755 G1754:H1754 K1763:L1763 L1753:M1753 B1742 L1754 L1826:M1831 F1829:H1831 F1824:G1824 F1834:G1834 I1838 H1834:H1839 J1825:J1831 I1825:I1826 G1825:H1825 K1834:L1834 L1824:M1824 B1813 L1825 L1897:M1902 F1900:H1902 F1895:G1895 F1905:G1905 I1909 H1905:H1910 J1896:J1902 I1896:I1897 G1896:H1896 K1905:L1905 L1895:M1895 B1884 L1896 L1968:M1973 F1971:H1973 F1966:G1966 F1976:G1976 I1980 H1976:H1981 J1967:J1973 I1967:I1968 G1967:H1967 K1976:L1976 L1966:M1966 B1955 L1967 L2039:M2044 F2042:H2044 F2037:G2037 F2047:G2047 I2051 H2047:H2052 J2038:J2044 I2038:I2039 G2038:H2038 K2047:L2047 L2037:M2037 B2026 L2038 L2110:M2115 F2113:H2115 F2108:G2108 F2118:G2118 I2122 H2118:H2123 J2109:J2115 I2109:I2110 G2109:H2109 K2118:L2118 L2108:M2108 B2097 L2109 L2181:M2186 F2184:H2186 F2179:G2179 F2189:G2189 I2193 H2189:H2194 J2180:J2186 I2180:I2181 G2180:H2180 K2189:L2189 L2179:M2179 B2168 L2180 L2252:M2257 F2255:H2257 F2250:G2250 F2260:G2260 I2264 H2260:H2265 J2251:J2257 I2251:I2252 G2251:H2251 K2260:L2260 L2250:M2250 B2239 L2251 L2323:M2328 F2326:H2328 F2321:G2321 F2331:G2331 I2335 H2331:H2336 J2322:J2328 I2322:I2323 G2322:H2322 K2331:L2331 L2321:M2321 B2310 L2322 L2394:M2399 F2397:H2399 F2392:G2392 F2402:G2402 I2406 H2402:H2407 J2393:J2399 I2393:I2394 G2393:H2393 K2402:L2402 L2392:M2392 B2381 L2393 L2465:M2470 F2468:H2470 F2463:G2463 F2473:G2473 I2477 H2473:H2478 J2464:J2470 I2464:I2465 G2464:H2464 K2473:L2473 L2463:M2463 B2452 L2464 L2536:M2541 F2539:H2541 F2534:G2534 F2544:G2544 I2548 H2544:H2549 J2535:J2541 I2535:I2536 G2535:H2535 K2544:L2544 L2534:M2534 B2523 L2535 L2607:M2612 F2610:H2612 F2605:G2605 F2615:G2615 I2619 H2615:H2620 J2606:J2612 I2606:I2607 G2606:H2606 K2615:L2615 L2605:M2605 B2594 L2606 L2678:M2683 F2681:H2683 F2676:G2676 F2686:G2686 I2690 H2686:H2691 J2677:J2683 I2677:I2678 G2677:H2677 K2686:L2686 L2676:M2676 B2665 L2677 L2749:M2754 F2752:H2754 F2747:G2747 F2757:G2757 I2761 H2757:H2762 J2748:J2754 I2748:I2749 G2748:H2748 K2757:L2757 L2747:M2747 B2736 L2748 L2820:M2825 F2823:H2825 F2818:G2818 F2828:G2828 I2832 H2828:H2833 J2819:J2825 I2819:I2820 G2819:H2819 K2828:L2828 L2818:M2818 B2807 L2819 L2891:M2896 F2894:H2896 F2889:G2889 F2899:G2899 I2903 H2899:H2904 J2890:J2896 I2890:I2891 G2890:H2890 K2899:L2899 L2889:M2889 B2878 L2890 L2962:M2967 F2965:H2967 F2960:G2960 F2970:G2970 I2974 H2970:H2975 J2961:J2967 I2961:I2962 G2961:H2961 K2970:L2970 L2960:M2960 B2949 L2961 L3033:M3038 F3036:H3038 F3031:G3031 F3041:G3041 I3045 H3041:H3046 J3032:J3038 I3032:I3033 G3032:H3032 K3041:L3041 L3031:M3031 B3020 L3032 L3104:M3109 F3107:H3109 F3102:G3102 F3112:G3112 I3116 H3112:H3117 J3103:J3109 I3103:I3104 G3103:H3103 K3112:L3112 L3102:M3102 B3091 L3103 L3175:M3180 F3178:H3180 F3173:G3173 F3183:G3183 I3187 H3183:H3188 J3174:J3180 I3174:I3175 G3174:H3174 K3183:L3183 L3173:M3173 B3162 L3174 L3246:M3251 F3249:H3251 F3244:G3244 F3254:G3254 I3258 H3254:H3259 J3245:J3251 I3245:I3246 G3245:H3245 K3254:L3254 L3244:M3244 B3233 L3245 L3317:M3322 F3320:H3322 F3315:G3315 F3325:G3325 I3329 H3325:H3330 J3316:J3322 I3316:I3317 G3316:H3316 K3325:L3325 L3315:M3315 B3304 L3316 L3388:M3393 F3391:H3393 F3386:G3386 F3396:G3396 I3400 H3396:H3401 J3387:J3393 I3387:I3388 G3387:H3387 K3396:L3396 L3386:M3386 B3375 L3387 L3459:M3464 F3462:H3464 F3457:G3457 F3467:G3467 I3471 H3467:H3472 J3458:J3464 I3458:I3459 G3458:H3458 K3467:L3467 L3457:M3457 B3446 L3458 L3530:M3535 F3533:H3535 F3528:G3528 F3538:G3538 I3542 H3538:H3543 J3529:J3535 I3529:I3530 G3529:H3529 K3538:L3538 L3528:M3528 B3517 L3529 C65:D3550 F65:F3550">
    <cfRule type="containsText" dxfId="726" priority="724" stopIfTrue="1" operator="containsText" text="f'k{kk foHkkx jktLFkku">
      <formula>NOT(ISERROR(SEARCH("f'k{kk foHkkx jktLFkku",B38)))</formula>
    </cfRule>
    <cfRule type="containsText" dxfId="725" priority="725" stopIfTrue="1" operator="containsText" text="iw.kkZad">
      <formula>NOT(ISERROR(SEARCH("iw.kkZad",B38)))</formula>
    </cfRule>
  </conditionalFormatting>
  <conditionalFormatting sqref="F66:F68 F137:F139 F208:F210 F279:F281 F350:F352 F421:F423 F492:F494 F563:F565 F634:F636 F705:F707 F776:F778 F847:F849 F918:F920 F989:F991 F1060:F1062 F1131:F1133 F1202:F1204 F1273:F1275 F1344:F1346 F1415:F1417 F1486:F1488 F1557:F1559 F1628:F1630 F1699:F1701 F1770:F1772 F1841:F1843 F1912:F1914 F1983:F1985 F2054:F2056 F2125:F2127 F2196:F2198 F2267:F2269 F2338:F2340 F2409:F2411 F2480:F2482 F2551:F2553 F2622:F2624 F2693:F2695 F2764:F2766 F2835:F2837 F2906:F2908 F2977:F2979 F3048:F3050 F3119:F3121 F3190:F3192 F3261:F3263 F3332:F3334 F3403:F3405 F3474:F3476 D65:D3550 F3545:F3547">
    <cfRule type="cellIs" dxfId="724" priority="722" stopIfTrue="1" operator="equal">
      <formula>1800</formula>
    </cfRule>
    <cfRule type="cellIs" dxfId="723" priority="723" stopIfTrue="1" operator="equal">
      <formula>200</formula>
    </cfRule>
  </conditionalFormatting>
  <conditionalFormatting sqref="L51:M56 F54:H56 F49:G49 F59:G59 I63 C62:C64 H59:H64 F50:F53 J50:J56 C59:C60 I50:I51 G50:H50 K59:L59 L49:M49 D38:D39 B38 C43:C57 L50 L122:M127 F125:H127 F120:G120 F130:G130 I134 H130:H135 J121:J127 I121:I122 G121:H121 K130:L130 L120:M120 B109 L121 L193:M198 F196:H198 F191:G191 F201:G201 I205 H201:H206 J192:J198 I192:I193 G192:H192 K201:L201 L191:M191 B180 L192 L264:M269 F267:H269 F262:G262 F272:G272 I276 H272:H277 J263:J269 I263:I264 G263:H263 K272:L272 L262:M262 B251 L263 L335:M340 F338:H340 F333:G333 F343:G343 I347 H343:H348 J334:J340 I334:I335 G334:H334 K343:L343 L333:M333 B322 L334 L406:M411 F409:H411 F404:G404 F414:G414 I418 H414:H419 J405:J411 I405:I406 G405:H405 K414:L414 L404:M404 B393 L405 L477:M482 F480:H482 F475:G475 F485:G485 I489 H485:H490 J476:J482 I476:I477 G476:H476 K485:L485 L475:M475 B464 L476 L548:M553 F551:H553 F546:G546 F556:G556 I560 H556:H561 J547:J553 I547:I548 G547:H547 K556:L556 L546:M546 B535 L547 L619:M624 F622:H624 F617:G617 F627:G627 I631 H627:H632 J618:J624 I618:I619 G618:H618 K627:L627 L617:M617 B606 L618 L690:M695 F693:H695 F688:G688 F698:G698 I702 H698:H703 J689:J695 I689:I690 G689:H689 K698:L698 L688:M688 B677 L689 L761:M766 F764:H766 F759:G759 F769:G769 I773 H769:H774 J760:J766 I760:I761 G760:H760 K769:L769 L759:M759 B748 L760 L832:M837 F835:H837 F830:G830 F840:G840 I844 H840:H845 J831:J837 I831:I832 G831:H831 K840:L840 L830:M830 B819 L831 L903:M908 F906:H908 F901:G901 F911:G911 I915 H911:H916 J902:J908 I902:I903 G902:H902 K911:L911 L901:M901 B890 L902 L974:M979 F977:H979 F972:G972 F982:G982 I986 H982:H987 J973:J979 I973:I974 G973:H973 K982:L982 L972:M972 B961 L973 L1045:M1050 F1048:H1050 F1043:G1043 F1053:G1053 I1057 H1053:H1058 J1044:J1050 I1044:I1045 G1044:H1044 K1053:L1053 L1043:M1043 B1032 L1044 L1116:M1121 F1119:H1121 F1114:G1114 F1124:G1124 I1128 H1124:H1129 J1115:J1121 I1115:I1116 G1115:H1115 K1124:L1124 L1114:M1114 B1103 L1115 L1187:M1192 F1190:H1192 F1185:G1185 F1195:G1195 I1199 H1195:H1200 J1186:J1192 I1186:I1187 G1186:H1186 K1195:L1195 L1185:M1185 B1174 L1186 L1258:M1263 F1261:H1263 F1256:G1256 F1266:G1266 I1270 H1266:H1271 J1257:J1263 I1257:I1258 G1257:H1257 K1266:L1266 L1256:M1256 B1245 L1257 L1329:M1334 F1332:H1334 F1327:G1327 F1337:G1337 I1341 H1337:H1342 J1328:J1334 I1328:I1329 G1328:H1328 K1337:L1337 L1327:M1327 B1316 L1328 L1400:M1405 F1403:H1405 F1398:G1398 F1408:G1408 I1412 H1408:H1413 J1399:J1405 I1399:I1400 G1399:H1399 K1408:L1408 L1398:M1398 B1387 L1399 L1471:M1476 F1474:H1476 F1469:G1469 F1479:G1479 I1483 H1479:H1484 J1470:J1476 I1470:I1471 G1470:H1470 K1479:L1479 L1469:M1469 B1458 L1470 L1542:M1547 F1545:H1547 F1540:G1540 F1550:G1550 I1554 H1550:H1555 J1541:J1547 I1541:I1542 G1541:H1541 K1550:L1550 L1540:M1540 B1529 L1541 L1613:M1618 F1616:H1618 F1611:G1611 F1621:G1621 I1625 H1621:H1626 J1612:J1618 I1612:I1613 G1612:H1612 K1621:L1621 L1611:M1611 B1600 L1612 L1684:M1689 F1687:H1689 F1682:G1682 F1692:G1692 I1696 H1692:H1697 J1683:J1689 I1683:I1684 G1683:H1683 K1692:L1692 L1682:M1682 B1671 L1683 L1755:M1760 F1758:H1760 F1753:G1753 F1763:G1763 I1767 H1763:H1768 J1754:J1760 I1754:I1755 G1754:H1754 K1763:L1763 L1753:M1753 B1742 L1754 L1826:M1831 F1829:H1831 F1824:G1824 F1834:G1834 I1838 H1834:H1839 J1825:J1831 I1825:I1826 G1825:H1825 K1834:L1834 L1824:M1824 B1813 L1825 L1897:M1902 F1900:H1902 F1895:G1895 F1905:G1905 I1909 H1905:H1910 J1896:J1902 I1896:I1897 G1896:H1896 K1905:L1905 L1895:M1895 B1884 L1896 L1968:M1973 F1971:H1973 F1966:G1966 F1976:G1976 I1980 H1976:H1981 J1967:J1973 I1967:I1968 G1967:H1967 K1976:L1976 L1966:M1966 B1955 L1967 L2039:M2044 F2042:H2044 F2037:G2037 F2047:G2047 I2051 H2047:H2052 J2038:J2044 I2038:I2039 G2038:H2038 K2047:L2047 L2037:M2037 B2026 L2038 L2110:M2115 F2113:H2115 F2108:G2108 F2118:G2118 I2122 H2118:H2123 J2109:J2115 I2109:I2110 G2109:H2109 K2118:L2118 L2108:M2108 B2097 L2109 L2181:M2186 F2184:H2186 F2179:G2179 F2189:G2189 I2193 H2189:H2194 J2180:J2186 I2180:I2181 G2180:H2180 K2189:L2189 L2179:M2179 B2168 L2180 L2252:M2257 F2255:H2257 F2250:G2250 F2260:G2260 I2264 H2260:H2265 J2251:J2257 I2251:I2252 G2251:H2251 K2260:L2260 L2250:M2250 B2239 L2251 L2323:M2328 F2326:H2328 F2321:G2321 F2331:G2331 I2335 H2331:H2336 J2322:J2328 I2322:I2323 G2322:H2322 K2331:L2331 L2321:M2321 B2310 L2322 L2394:M2399 F2397:H2399 F2392:G2392 F2402:G2402 I2406 H2402:H2407 J2393:J2399 I2393:I2394 G2393:H2393 K2402:L2402 L2392:M2392 B2381 L2393 L2465:M2470 F2468:H2470 F2463:G2463 F2473:G2473 I2477 H2473:H2478 J2464:J2470 I2464:I2465 G2464:H2464 K2473:L2473 L2463:M2463 B2452 L2464 L2536:M2541 F2539:H2541 F2534:G2534 F2544:G2544 I2548 H2544:H2549 J2535:J2541 I2535:I2536 G2535:H2535 K2544:L2544 L2534:M2534 B2523 L2535 L2607:M2612 F2610:H2612 F2605:G2605 F2615:G2615 I2619 H2615:H2620 J2606:J2612 I2606:I2607 G2606:H2606 K2615:L2615 L2605:M2605 B2594 L2606 L2678:M2683 F2681:H2683 F2676:G2676 F2686:G2686 I2690 H2686:H2691 J2677:J2683 I2677:I2678 G2677:H2677 K2686:L2686 L2676:M2676 B2665 L2677 L2749:M2754 F2752:H2754 F2747:G2747 F2757:G2757 I2761 H2757:H2762 J2748:J2754 I2748:I2749 G2748:H2748 K2757:L2757 L2747:M2747 B2736 L2748 L2820:M2825 F2823:H2825 F2818:G2818 F2828:G2828 I2832 H2828:H2833 J2819:J2825 I2819:I2820 G2819:H2819 K2828:L2828 L2818:M2818 B2807 L2819 L2891:M2896 F2894:H2896 F2889:G2889 F2899:G2899 I2903 H2899:H2904 J2890:J2896 I2890:I2891 G2890:H2890 K2899:L2899 L2889:M2889 B2878 L2890 L2962:M2967 F2965:H2967 F2960:G2960 F2970:G2970 I2974 H2970:H2975 J2961:J2967 I2961:I2962 G2961:H2961 K2970:L2970 L2960:M2960 B2949 L2961 L3033:M3038 F3036:H3038 F3031:G3031 F3041:G3041 I3045 H3041:H3046 J3032:J3038 I3032:I3033 G3032:H3032 K3041:L3041 L3031:M3031 B3020 L3032 L3104:M3109 F3107:H3109 F3102:G3102 F3112:G3112 I3116 H3112:H3117 J3103:J3109 I3103:I3104 G3103:H3103 K3112:L3112 L3102:M3102 B3091 L3103 L3175:M3180 F3178:H3180 F3173:G3173 F3183:G3183 I3187 H3183:H3188 J3174:J3180 I3174:I3175 G3174:H3174 K3183:L3183 L3173:M3173 B3162 L3174 L3246:M3251 F3249:H3251 F3244:G3244 F3254:G3254 I3258 H3254:H3259 J3245:J3251 I3245:I3246 G3245:H3245 K3254:L3254 L3244:M3244 B3233 L3245 L3317:M3322 F3320:H3322 F3315:G3315 F3325:G3325 I3329 H3325:H3330 J3316:J3322 I3316:I3317 G3316:H3316 K3325:L3325 L3315:M3315 B3304 L3316 L3388:M3393 F3391:H3393 F3386:G3386 F3396:G3396 I3400 H3396:H3401 J3387:J3393 I3387:I3388 G3387:H3387 K3396:L3396 L3386:M3386 B3375 L3387 L3459:M3464 F3462:H3464 F3457:G3457 F3467:G3467 I3471 H3467:H3472 J3458:J3464 I3458:I3459 G3458:H3458 K3467:L3467 L3457:M3457 B3446 L3458 L3530:M3535 F3533:H3535 F3528:G3528 F3538:G3538 I3542 H3538:H3543 J3529:J3535 I3529:I3530 G3529:H3529 K3538:L3538 L3528:M3528 B3517 L3529 C65:D3550 F65:F3550">
    <cfRule type="containsText" dxfId="722" priority="721" stopIfTrue="1" operator="containsText" text="dsoy jktdh; fo|ky;ksa esa iz;ksx gsrq fu%'kqYd">
      <formula>NOT(ISERROR(SEARCH("dsoy jktdh; fo|ky;ksa esa iz;ksx gsrq fu%'kqYd",B38)))</formula>
    </cfRule>
  </conditionalFormatting>
  <conditionalFormatting sqref="F62:G64">
    <cfRule type="cellIs" dxfId="721" priority="720" operator="equal">
      <formula>"0/100"</formula>
    </cfRule>
  </conditionalFormatting>
  <conditionalFormatting sqref="H62:H64">
    <cfRule type="cellIs" dxfId="720" priority="719" operator="equal">
      <formula>"E"</formula>
    </cfRule>
  </conditionalFormatting>
  <conditionalFormatting sqref="L58">
    <cfRule type="cellIs" dxfId="719" priority="717" operator="equal">
      <formula>"Promoted"</formula>
    </cfRule>
    <cfRule type="cellIs" dxfId="718" priority="718" operator="equal">
      <formula>"Passed"</formula>
    </cfRule>
  </conditionalFormatting>
  <conditionalFormatting sqref="M86:M93 I98 G100:H100 H93:H99 H87:H91 E97:E100 H85:I86 G97:G99 I93:J93 A72:B106 D86:D94 E85:E94 G85:G94 F85:F95 M78:M84 D72:J74 C72:C75 D78:D83 E78:G84 C78:C95 J85:J92 C97:D106 K92:K95 L78:L95 L72:M74 K72:K75 H78:K83 F97:F106">
    <cfRule type="cellIs" dxfId="717" priority="716" operator="equal">
      <formula>0</formula>
    </cfRule>
  </conditionalFormatting>
  <conditionalFormatting sqref="L86:M91 F89:H91 F84:G84 F94:G94 I98 C97:C99 H94:H99 F85:F88 J85:J91 C94:C95 I85:I86 G85:H85 K94:L94 L84:M84 D73:D74 B73 C78:C92 L85 C100:D106 F100:F106">
    <cfRule type="containsText" dxfId="716" priority="714" stopIfTrue="1" operator="containsText" text="f'k{kk foHkkx jktLFkku">
      <formula>NOT(ISERROR(SEARCH("f'k{kk foHkkx jktLFkku",B73)))</formula>
    </cfRule>
    <cfRule type="containsText" dxfId="715" priority="715" stopIfTrue="1" operator="containsText" text="iw.kkZad">
      <formula>NOT(ISERROR(SEARCH("iw.kkZad",B73)))</formula>
    </cfRule>
  </conditionalFormatting>
  <conditionalFormatting sqref="D100:D106 F101:F103">
    <cfRule type="cellIs" dxfId="714" priority="712" stopIfTrue="1" operator="equal">
      <formula>1800</formula>
    </cfRule>
    <cfRule type="cellIs" dxfId="713" priority="713" stopIfTrue="1" operator="equal">
      <formula>200</formula>
    </cfRule>
  </conditionalFormatting>
  <conditionalFormatting sqref="L86:M91 F89:H91 F84:G84 F94:G94 I98 C97:C99 H94:H99 F85:F88 J85:J91 C94:C95 I85:I86 G85:H85 K94:L94 L84:M84 D73:D74 B73 C78:C92 L85 C100:D106 F100:F106">
    <cfRule type="containsText" dxfId="712" priority="711" stopIfTrue="1" operator="containsText" text="dsoy jktdh; fo|ky;ksa esa iz;ksx gsrq fu%'kqYd">
      <formula>NOT(ISERROR(SEARCH("dsoy jktdh; fo|ky;ksa esa iz;ksx gsrq fu%'kqYd",B73)))</formula>
    </cfRule>
  </conditionalFormatting>
  <conditionalFormatting sqref="F97:G99">
    <cfRule type="cellIs" dxfId="711" priority="710" operator="equal">
      <formula>"0/100"</formula>
    </cfRule>
  </conditionalFormatting>
  <conditionalFormatting sqref="H97:H99">
    <cfRule type="cellIs" dxfId="710" priority="709" operator="equal">
      <formula>"E"</formula>
    </cfRule>
  </conditionalFormatting>
  <conditionalFormatting sqref="L93">
    <cfRule type="cellIs" dxfId="709" priority="707" operator="equal">
      <formula>"Promoted"</formula>
    </cfRule>
    <cfRule type="cellIs" dxfId="708" priority="708" operator="equal">
      <formula>"Passed"</formula>
    </cfRule>
  </conditionalFormatting>
  <conditionalFormatting sqref="F133:G135">
    <cfRule type="cellIs" dxfId="707" priority="706" operator="equal">
      <formula>"0/100"</formula>
    </cfRule>
  </conditionalFormatting>
  <conditionalFormatting sqref="H133:H135">
    <cfRule type="cellIs" dxfId="706" priority="705" operator="equal">
      <formula>"E"</formula>
    </cfRule>
  </conditionalFormatting>
  <conditionalFormatting sqref="L129">
    <cfRule type="cellIs" dxfId="705" priority="703" operator="equal">
      <formula>"Promoted"</formula>
    </cfRule>
    <cfRule type="cellIs" dxfId="704" priority="704" operator="equal">
      <formula>"Passed"</formula>
    </cfRule>
  </conditionalFormatting>
  <conditionalFormatting sqref="M157:M164 I169 G171:H171 H164:H170 H158:H162 E168:E171 H156:I157 G168:G170 I164:J164 A143:B177 D157:D165 E156:E165 G156:G165 F156:F166 M149:M155 D143:J145 C143:C146 D149:D154 E149:G155 C149:C166 J156:J163 C168:D177 K163:K166 L149:L166 L143:M145 K143:K146 H149:K154 F168:F177">
    <cfRule type="cellIs" dxfId="703" priority="702" operator="equal">
      <formula>0</formula>
    </cfRule>
  </conditionalFormatting>
  <conditionalFormatting sqref="L157:M162 F160:H162 F155:G155 F165:G165 I169 C168:C170 H165:H170 F156:F159 J156:J162 C165:C166 I156:I157 G156:H156 K165:L165 L155:M155 D144:D145 B144 C149:C163 L156 C171:D177 F171:F177">
    <cfRule type="containsText" dxfId="702" priority="700" stopIfTrue="1" operator="containsText" text="f'k{kk foHkkx jktLFkku">
      <formula>NOT(ISERROR(SEARCH("f'k{kk foHkkx jktLFkku",B144)))</formula>
    </cfRule>
    <cfRule type="containsText" dxfId="701" priority="701" stopIfTrue="1" operator="containsText" text="iw.kkZad">
      <formula>NOT(ISERROR(SEARCH("iw.kkZad",B144)))</formula>
    </cfRule>
  </conditionalFormatting>
  <conditionalFormatting sqref="D171:D177 F172:F174">
    <cfRule type="cellIs" dxfId="700" priority="698" stopIfTrue="1" operator="equal">
      <formula>1800</formula>
    </cfRule>
    <cfRule type="cellIs" dxfId="699" priority="699" stopIfTrue="1" operator="equal">
      <formula>200</formula>
    </cfRule>
  </conditionalFormatting>
  <conditionalFormatting sqref="L157:M162 F160:H162 F155:G155 F165:G165 I169 C168:C170 H165:H170 F156:F159 J156:J162 C165:C166 I156:I157 G156:H156 K165:L165 L155:M155 D144:D145 B144 C149:C163 L156 C171:D177 F171:F177">
    <cfRule type="containsText" dxfId="698" priority="697" stopIfTrue="1" operator="containsText" text="dsoy jktdh; fo|ky;ksa esa iz;ksx gsrq fu%'kqYd">
      <formula>NOT(ISERROR(SEARCH("dsoy jktdh; fo|ky;ksa esa iz;ksx gsrq fu%'kqYd",B144)))</formula>
    </cfRule>
  </conditionalFormatting>
  <conditionalFormatting sqref="F168:G170">
    <cfRule type="cellIs" dxfId="697" priority="696" operator="equal">
      <formula>"0/100"</formula>
    </cfRule>
  </conditionalFormatting>
  <conditionalFormatting sqref="H168:H170">
    <cfRule type="cellIs" dxfId="696" priority="695" operator="equal">
      <formula>"E"</formula>
    </cfRule>
  </conditionalFormatting>
  <conditionalFormatting sqref="L164">
    <cfRule type="cellIs" dxfId="695" priority="693" operator="equal">
      <formula>"Promoted"</formula>
    </cfRule>
    <cfRule type="cellIs" dxfId="694" priority="694" operator="equal">
      <formula>"Passed"</formula>
    </cfRule>
  </conditionalFormatting>
  <conditionalFormatting sqref="F204:G206">
    <cfRule type="cellIs" dxfId="693" priority="692" operator="equal">
      <formula>"0/100"</formula>
    </cfRule>
  </conditionalFormatting>
  <conditionalFormatting sqref="H204:H206">
    <cfRule type="cellIs" dxfId="692" priority="691" operator="equal">
      <formula>"E"</formula>
    </cfRule>
  </conditionalFormatting>
  <conditionalFormatting sqref="L200">
    <cfRule type="cellIs" dxfId="691" priority="689" operator="equal">
      <formula>"Promoted"</formula>
    </cfRule>
    <cfRule type="cellIs" dxfId="690" priority="690" operator="equal">
      <formula>"Passed"</formula>
    </cfRule>
  </conditionalFormatting>
  <conditionalFormatting sqref="M228:M235 I240 G242:H242 H235:H241 H229:H233 E239:E242 H227:I228 G239:G241 I235:J235 A214:B248 D228:D236 E227:E236 G227:G236 F227:F237 M220:M226 D214:J216 C214:C217 D220:D225 E220:G226 C220:C237 J227:J234 C239:D248 K234:K237 L220:L237 L214:M216 K214:K217 H220:K225 F239:F248">
    <cfRule type="cellIs" dxfId="689" priority="688" operator="equal">
      <formula>0</formula>
    </cfRule>
  </conditionalFormatting>
  <conditionalFormatting sqref="L228:M233 F231:H233 F226:G226 F236:G236 I240 C239:C241 H236:H241 F227:F230 J227:J233 C236:C237 I227:I228 G227:H227 K236:L236 L226:M226 D215:D216 B215 C220:C234 L227 C242:D248 F242:F248">
    <cfRule type="containsText" dxfId="688" priority="686" stopIfTrue="1" operator="containsText" text="f'k{kk foHkkx jktLFkku">
      <formula>NOT(ISERROR(SEARCH("f'k{kk foHkkx jktLFkku",B215)))</formula>
    </cfRule>
    <cfRule type="containsText" dxfId="687" priority="687" stopIfTrue="1" operator="containsText" text="iw.kkZad">
      <formula>NOT(ISERROR(SEARCH("iw.kkZad",B215)))</formula>
    </cfRule>
  </conditionalFormatting>
  <conditionalFormatting sqref="D242:D248 F243:F245">
    <cfRule type="cellIs" dxfId="686" priority="684" stopIfTrue="1" operator="equal">
      <formula>1800</formula>
    </cfRule>
    <cfRule type="cellIs" dxfId="685" priority="685" stopIfTrue="1" operator="equal">
      <formula>200</formula>
    </cfRule>
  </conditionalFormatting>
  <conditionalFormatting sqref="L228:M233 F231:H233 F226:G226 F236:G236 I240 C239:C241 H236:H241 F227:F230 J227:J233 C236:C237 I227:I228 G227:H227 K236:L236 L226:M226 D215:D216 B215 C220:C234 L227 C242:D248 F242:F248">
    <cfRule type="containsText" dxfId="684" priority="683" stopIfTrue="1" operator="containsText" text="dsoy jktdh; fo|ky;ksa esa iz;ksx gsrq fu%'kqYd">
      <formula>NOT(ISERROR(SEARCH("dsoy jktdh; fo|ky;ksa esa iz;ksx gsrq fu%'kqYd",B215)))</formula>
    </cfRule>
  </conditionalFormatting>
  <conditionalFormatting sqref="F239:G241">
    <cfRule type="cellIs" dxfId="683" priority="682" operator="equal">
      <formula>"0/100"</formula>
    </cfRule>
  </conditionalFormatting>
  <conditionalFormatting sqref="H239:H241">
    <cfRule type="cellIs" dxfId="682" priority="681" operator="equal">
      <formula>"E"</formula>
    </cfRule>
  </conditionalFormatting>
  <conditionalFormatting sqref="L235">
    <cfRule type="cellIs" dxfId="681" priority="679" operator="equal">
      <formula>"Promoted"</formula>
    </cfRule>
    <cfRule type="cellIs" dxfId="680" priority="680" operator="equal">
      <formula>"Passed"</formula>
    </cfRule>
  </conditionalFormatting>
  <conditionalFormatting sqref="F275:G277">
    <cfRule type="cellIs" dxfId="679" priority="678" operator="equal">
      <formula>"0/100"</formula>
    </cfRule>
  </conditionalFormatting>
  <conditionalFormatting sqref="H275:H277">
    <cfRule type="cellIs" dxfId="678" priority="677" operator="equal">
      <formula>"E"</formula>
    </cfRule>
  </conditionalFormatting>
  <conditionalFormatting sqref="L271">
    <cfRule type="cellIs" dxfId="677" priority="675" operator="equal">
      <formula>"Promoted"</formula>
    </cfRule>
    <cfRule type="cellIs" dxfId="676" priority="676" operator="equal">
      <formula>"Passed"</formula>
    </cfRule>
  </conditionalFormatting>
  <conditionalFormatting sqref="M299:M306 I311 G313:H313 H306:H312 H300:H304 E310:E313 H298:I299 G310:G312 I306:J306 A285:B319 D299:D307 E298:E307 G298:G307 F298:F308 M291:M297 D285:J287 C285:C288 D291:D296 E291:G297 C291:C308 J298:J305 C310:D319 K305:K308 L291:L308 L285:M287 K285:K288 H291:K296 F310:F319">
    <cfRule type="cellIs" dxfId="675" priority="674" operator="equal">
      <formula>0</formula>
    </cfRule>
  </conditionalFormatting>
  <conditionalFormatting sqref="L299:M304 F302:H304 F297:G297 F307:G307 I311 C310:C312 H307:H312 F298:F301 J298:J304 C307:C308 I298:I299 G298:H298 K307:L307 L297:M297 D286:D287 B286 C291:C305 L298 C313:D319 F313:F319">
    <cfRule type="containsText" dxfId="674" priority="672" stopIfTrue="1" operator="containsText" text="f'k{kk foHkkx jktLFkku">
      <formula>NOT(ISERROR(SEARCH("f'k{kk foHkkx jktLFkku",B286)))</formula>
    </cfRule>
    <cfRule type="containsText" dxfId="673" priority="673" stopIfTrue="1" operator="containsText" text="iw.kkZad">
      <formula>NOT(ISERROR(SEARCH("iw.kkZad",B286)))</formula>
    </cfRule>
  </conditionalFormatting>
  <conditionalFormatting sqref="D313:D319 F314:F316">
    <cfRule type="cellIs" dxfId="672" priority="670" stopIfTrue="1" operator="equal">
      <formula>1800</formula>
    </cfRule>
    <cfRule type="cellIs" dxfId="671" priority="671" stopIfTrue="1" operator="equal">
      <formula>200</formula>
    </cfRule>
  </conditionalFormatting>
  <conditionalFormatting sqref="L299:M304 F302:H304 F297:G297 F307:G307 I311 C310:C312 H307:H312 F298:F301 J298:J304 C307:C308 I298:I299 G298:H298 K307:L307 L297:M297 D286:D287 B286 C291:C305 L298 C313:D319 F313:F319">
    <cfRule type="containsText" dxfId="670" priority="669" stopIfTrue="1" operator="containsText" text="dsoy jktdh; fo|ky;ksa esa iz;ksx gsrq fu%'kqYd">
      <formula>NOT(ISERROR(SEARCH("dsoy jktdh; fo|ky;ksa esa iz;ksx gsrq fu%'kqYd",B286)))</formula>
    </cfRule>
  </conditionalFormatting>
  <conditionalFormatting sqref="F310:G312">
    <cfRule type="cellIs" dxfId="669" priority="668" operator="equal">
      <formula>"0/100"</formula>
    </cfRule>
  </conditionalFormatting>
  <conditionalFormatting sqref="H310:H312">
    <cfRule type="cellIs" dxfId="668" priority="667" operator="equal">
      <formula>"E"</formula>
    </cfRule>
  </conditionalFormatting>
  <conditionalFormatting sqref="L306">
    <cfRule type="cellIs" dxfId="667" priority="665" operator="equal">
      <formula>"Promoted"</formula>
    </cfRule>
    <cfRule type="cellIs" dxfId="666" priority="666" operator="equal">
      <formula>"Passed"</formula>
    </cfRule>
  </conditionalFormatting>
  <conditionalFormatting sqref="F346:G348">
    <cfRule type="cellIs" dxfId="665" priority="664" operator="equal">
      <formula>"0/100"</formula>
    </cfRule>
  </conditionalFormatting>
  <conditionalFormatting sqref="H346:H348">
    <cfRule type="cellIs" dxfId="664" priority="663" operator="equal">
      <formula>"E"</formula>
    </cfRule>
  </conditionalFormatting>
  <conditionalFormatting sqref="L342">
    <cfRule type="cellIs" dxfId="663" priority="661" operator="equal">
      <formula>"Promoted"</formula>
    </cfRule>
    <cfRule type="cellIs" dxfId="662" priority="662" operator="equal">
      <formula>"Passed"</formula>
    </cfRule>
  </conditionalFormatting>
  <conditionalFormatting sqref="M370:M377 I382 G384:H384 H377:H383 H371:H375 E381:E384 H369:I370 G381:G383 I377:J377 A356:B390 D370:D378 E369:E378 G369:G378 F369:F379 M362:M368 D356:J358 C356:C359 D362:D367 E362:G368 C362:C379 J369:J376 C381:D390 K376:K379 L362:L379 L356:M358 K356:K359 H362:K367 F381:F390">
    <cfRule type="cellIs" dxfId="661" priority="660" operator="equal">
      <formula>0</formula>
    </cfRule>
  </conditionalFormatting>
  <conditionalFormatting sqref="L370:M375 F373:H375 F368:G368 F378:G378 I382 C381:C383 H378:H383 F369:F372 J369:J375 C378:C379 I369:I370 G369:H369 K378:L378 L368:M368 D357:D358 B357 C362:C376 L369 C384:D390 F384:F390">
    <cfRule type="containsText" dxfId="660" priority="658" stopIfTrue="1" operator="containsText" text="f'k{kk foHkkx jktLFkku">
      <formula>NOT(ISERROR(SEARCH("f'k{kk foHkkx jktLFkku",B357)))</formula>
    </cfRule>
    <cfRule type="containsText" dxfId="659" priority="659" stopIfTrue="1" operator="containsText" text="iw.kkZad">
      <formula>NOT(ISERROR(SEARCH("iw.kkZad",B357)))</formula>
    </cfRule>
  </conditionalFormatting>
  <conditionalFormatting sqref="D384:D390 F385:F387">
    <cfRule type="cellIs" dxfId="658" priority="656" stopIfTrue="1" operator="equal">
      <formula>1800</formula>
    </cfRule>
    <cfRule type="cellIs" dxfId="657" priority="657" stopIfTrue="1" operator="equal">
      <formula>200</formula>
    </cfRule>
  </conditionalFormatting>
  <conditionalFormatting sqref="L370:M375 F373:H375 F368:G368 F378:G378 I382 C381:C383 H378:H383 F369:F372 J369:J375 C378:C379 I369:I370 G369:H369 K378:L378 L368:M368 D357:D358 B357 C362:C376 L369 C384:D390 F384:F390">
    <cfRule type="containsText" dxfId="656" priority="655" stopIfTrue="1" operator="containsText" text="dsoy jktdh; fo|ky;ksa esa iz;ksx gsrq fu%'kqYd">
      <formula>NOT(ISERROR(SEARCH("dsoy jktdh; fo|ky;ksa esa iz;ksx gsrq fu%'kqYd",B357)))</formula>
    </cfRule>
  </conditionalFormatting>
  <conditionalFormatting sqref="F381:G383">
    <cfRule type="cellIs" dxfId="655" priority="654" operator="equal">
      <formula>"0/100"</formula>
    </cfRule>
  </conditionalFormatting>
  <conditionalFormatting sqref="H381:H383">
    <cfRule type="cellIs" dxfId="654" priority="653" operator="equal">
      <formula>"E"</formula>
    </cfRule>
  </conditionalFormatting>
  <conditionalFormatting sqref="L377">
    <cfRule type="cellIs" dxfId="653" priority="651" operator="equal">
      <formula>"Promoted"</formula>
    </cfRule>
    <cfRule type="cellIs" dxfId="652" priority="652" operator="equal">
      <formula>"Passed"</formula>
    </cfRule>
  </conditionalFormatting>
  <conditionalFormatting sqref="F417:G419">
    <cfRule type="cellIs" dxfId="651" priority="650" operator="equal">
      <formula>"0/100"</formula>
    </cfRule>
  </conditionalFormatting>
  <conditionalFormatting sqref="H417:H419">
    <cfRule type="cellIs" dxfId="650" priority="649" operator="equal">
      <formula>"E"</formula>
    </cfRule>
  </conditionalFormatting>
  <conditionalFormatting sqref="L413">
    <cfRule type="cellIs" dxfId="649" priority="647" operator="equal">
      <formula>"Promoted"</formula>
    </cfRule>
    <cfRule type="cellIs" dxfId="648" priority="648" operator="equal">
      <formula>"Passed"</formula>
    </cfRule>
  </conditionalFormatting>
  <conditionalFormatting sqref="M441:M448 I453 G455:H455 H448:H454 H442:H446 E452:E455 H440:I441 G452:G454 I448:J448 A427:B461 D441:D449 E440:E449 G440:G449 F440:F450 M433:M439 D427:J429 C427:C430 D433:D438 E433:G439 C433:C450 J440:J447 C452:D461 K447:K450 L433:L450 L427:M429 K427:K430 H433:K438 F452:F461">
    <cfRule type="cellIs" dxfId="647" priority="646" operator="equal">
      <formula>0</formula>
    </cfRule>
  </conditionalFormatting>
  <conditionalFormatting sqref="L441:M446 F444:H446 F439:G439 F449:G449 I453 C452:C454 H449:H454 F440:F443 J440:J446 C449:C450 I440:I441 G440:H440 K449:L449 L439:M439 D428:D429 B428 C433:C447 L440 C455:D461 F455:F461">
    <cfRule type="containsText" dxfId="646" priority="644" stopIfTrue="1" operator="containsText" text="f'k{kk foHkkx jktLFkku">
      <formula>NOT(ISERROR(SEARCH("f'k{kk foHkkx jktLFkku",B428)))</formula>
    </cfRule>
    <cfRule type="containsText" dxfId="645" priority="645" stopIfTrue="1" operator="containsText" text="iw.kkZad">
      <formula>NOT(ISERROR(SEARCH("iw.kkZad",B428)))</formula>
    </cfRule>
  </conditionalFormatting>
  <conditionalFormatting sqref="D455:D461 F456:F458">
    <cfRule type="cellIs" dxfId="644" priority="642" stopIfTrue="1" operator="equal">
      <formula>1800</formula>
    </cfRule>
    <cfRule type="cellIs" dxfId="643" priority="643" stopIfTrue="1" operator="equal">
      <formula>200</formula>
    </cfRule>
  </conditionalFormatting>
  <conditionalFormatting sqref="L441:M446 F444:H446 F439:G439 F449:G449 I453 C452:C454 H449:H454 F440:F443 J440:J446 C449:C450 I440:I441 G440:H440 K449:L449 L439:M439 D428:D429 B428 C433:C447 L440 C455:D461 F455:F461">
    <cfRule type="containsText" dxfId="642" priority="641" stopIfTrue="1" operator="containsText" text="dsoy jktdh; fo|ky;ksa esa iz;ksx gsrq fu%'kqYd">
      <formula>NOT(ISERROR(SEARCH("dsoy jktdh; fo|ky;ksa esa iz;ksx gsrq fu%'kqYd",B428)))</formula>
    </cfRule>
  </conditionalFormatting>
  <conditionalFormatting sqref="F452:G454">
    <cfRule type="cellIs" dxfId="641" priority="640" operator="equal">
      <formula>"0/100"</formula>
    </cfRule>
  </conditionalFormatting>
  <conditionalFormatting sqref="H452:H454">
    <cfRule type="cellIs" dxfId="640" priority="639" operator="equal">
      <formula>"E"</formula>
    </cfRule>
  </conditionalFormatting>
  <conditionalFormatting sqref="L448">
    <cfRule type="cellIs" dxfId="639" priority="637" operator="equal">
      <formula>"Promoted"</formula>
    </cfRule>
    <cfRule type="cellIs" dxfId="638" priority="638" operator="equal">
      <formula>"Passed"</formula>
    </cfRule>
  </conditionalFormatting>
  <conditionalFormatting sqref="F488:G490">
    <cfRule type="cellIs" dxfId="637" priority="636" operator="equal">
      <formula>"0/100"</formula>
    </cfRule>
  </conditionalFormatting>
  <conditionalFormatting sqref="H488:H490">
    <cfRule type="cellIs" dxfId="636" priority="635" operator="equal">
      <formula>"E"</formula>
    </cfRule>
  </conditionalFormatting>
  <conditionalFormatting sqref="L484">
    <cfRule type="cellIs" dxfId="635" priority="633" operator="equal">
      <formula>"Promoted"</formula>
    </cfRule>
    <cfRule type="cellIs" dxfId="634" priority="634" operator="equal">
      <formula>"Passed"</formula>
    </cfRule>
  </conditionalFormatting>
  <conditionalFormatting sqref="M512:M519 I524 G526:H526 H519:H525 H513:H517 E523:E526 H511:I512 G523:G525 I519:J519 A498:B532 D512:D520 E511:E520 G511:G520 F511:F521 M504:M510 D498:J500 C498:C501 D504:D509 E504:G510 C504:C521 J511:J518 C523:D532 K518:K521 L504:L521 L498:M500 K498:K501 H504:K509 F523:F532">
    <cfRule type="cellIs" dxfId="633" priority="632" operator="equal">
      <formula>0</formula>
    </cfRule>
  </conditionalFormatting>
  <conditionalFormatting sqref="L512:M517 F515:H517 F510:G510 F520:G520 I524 C523:C525 H520:H525 F511:F514 J511:J517 C520:C521 I511:I512 G511:H511 K520:L520 L510:M510 D499:D500 B499 C504:C518 L511 C526:D532 F526:F532">
    <cfRule type="containsText" dxfId="632" priority="630" stopIfTrue="1" operator="containsText" text="f'k{kk foHkkx jktLFkku">
      <formula>NOT(ISERROR(SEARCH("f'k{kk foHkkx jktLFkku",B499)))</formula>
    </cfRule>
    <cfRule type="containsText" dxfId="631" priority="631" stopIfTrue="1" operator="containsText" text="iw.kkZad">
      <formula>NOT(ISERROR(SEARCH("iw.kkZad",B499)))</formula>
    </cfRule>
  </conditionalFormatting>
  <conditionalFormatting sqref="D526:D532 F527:F529">
    <cfRule type="cellIs" dxfId="630" priority="628" stopIfTrue="1" operator="equal">
      <formula>1800</formula>
    </cfRule>
    <cfRule type="cellIs" dxfId="629" priority="629" stopIfTrue="1" operator="equal">
      <formula>200</formula>
    </cfRule>
  </conditionalFormatting>
  <conditionalFormatting sqref="L512:M517 F515:H517 F510:G510 F520:G520 I524 C523:C525 H520:H525 F511:F514 J511:J517 C520:C521 I511:I512 G511:H511 K520:L520 L510:M510 D499:D500 B499 C504:C518 L511 C526:D532 F526:F532">
    <cfRule type="containsText" dxfId="628" priority="627" stopIfTrue="1" operator="containsText" text="dsoy jktdh; fo|ky;ksa esa iz;ksx gsrq fu%'kqYd">
      <formula>NOT(ISERROR(SEARCH("dsoy jktdh; fo|ky;ksa esa iz;ksx gsrq fu%'kqYd",B499)))</formula>
    </cfRule>
  </conditionalFormatting>
  <conditionalFormatting sqref="F523:G525">
    <cfRule type="cellIs" dxfId="627" priority="626" operator="equal">
      <formula>"0/100"</formula>
    </cfRule>
  </conditionalFormatting>
  <conditionalFormatting sqref="H523:H525">
    <cfRule type="cellIs" dxfId="626" priority="625" operator="equal">
      <formula>"E"</formula>
    </cfRule>
  </conditionalFormatting>
  <conditionalFormatting sqref="L519">
    <cfRule type="cellIs" dxfId="625" priority="623" operator="equal">
      <formula>"Promoted"</formula>
    </cfRule>
    <cfRule type="cellIs" dxfId="624" priority="624" operator="equal">
      <formula>"Passed"</formula>
    </cfRule>
  </conditionalFormatting>
  <conditionalFormatting sqref="F559:G561">
    <cfRule type="cellIs" dxfId="623" priority="622" operator="equal">
      <formula>"0/100"</formula>
    </cfRule>
  </conditionalFormatting>
  <conditionalFormatting sqref="H559:H561">
    <cfRule type="cellIs" dxfId="622" priority="621" operator="equal">
      <formula>"E"</formula>
    </cfRule>
  </conditionalFormatting>
  <conditionalFormatting sqref="L555">
    <cfRule type="cellIs" dxfId="621" priority="619" operator="equal">
      <formula>"Promoted"</formula>
    </cfRule>
    <cfRule type="cellIs" dxfId="620" priority="620" operator="equal">
      <formula>"Passed"</formula>
    </cfRule>
  </conditionalFormatting>
  <conditionalFormatting sqref="M583:M590 I595 G597:H597 H590:H596 H584:H588 E594:E597 H582:I583 G594:G596 I590:J590 A569:B603 D583:D591 E582:E591 G582:G591 F582:F592 M575:M581 D569:J571 C569:C572 D575:D580 E575:G581 C575:C592 J582:J589 C594:D603 K589:K592 L575:L592 L569:M571 K569:K572 H575:K580 F594:F603">
    <cfRule type="cellIs" dxfId="619" priority="618" operator="equal">
      <formula>0</formula>
    </cfRule>
  </conditionalFormatting>
  <conditionalFormatting sqref="L583:M588 F586:H588 F581:G581 F591:G591 I595 C594:C596 H591:H596 F582:F585 J582:J588 C591:C592 I582:I583 G582:H582 K591:L591 L581:M581 D570:D571 B570 C575:C589 L582 C597:D603 F597:F603">
    <cfRule type="containsText" dxfId="618" priority="616" stopIfTrue="1" operator="containsText" text="f'k{kk foHkkx jktLFkku">
      <formula>NOT(ISERROR(SEARCH("f'k{kk foHkkx jktLFkku",B570)))</formula>
    </cfRule>
    <cfRule type="containsText" dxfId="617" priority="617" stopIfTrue="1" operator="containsText" text="iw.kkZad">
      <formula>NOT(ISERROR(SEARCH("iw.kkZad",B570)))</formula>
    </cfRule>
  </conditionalFormatting>
  <conditionalFormatting sqref="D597:D603 F598:F600">
    <cfRule type="cellIs" dxfId="616" priority="614" stopIfTrue="1" operator="equal">
      <formula>1800</formula>
    </cfRule>
    <cfRule type="cellIs" dxfId="615" priority="615" stopIfTrue="1" operator="equal">
      <formula>200</formula>
    </cfRule>
  </conditionalFormatting>
  <conditionalFormatting sqref="L583:M588 F586:H588 F581:G581 F591:G591 I595 C594:C596 H591:H596 F582:F585 J582:J588 C591:C592 I582:I583 G582:H582 K591:L591 L581:M581 D570:D571 B570 C575:C589 L582 C597:D603 F597:F603">
    <cfRule type="containsText" dxfId="614" priority="613" stopIfTrue="1" operator="containsText" text="dsoy jktdh; fo|ky;ksa esa iz;ksx gsrq fu%'kqYd">
      <formula>NOT(ISERROR(SEARCH("dsoy jktdh; fo|ky;ksa esa iz;ksx gsrq fu%'kqYd",B570)))</formula>
    </cfRule>
  </conditionalFormatting>
  <conditionalFormatting sqref="F594:G596">
    <cfRule type="cellIs" dxfId="613" priority="612" operator="equal">
      <formula>"0/100"</formula>
    </cfRule>
  </conditionalFormatting>
  <conditionalFormatting sqref="H594:H596">
    <cfRule type="cellIs" dxfId="612" priority="611" operator="equal">
      <formula>"E"</formula>
    </cfRule>
  </conditionalFormatting>
  <conditionalFormatting sqref="L590">
    <cfRule type="cellIs" dxfId="611" priority="609" operator="equal">
      <formula>"Promoted"</formula>
    </cfRule>
    <cfRule type="cellIs" dxfId="610" priority="610" operator="equal">
      <formula>"Passed"</formula>
    </cfRule>
  </conditionalFormatting>
  <conditionalFormatting sqref="F630:G632">
    <cfRule type="cellIs" dxfId="609" priority="608" operator="equal">
      <formula>"0/100"</formula>
    </cfRule>
  </conditionalFormatting>
  <conditionalFormatting sqref="H630:H632">
    <cfRule type="cellIs" dxfId="608" priority="607" operator="equal">
      <formula>"E"</formula>
    </cfRule>
  </conditionalFormatting>
  <conditionalFormatting sqref="L626">
    <cfRule type="cellIs" dxfId="607" priority="605" operator="equal">
      <formula>"Promoted"</formula>
    </cfRule>
    <cfRule type="cellIs" dxfId="606" priority="606" operator="equal">
      <formula>"Passed"</formula>
    </cfRule>
  </conditionalFormatting>
  <conditionalFormatting sqref="M654:M661 I666 G668:H668 H661:H667 H655:H659 E665:E668 H653:I654 G665:G667 I661:J661 A640:B674 D654:D662 E653:E662 G653:G662 F653:F663 M646:M652 D640:J642 C640:C643 D646:D651 E646:G652 C646:C663 J653:J660 C665:D674 K660:K663 L646:L663 L640:M642 K640:K643 H646:K651 F665:F674">
    <cfRule type="cellIs" dxfId="605" priority="604" operator="equal">
      <formula>0</formula>
    </cfRule>
  </conditionalFormatting>
  <conditionalFormatting sqref="L654:M659 F657:H659 F652:G652 F662:G662 I666 C665:C667 H662:H667 F653:F656 J653:J659 C662:C663 I653:I654 G653:H653 K662:L662 L652:M652 D641:D642 B641 C646:C660 L653 C668:D674 F668:F674">
    <cfRule type="containsText" dxfId="604" priority="602" stopIfTrue="1" operator="containsText" text="f'k{kk foHkkx jktLFkku">
      <formula>NOT(ISERROR(SEARCH("f'k{kk foHkkx jktLFkku",B641)))</formula>
    </cfRule>
    <cfRule type="containsText" dxfId="603" priority="603" stopIfTrue="1" operator="containsText" text="iw.kkZad">
      <formula>NOT(ISERROR(SEARCH("iw.kkZad",B641)))</formula>
    </cfRule>
  </conditionalFormatting>
  <conditionalFormatting sqref="D668:D674 F669:F671">
    <cfRule type="cellIs" dxfId="602" priority="600" stopIfTrue="1" operator="equal">
      <formula>1800</formula>
    </cfRule>
    <cfRule type="cellIs" dxfId="601" priority="601" stopIfTrue="1" operator="equal">
      <formula>200</formula>
    </cfRule>
  </conditionalFormatting>
  <conditionalFormatting sqref="L654:M659 F657:H659 F652:G652 F662:G662 I666 C665:C667 H662:H667 F653:F656 J653:J659 C662:C663 I653:I654 G653:H653 K662:L662 L652:M652 D641:D642 B641 C646:C660 L653 C668:D674 F668:F674">
    <cfRule type="containsText" dxfId="600" priority="599" stopIfTrue="1" operator="containsText" text="dsoy jktdh; fo|ky;ksa esa iz;ksx gsrq fu%'kqYd">
      <formula>NOT(ISERROR(SEARCH("dsoy jktdh; fo|ky;ksa esa iz;ksx gsrq fu%'kqYd",B641)))</formula>
    </cfRule>
  </conditionalFormatting>
  <conditionalFormatting sqref="F665:G667">
    <cfRule type="cellIs" dxfId="599" priority="598" operator="equal">
      <formula>"0/100"</formula>
    </cfRule>
  </conditionalFormatting>
  <conditionalFormatting sqref="H665:H667">
    <cfRule type="cellIs" dxfId="598" priority="597" operator="equal">
      <formula>"E"</formula>
    </cfRule>
  </conditionalFormatting>
  <conditionalFormatting sqref="L661">
    <cfRule type="cellIs" dxfId="597" priority="595" operator="equal">
      <formula>"Promoted"</formula>
    </cfRule>
    <cfRule type="cellIs" dxfId="596" priority="596" operator="equal">
      <formula>"Passed"</formula>
    </cfRule>
  </conditionalFormatting>
  <conditionalFormatting sqref="F701:G703">
    <cfRule type="cellIs" dxfId="595" priority="594" operator="equal">
      <formula>"0/100"</formula>
    </cfRule>
  </conditionalFormatting>
  <conditionalFormatting sqref="H701:H703">
    <cfRule type="cellIs" dxfId="594" priority="593" operator="equal">
      <formula>"E"</formula>
    </cfRule>
  </conditionalFormatting>
  <conditionalFormatting sqref="L697">
    <cfRule type="cellIs" dxfId="593" priority="591" operator="equal">
      <formula>"Promoted"</formula>
    </cfRule>
    <cfRule type="cellIs" dxfId="592" priority="592" operator="equal">
      <formula>"Passed"</formula>
    </cfRule>
  </conditionalFormatting>
  <conditionalFormatting sqref="M725:M732 I737 G739:H739 H732:H738 H726:H730 E736:E739 H724:I725 G736:G738 I732:J732 A711:B745 D725:D733 E724:E733 G724:G733 F724:F734 M717:M723 D711:J713 C711:C714 D717:D722 E717:G723 C717:C734 J724:J731 C736:D745 K731:K734 L717:L734 L711:M713 K711:K714 H717:K722 F736:F745">
    <cfRule type="cellIs" dxfId="591" priority="590" operator="equal">
      <formula>0</formula>
    </cfRule>
  </conditionalFormatting>
  <conditionalFormatting sqref="L725:M730 F728:H730 F723:G723 F733:G733 I737 C736:C738 H733:H738 F724:F727 J724:J730 C733:C734 I724:I725 G724:H724 K733:L733 L723:M723 D712:D713 B712 C717:C731 L724 C739:D745 F739:F745">
    <cfRule type="containsText" dxfId="590" priority="588" stopIfTrue="1" operator="containsText" text="f'k{kk foHkkx jktLFkku">
      <formula>NOT(ISERROR(SEARCH("f'k{kk foHkkx jktLFkku",B712)))</formula>
    </cfRule>
    <cfRule type="containsText" dxfId="589" priority="589" stopIfTrue="1" operator="containsText" text="iw.kkZad">
      <formula>NOT(ISERROR(SEARCH("iw.kkZad",B712)))</formula>
    </cfRule>
  </conditionalFormatting>
  <conditionalFormatting sqref="D739:D745 F740:F742">
    <cfRule type="cellIs" dxfId="588" priority="586" stopIfTrue="1" operator="equal">
      <formula>1800</formula>
    </cfRule>
    <cfRule type="cellIs" dxfId="587" priority="587" stopIfTrue="1" operator="equal">
      <formula>200</formula>
    </cfRule>
  </conditionalFormatting>
  <conditionalFormatting sqref="L725:M730 F728:H730 F723:G723 F733:G733 I737 C736:C738 H733:H738 F724:F727 J724:J730 C733:C734 I724:I725 G724:H724 K733:L733 L723:M723 D712:D713 B712 C717:C731 L724 C739:D745 F739:F745">
    <cfRule type="containsText" dxfId="586" priority="585" stopIfTrue="1" operator="containsText" text="dsoy jktdh; fo|ky;ksa esa iz;ksx gsrq fu%'kqYd">
      <formula>NOT(ISERROR(SEARCH("dsoy jktdh; fo|ky;ksa esa iz;ksx gsrq fu%'kqYd",B712)))</formula>
    </cfRule>
  </conditionalFormatting>
  <conditionalFormatting sqref="F736:G738">
    <cfRule type="cellIs" dxfId="585" priority="584" operator="equal">
      <formula>"0/100"</formula>
    </cfRule>
  </conditionalFormatting>
  <conditionalFormatting sqref="H736:H738">
    <cfRule type="cellIs" dxfId="584" priority="583" operator="equal">
      <formula>"E"</formula>
    </cfRule>
  </conditionalFormatting>
  <conditionalFormatting sqref="L732">
    <cfRule type="cellIs" dxfId="583" priority="581" operator="equal">
      <formula>"Promoted"</formula>
    </cfRule>
    <cfRule type="cellIs" dxfId="582" priority="582" operator="equal">
      <formula>"Passed"</formula>
    </cfRule>
  </conditionalFormatting>
  <conditionalFormatting sqref="F772:G774">
    <cfRule type="cellIs" dxfId="581" priority="580" operator="equal">
      <formula>"0/100"</formula>
    </cfRule>
  </conditionalFormatting>
  <conditionalFormatting sqref="H772:H774">
    <cfRule type="cellIs" dxfId="580" priority="579" operator="equal">
      <formula>"E"</formula>
    </cfRule>
  </conditionalFormatting>
  <conditionalFormatting sqref="L768">
    <cfRule type="cellIs" dxfId="579" priority="577" operator="equal">
      <formula>"Promoted"</formula>
    </cfRule>
    <cfRule type="cellIs" dxfId="578" priority="578" operator="equal">
      <formula>"Passed"</formula>
    </cfRule>
  </conditionalFormatting>
  <conditionalFormatting sqref="M796:M803 I808 G810:H810 H803:H809 H797:H801 E807:E810 H795:I796 G807:G809 I803:J803 A782:B816 D796:D804 E795:E804 G795:G804 F795:F805 M788:M794 D782:J784 C782:C785 D788:D793 E788:G794 C788:C805 J795:J802 C807:D816 K802:K805 L788:L805 L782:M784 K782:K785 H788:K793 F807:F816">
    <cfRule type="cellIs" dxfId="577" priority="576" operator="equal">
      <formula>0</formula>
    </cfRule>
  </conditionalFormatting>
  <conditionalFormatting sqref="L796:M801 F799:H801 F794:G794 F804:G804 I808 C807:C809 H804:H809 F795:F798 J795:J801 C804:C805 I795:I796 G795:H795 K804:L804 L794:M794 D783:D784 B783 C788:C802 L795 C810:D816 F810:F816">
    <cfRule type="containsText" dxfId="576" priority="574" stopIfTrue="1" operator="containsText" text="f'k{kk foHkkx jktLFkku">
      <formula>NOT(ISERROR(SEARCH("f'k{kk foHkkx jktLFkku",B783)))</formula>
    </cfRule>
    <cfRule type="containsText" dxfId="575" priority="575" stopIfTrue="1" operator="containsText" text="iw.kkZad">
      <formula>NOT(ISERROR(SEARCH("iw.kkZad",B783)))</formula>
    </cfRule>
  </conditionalFormatting>
  <conditionalFormatting sqref="D810:D816 F811:F813">
    <cfRule type="cellIs" dxfId="574" priority="572" stopIfTrue="1" operator="equal">
      <formula>1800</formula>
    </cfRule>
    <cfRule type="cellIs" dxfId="573" priority="573" stopIfTrue="1" operator="equal">
      <formula>200</formula>
    </cfRule>
  </conditionalFormatting>
  <conditionalFormatting sqref="L796:M801 F799:H801 F794:G794 F804:G804 I808 C807:C809 H804:H809 F795:F798 J795:J801 C804:C805 I795:I796 G795:H795 K804:L804 L794:M794 D783:D784 B783 C788:C802 L795 C810:D816 F810:F816">
    <cfRule type="containsText" dxfId="572" priority="571" stopIfTrue="1" operator="containsText" text="dsoy jktdh; fo|ky;ksa esa iz;ksx gsrq fu%'kqYd">
      <formula>NOT(ISERROR(SEARCH("dsoy jktdh; fo|ky;ksa esa iz;ksx gsrq fu%'kqYd",B783)))</formula>
    </cfRule>
  </conditionalFormatting>
  <conditionalFormatting sqref="F807:G809">
    <cfRule type="cellIs" dxfId="571" priority="570" operator="equal">
      <formula>"0/100"</formula>
    </cfRule>
  </conditionalFormatting>
  <conditionalFormatting sqref="H807:H809">
    <cfRule type="cellIs" dxfId="570" priority="569" operator="equal">
      <formula>"E"</formula>
    </cfRule>
  </conditionalFormatting>
  <conditionalFormatting sqref="L803">
    <cfRule type="cellIs" dxfId="569" priority="567" operator="equal">
      <formula>"Promoted"</formula>
    </cfRule>
    <cfRule type="cellIs" dxfId="568" priority="568" operator="equal">
      <formula>"Passed"</formula>
    </cfRule>
  </conditionalFormatting>
  <conditionalFormatting sqref="F843:G845">
    <cfRule type="cellIs" dxfId="567" priority="566" operator="equal">
      <formula>"0/100"</formula>
    </cfRule>
  </conditionalFormatting>
  <conditionalFormatting sqref="H843:H845">
    <cfRule type="cellIs" dxfId="566" priority="565" operator="equal">
      <formula>"E"</formula>
    </cfRule>
  </conditionalFormatting>
  <conditionalFormatting sqref="L839">
    <cfRule type="cellIs" dxfId="565" priority="563" operator="equal">
      <formula>"Promoted"</formula>
    </cfRule>
    <cfRule type="cellIs" dxfId="564" priority="564" operator="equal">
      <formula>"Passed"</formula>
    </cfRule>
  </conditionalFormatting>
  <conditionalFormatting sqref="M867:M874 I879 G881:H881 H874:H880 H868:H872 E878:E881 H866:I867 G878:G880 I874:J874 A853:B887 D867:D875 E866:E875 G866:G875 F866:F876 M859:M865 D853:J855 C853:C856 D859:D864 E859:G865 C859:C876 J866:J873 C878:D887 K873:K876 L859:L876 L853:M855 K853:K856 H859:K864 F878:F887">
    <cfRule type="cellIs" dxfId="563" priority="562" operator="equal">
      <formula>0</formula>
    </cfRule>
  </conditionalFormatting>
  <conditionalFormatting sqref="L867:M872 F870:H872 F865:G865 F875:G875 I879 C878:C880 H875:H880 F866:F869 J866:J872 C875:C876 I866:I867 G866:H866 K875:L875 L865:M865 D854:D855 B854 C859:C873 L866 C881:D887 F881:F887">
    <cfRule type="containsText" dxfId="562" priority="560" stopIfTrue="1" operator="containsText" text="f'k{kk foHkkx jktLFkku">
      <formula>NOT(ISERROR(SEARCH("f'k{kk foHkkx jktLFkku",B854)))</formula>
    </cfRule>
    <cfRule type="containsText" dxfId="561" priority="561" stopIfTrue="1" operator="containsText" text="iw.kkZad">
      <formula>NOT(ISERROR(SEARCH("iw.kkZad",B854)))</formula>
    </cfRule>
  </conditionalFormatting>
  <conditionalFormatting sqref="D881:D887 F882:F884">
    <cfRule type="cellIs" dxfId="560" priority="558" stopIfTrue="1" operator="equal">
      <formula>1800</formula>
    </cfRule>
    <cfRule type="cellIs" dxfId="559" priority="559" stopIfTrue="1" operator="equal">
      <formula>200</formula>
    </cfRule>
  </conditionalFormatting>
  <conditionalFormatting sqref="L867:M872 F870:H872 F865:G865 F875:G875 I879 C878:C880 H875:H880 F866:F869 J866:J872 C875:C876 I866:I867 G866:H866 K875:L875 L865:M865 D854:D855 B854 C859:C873 L866 C881:D887 F881:F887">
    <cfRule type="containsText" dxfId="558" priority="557" stopIfTrue="1" operator="containsText" text="dsoy jktdh; fo|ky;ksa esa iz;ksx gsrq fu%'kqYd">
      <formula>NOT(ISERROR(SEARCH("dsoy jktdh; fo|ky;ksa esa iz;ksx gsrq fu%'kqYd",B854)))</formula>
    </cfRule>
  </conditionalFormatting>
  <conditionalFormatting sqref="F878:G880">
    <cfRule type="cellIs" dxfId="557" priority="556" operator="equal">
      <formula>"0/100"</formula>
    </cfRule>
  </conditionalFormatting>
  <conditionalFormatting sqref="H878:H880">
    <cfRule type="cellIs" dxfId="556" priority="555" operator="equal">
      <formula>"E"</formula>
    </cfRule>
  </conditionalFormatting>
  <conditionalFormatting sqref="L874">
    <cfRule type="cellIs" dxfId="555" priority="553" operator="equal">
      <formula>"Promoted"</formula>
    </cfRule>
    <cfRule type="cellIs" dxfId="554" priority="554" operator="equal">
      <formula>"Passed"</formula>
    </cfRule>
  </conditionalFormatting>
  <conditionalFormatting sqref="F914:G916">
    <cfRule type="cellIs" dxfId="553" priority="552" operator="equal">
      <formula>"0/100"</formula>
    </cfRule>
  </conditionalFormatting>
  <conditionalFormatting sqref="H914:H916">
    <cfRule type="cellIs" dxfId="552" priority="551" operator="equal">
      <formula>"E"</formula>
    </cfRule>
  </conditionalFormatting>
  <conditionalFormatting sqref="L910">
    <cfRule type="cellIs" dxfId="551" priority="549" operator="equal">
      <formula>"Promoted"</formula>
    </cfRule>
    <cfRule type="cellIs" dxfId="550" priority="550" operator="equal">
      <formula>"Passed"</formula>
    </cfRule>
  </conditionalFormatting>
  <conditionalFormatting sqref="M938:M945 I950 G952:H952 H945:H951 H939:H943 E949:E952 H937:I938 G949:G951 I945:J945 A924:B958 D938:D946 E937:E946 G937:G946 F937:F947 M930:M936 D924:J926 C924:C927 D930:D935 E930:G936 C930:C947 J937:J944 C949:D958 K944:K947 L930:L947 L924:M926 K924:K927 H930:K935 F949:F958">
    <cfRule type="cellIs" dxfId="549" priority="548" operator="equal">
      <formula>0</formula>
    </cfRule>
  </conditionalFormatting>
  <conditionalFormatting sqref="L938:M943 F941:H943 F936:G936 F946:G946 I950 C949:C951 H946:H951 F937:F940 J937:J943 C946:C947 I937:I938 G937:H937 K946:L946 L936:M936 D925:D926 B925 C930:C944 L937 C952:D958 F952:F958">
    <cfRule type="containsText" dxfId="548" priority="546" stopIfTrue="1" operator="containsText" text="f'k{kk foHkkx jktLFkku">
      <formula>NOT(ISERROR(SEARCH("f'k{kk foHkkx jktLFkku",B925)))</formula>
    </cfRule>
    <cfRule type="containsText" dxfId="547" priority="547" stopIfTrue="1" operator="containsText" text="iw.kkZad">
      <formula>NOT(ISERROR(SEARCH("iw.kkZad",B925)))</formula>
    </cfRule>
  </conditionalFormatting>
  <conditionalFormatting sqref="D952:D958 F953:F955">
    <cfRule type="cellIs" dxfId="546" priority="544" stopIfTrue="1" operator="equal">
      <formula>1800</formula>
    </cfRule>
    <cfRule type="cellIs" dxfId="545" priority="545" stopIfTrue="1" operator="equal">
      <formula>200</formula>
    </cfRule>
  </conditionalFormatting>
  <conditionalFormatting sqref="L938:M943 F941:H943 F936:G936 F946:G946 I950 C949:C951 H946:H951 F937:F940 J937:J943 C946:C947 I937:I938 G937:H937 K946:L946 L936:M936 D925:D926 B925 C930:C944 L937 C952:D958 F952:F958">
    <cfRule type="containsText" dxfId="544" priority="543" stopIfTrue="1" operator="containsText" text="dsoy jktdh; fo|ky;ksa esa iz;ksx gsrq fu%'kqYd">
      <formula>NOT(ISERROR(SEARCH("dsoy jktdh; fo|ky;ksa esa iz;ksx gsrq fu%'kqYd",B925)))</formula>
    </cfRule>
  </conditionalFormatting>
  <conditionalFormatting sqref="F949:G951">
    <cfRule type="cellIs" dxfId="543" priority="542" operator="equal">
      <formula>"0/100"</formula>
    </cfRule>
  </conditionalFormatting>
  <conditionalFormatting sqref="H949:H951">
    <cfRule type="cellIs" dxfId="542" priority="541" operator="equal">
      <formula>"E"</formula>
    </cfRule>
  </conditionalFormatting>
  <conditionalFormatting sqref="L945">
    <cfRule type="cellIs" dxfId="541" priority="539" operator="equal">
      <formula>"Promoted"</formula>
    </cfRule>
    <cfRule type="cellIs" dxfId="540" priority="540" operator="equal">
      <formula>"Passed"</formula>
    </cfRule>
  </conditionalFormatting>
  <conditionalFormatting sqref="F985:G987">
    <cfRule type="cellIs" dxfId="539" priority="538" operator="equal">
      <formula>"0/100"</formula>
    </cfRule>
  </conditionalFormatting>
  <conditionalFormatting sqref="H985:H987">
    <cfRule type="cellIs" dxfId="538" priority="537" operator="equal">
      <formula>"E"</formula>
    </cfRule>
  </conditionalFormatting>
  <conditionalFormatting sqref="L981">
    <cfRule type="cellIs" dxfId="537" priority="535" operator="equal">
      <formula>"Promoted"</formula>
    </cfRule>
    <cfRule type="cellIs" dxfId="536" priority="536" operator="equal">
      <formula>"Passed"</formula>
    </cfRule>
  </conditionalFormatting>
  <conditionalFormatting sqref="M1009:M1016 I1021 G1023:H1023 H1016:H1022 H1010:H1014 E1020:E1023 H1008:I1009 G1020:G1022 I1016:J1016 A995:B1029 D1009:D1017 E1008:E1017 G1008:G1017 F1008:F1018 M1001:M1007 D995:J997 C995:C998 D1001:D1006 E1001:G1007 C1001:C1018 J1008:J1015 C1020:D1029 K1015:K1018 L1001:L1018 L995:M997 K995:K998 H1001:K1006 F1020:F1029">
    <cfRule type="cellIs" dxfId="535" priority="534" operator="equal">
      <formula>0</formula>
    </cfRule>
  </conditionalFormatting>
  <conditionalFormatting sqref="L1009:M1014 F1012:H1014 F1007:G1007 F1017:G1017 I1021 C1020:C1022 H1017:H1022 F1008:F1011 J1008:J1014 C1017:C1018 I1008:I1009 G1008:H1008 K1017:L1017 L1007:M1007 D996:D997 B996 C1001:C1015 L1008 C1023:D1029 F1023:F1029">
    <cfRule type="containsText" dxfId="534" priority="532" stopIfTrue="1" operator="containsText" text="f'k{kk foHkkx jktLFkku">
      <formula>NOT(ISERROR(SEARCH("f'k{kk foHkkx jktLFkku",B996)))</formula>
    </cfRule>
    <cfRule type="containsText" dxfId="533" priority="533" stopIfTrue="1" operator="containsText" text="iw.kkZad">
      <formula>NOT(ISERROR(SEARCH("iw.kkZad",B996)))</formula>
    </cfRule>
  </conditionalFormatting>
  <conditionalFormatting sqref="D1023:D1029 F1024:F1026">
    <cfRule type="cellIs" dxfId="532" priority="530" stopIfTrue="1" operator="equal">
      <formula>1800</formula>
    </cfRule>
    <cfRule type="cellIs" dxfId="531" priority="531" stopIfTrue="1" operator="equal">
      <formula>200</formula>
    </cfRule>
  </conditionalFormatting>
  <conditionalFormatting sqref="L1009:M1014 F1012:H1014 F1007:G1007 F1017:G1017 I1021 C1020:C1022 H1017:H1022 F1008:F1011 J1008:J1014 C1017:C1018 I1008:I1009 G1008:H1008 K1017:L1017 L1007:M1007 D996:D997 B996 C1001:C1015 L1008 C1023:D1029 F1023:F1029">
    <cfRule type="containsText" dxfId="530" priority="529" stopIfTrue="1" operator="containsText" text="dsoy jktdh; fo|ky;ksa esa iz;ksx gsrq fu%'kqYd">
      <formula>NOT(ISERROR(SEARCH("dsoy jktdh; fo|ky;ksa esa iz;ksx gsrq fu%'kqYd",B996)))</formula>
    </cfRule>
  </conditionalFormatting>
  <conditionalFormatting sqref="F1020:G1022">
    <cfRule type="cellIs" dxfId="529" priority="528" operator="equal">
      <formula>"0/100"</formula>
    </cfRule>
  </conditionalFormatting>
  <conditionalFormatting sqref="H1020:H1022">
    <cfRule type="cellIs" dxfId="528" priority="527" operator="equal">
      <formula>"E"</formula>
    </cfRule>
  </conditionalFormatting>
  <conditionalFormatting sqref="L1016">
    <cfRule type="cellIs" dxfId="527" priority="525" operator="equal">
      <formula>"Promoted"</formula>
    </cfRule>
    <cfRule type="cellIs" dxfId="526" priority="526" operator="equal">
      <formula>"Passed"</formula>
    </cfRule>
  </conditionalFormatting>
  <conditionalFormatting sqref="F1056:G1058">
    <cfRule type="cellIs" dxfId="525" priority="524" operator="equal">
      <formula>"0/100"</formula>
    </cfRule>
  </conditionalFormatting>
  <conditionalFormatting sqref="H1056:H1058">
    <cfRule type="cellIs" dxfId="524" priority="523" operator="equal">
      <formula>"E"</formula>
    </cfRule>
  </conditionalFormatting>
  <conditionalFormatting sqref="L1052">
    <cfRule type="cellIs" dxfId="523" priority="521" operator="equal">
      <formula>"Promoted"</formula>
    </cfRule>
    <cfRule type="cellIs" dxfId="522" priority="522" operator="equal">
      <formula>"Passed"</formula>
    </cfRule>
  </conditionalFormatting>
  <conditionalFormatting sqref="M1080:M1087 I1092 G1094:H1094 H1087:H1093 H1081:H1085 E1091:E1094 H1079:I1080 G1091:G1093 I1087:J1087 A1066:B1100 D1080:D1088 E1079:E1088 G1079:G1088 F1079:F1089 M1072:M1078 D1066:J1068 C1066:C1069 D1072:D1077 E1072:G1078 C1072:C1089 J1079:J1086 C1091:D1100 K1086:K1089 L1072:L1089 L1066:M1068 K1066:K1069 H1072:K1077 F1091:F1100">
    <cfRule type="cellIs" dxfId="521" priority="520" operator="equal">
      <formula>0</formula>
    </cfRule>
  </conditionalFormatting>
  <conditionalFormatting sqref="L1080:M1085 F1083:H1085 F1078:G1078 F1088:G1088 I1092 C1091:C1093 H1088:H1093 F1079:F1082 J1079:J1085 C1088:C1089 I1079:I1080 G1079:H1079 K1088:L1088 L1078:M1078 D1067:D1068 B1067 C1072:C1086 L1079 C1094:D1100 F1094:F1100">
    <cfRule type="containsText" dxfId="520" priority="518" stopIfTrue="1" operator="containsText" text="f'k{kk foHkkx jktLFkku">
      <formula>NOT(ISERROR(SEARCH("f'k{kk foHkkx jktLFkku",B1067)))</formula>
    </cfRule>
    <cfRule type="containsText" dxfId="519" priority="519" stopIfTrue="1" operator="containsText" text="iw.kkZad">
      <formula>NOT(ISERROR(SEARCH("iw.kkZad",B1067)))</formula>
    </cfRule>
  </conditionalFormatting>
  <conditionalFormatting sqref="D1094:D1100 F1095:F1097">
    <cfRule type="cellIs" dxfId="518" priority="516" stopIfTrue="1" operator="equal">
      <formula>1800</formula>
    </cfRule>
    <cfRule type="cellIs" dxfId="517" priority="517" stopIfTrue="1" operator="equal">
      <formula>200</formula>
    </cfRule>
  </conditionalFormatting>
  <conditionalFormatting sqref="L1080:M1085 F1083:H1085 F1078:G1078 F1088:G1088 I1092 C1091:C1093 H1088:H1093 F1079:F1082 J1079:J1085 C1088:C1089 I1079:I1080 G1079:H1079 K1088:L1088 L1078:M1078 D1067:D1068 B1067 C1072:C1086 L1079 C1094:D1100 F1094:F1100">
    <cfRule type="containsText" dxfId="516" priority="515" stopIfTrue="1" operator="containsText" text="dsoy jktdh; fo|ky;ksa esa iz;ksx gsrq fu%'kqYd">
      <formula>NOT(ISERROR(SEARCH("dsoy jktdh; fo|ky;ksa esa iz;ksx gsrq fu%'kqYd",B1067)))</formula>
    </cfRule>
  </conditionalFormatting>
  <conditionalFormatting sqref="F1091:G1093">
    <cfRule type="cellIs" dxfId="515" priority="514" operator="equal">
      <formula>"0/100"</formula>
    </cfRule>
  </conditionalFormatting>
  <conditionalFormatting sqref="H1091:H1093">
    <cfRule type="cellIs" dxfId="514" priority="513" operator="equal">
      <formula>"E"</formula>
    </cfRule>
  </conditionalFormatting>
  <conditionalFormatting sqref="L1087">
    <cfRule type="cellIs" dxfId="513" priority="511" operator="equal">
      <formula>"Promoted"</formula>
    </cfRule>
    <cfRule type="cellIs" dxfId="512" priority="512" operator="equal">
      <formula>"Passed"</formula>
    </cfRule>
  </conditionalFormatting>
  <conditionalFormatting sqref="F1127:G1129">
    <cfRule type="cellIs" dxfId="511" priority="510" operator="equal">
      <formula>"0/100"</formula>
    </cfRule>
  </conditionalFormatting>
  <conditionalFormatting sqref="H1127:H1129">
    <cfRule type="cellIs" dxfId="510" priority="509" operator="equal">
      <formula>"E"</formula>
    </cfRule>
  </conditionalFormatting>
  <conditionalFormatting sqref="L1123">
    <cfRule type="cellIs" dxfId="509" priority="507" operator="equal">
      <formula>"Promoted"</formula>
    </cfRule>
    <cfRule type="cellIs" dxfId="508" priority="508" operator="equal">
      <formula>"Passed"</formula>
    </cfRule>
  </conditionalFormatting>
  <conditionalFormatting sqref="M1151:M1158 I1163 G1165:H1165 H1158:H1164 H1152:H1156 E1162:E1165 H1150:I1151 G1162:G1164 I1158:J1158 A1137:B1171 D1151:D1159 E1150:E1159 G1150:G1159 F1150:F1160 M1143:M1149 D1137:J1139 C1137:C1140 D1143:D1148 E1143:G1149 C1143:C1160 J1150:J1157 C1162:D1171 K1157:K1160 L1143:L1160 L1137:M1139 K1137:K1140 H1143:K1148 F1162:F1171">
    <cfRule type="cellIs" dxfId="507" priority="506" operator="equal">
      <formula>0</formula>
    </cfRule>
  </conditionalFormatting>
  <conditionalFormatting sqref="L1151:M1156 F1154:H1156 F1149:G1149 F1159:G1159 I1163 C1162:C1164 H1159:H1164 F1150:F1153 J1150:J1156 C1159:C1160 I1150:I1151 G1150:H1150 K1159:L1159 L1149:M1149 D1138:D1139 B1138 C1143:C1157 L1150 C1165:D1171 F1165:F1171">
    <cfRule type="containsText" dxfId="506" priority="504" stopIfTrue="1" operator="containsText" text="f'k{kk foHkkx jktLFkku">
      <formula>NOT(ISERROR(SEARCH("f'k{kk foHkkx jktLFkku",B1138)))</formula>
    </cfRule>
    <cfRule type="containsText" dxfId="505" priority="505" stopIfTrue="1" operator="containsText" text="iw.kkZad">
      <formula>NOT(ISERROR(SEARCH("iw.kkZad",B1138)))</formula>
    </cfRule>
  </conditionalFormatting>
  <conditionalFormatting sqref="D1165:D1171 F1166:F1168">
    <cfRule type="cellIs" dxfId="504" priority="502" stopIfTrue="1" operator="equal">
      <formula>1800</formula>
    </cfRule>
    <cfRule type="cellIs" dxfId="503" priority="503" stopIfTrue="1" operator="equal">
      <formula>200</formula>
    </cfRule>
  </conditionalFormatting>
  <conditionalFormatting sqref="L1151:M1156 F1154:H1156 F1149:G1149 F1159:G1159 I1163 C1162:C1164 H1159:H1164 F1150:F1153 J1150:J1156 C1159:C1160 I1150:I1151 G1150:H1150 K1159:L1159 L1149:M1149 D1138:D1139 B1138 C1143:C1157 L1150 C1165:D1171 F1165:F1171">
    <cfRule type="containsText" dxfId="502" priority="501" stopIfTrue="1" operator="containsText" text="dsoy jktdh; fo|ky;ksa esa iz;ksx gsrq fu%'kqYd">
      <formula>NOT(ISERROR(SEARCH("dsoy jktdh; fo|ky;ksa esa iz;ksx gsrq fu%'kqYd",B1138)))</formula>
    </cfRule>
  </conditionalFormatting>
  <conditionalFormatting sqref="F1162:G1164">
    <cfRule type="cellIs" dxfId="501" priority="500" operator="equal">
      <formula>"0/100"</formula>
    </cfRule>
  </conditionalFormatting>
  <conditionalFormatting sqref="H1162:H1164">
    <cfRule type="cellIs" dxfId="500" priority="499" operator="equal">
      <formula>"E"</formula>
    </cfRule>
  </conditionalFormatting>
  <conditionalFormatting sqref="L1158">
    <cfRule type="cellIs" dxfId="499" priority="497" operator="equal">
      <formula>"Promoted"</formula>
    </cfRule>
    <cfRule type="cellIs" dxfId="498" priority="498" operator="equal">
      <formula>"Passed"</formula>
    </cfRule>
  </conditionalFormatting>
  <conditionalFormatting sqref="F1198:G1200">
    <cfRule type="cellIs" dxfId="497" priority="496" operator="equal">
      <formula>"0/100"</formula>
    </cfRule>
  </conditionalFormatting>
  <conditionalFormatting sqref="H1198:H1200">
    <cfRule type="cellIs" dxfId="496" priority="495" operator="equal">
      <formula>"E"</formula>
    </cfRule>
  </conditionalFormatting>
  <conditionalFormatting sqref="L1194">
    <cfRule type="cellIs" dxfId="495" priority="493" operator="equal">
      <formula>"Promoted"</formula>
    </cfRule>
    <cfRule type="cellIs" dxfId="494" priority="494" operator="equal">
      <formula>"Passed"</formula>
    </cfRule>
  </conditionalFormatting>
  <conditionalFormatting sqref="M1222:M1229 I1234 G1236:H1236 H1229:H1235 H1223:H1227 E1233:E1236 H1221:I1222 G1233:G1235 I1229:J1229 A1208:B1242 D1222:D1230 E1221:E1230 G1221:G1230 F1221:F1231 M1214:M1220 D1208:J1210 C1208:C1211 D1214:D1219 E1214:G1220 C1214:C1231 J1221:J1228 C1233:D1242 K1228:K1231 L1214:L1231 L1208:M1210 K1208:K1211 H1214:K1219 F1233:F1242">
    <cfRule type="cellIs" dxfId="493" priority="492" operator="equal">
      <formula>0</formula>
    </cfRule>
  </conditionalFormatting>
  <conditionalFormatting sqref="L1222:M1227 F1225:H1227 F1220:G1220 F1230:G1230 I1234 C1233:C1235 H1230:H1235 F1221:F1224 J1221:J1227 C1230:C1231 I1221:I1222 G1221:H1221 K1230:L1230 L1220:M1220 D1209:D1210 B1209 C1214:C1228 L1221 C1236:D1242 F1236:F1242">
    <cfRule type="containsText" dxfId="492" priority="490" stopIfTrue="1" operator="containsText" text="f'k{kk foHkkx jktLFkku">
      <formula>NOT(ISERROR(SEARCH("f'k{kk foHkkx jktLFkku",B1209)))</formula>
    </cfRule>
    <cfRule type="containsText" dxfId="491" priority="491" stopIfTrue="1" operator="containsText" text="iw.kkZad">
      <formula>NOT(ISERROR(SEARCH("iw.kkZad",B1209)))</formula>
    </cfRule>
  </conditionalFormatting>
  <conditionalFormatting sqref="D1236:D1242 F1237:F1239">
    <cfRule type="cellIs" dxfId="490" priority="488" stopIfTrue="1" operator="equal">
      <formula>1800</formula>
    </cfRule>
    <cfRule type="cellIs" dxfId="489" priority="489" stopIfTrue="1" operator="equal">
      <formula>200</formula>
    </cfRule>
  </conditionalFormatting>
  <conditionalFormatting sqref="L1222:M1227 F1225:H1227 F1220:G1220 F1230:G1230 I1234 C1233:C1235 H1230:H1235 F1221:F1224 J1221:J1227 C1230:C1231 I1221:I1222 G1221:H1221 K1230:L1230 L1220:M1220 D1209:D1210 B1209 C1214:C1228 L1221 C1236:D1242 F1236:F1242">
    <cfRule type="containsText" dxfId="488" priority="487" stopIfTrue="1" operator="containsText" text="dsoy jktdh; fo|ky;ksa esa iz;ksx gsrq fu%'kqYd">
      <formula>NOT(ISERROR(SEARCH("dsoy jktdh; fo|ky;ksa esa iz;ksx gsrq fu%'kqYd",B1209)))</formula>
    </cfRule>
  </conditionalFormatting>
  <conditionalFormatting sqref="F1233:G1235">
    <cfRule type="cellIs" dxfId="487" priority="486" operator="equal">
      <formula>"0/100"</formula>
    </cfRule>
  </conditionalFormatting>
  <conditionalFormatting sqref="H1233:H1235">
    <cfRule type="cellIs" dxfId="486" priority="485" operator="equal">
      <formula>"E"</formula>
    </cfRule>
  </conditionalFormatting>
  <conditionalFormatting sqref="L1229">
    <cfRule type="cellIs" dxfId="485" priority="483" operator="equal">
      <formula>"Promoted"</formula>
    </cfRule>
    <cfRule type="cellIs" dxfId="484" priority="484" operator="equal">
      <formula>"Passed"</formula>
    </cfRule>
  </conditionalFormatting>
  <conditionalFormatting sqref="F1269:G1271">
    <cfRule type="cellIs" dxfId="483" priority="482" operator="equal">
      <formula>"0/100"</formula>
    </cfRule>
  </conditionalFormatting>
  <conditionalFormatting sqref="H1269:H1271">
    <cfRule type="cellIs" dxfId="482" priority="481" operator="equal">
      <formula>"E"</formula>
    </cfRule>
  </conditionalFormatting>
  <conditionalFormatting sqref="L1265">
    <cfRule type="cellIs" dxfId="481" priority="479" operator="equal">
      <formula>"Promoted"</formula>
    </cfRule>
    <cfRule type="cellIs" dxfId="480" priority="480" operator="equal">
      <formula>"Passed"</formula>
    </cfRule>
  </conditionalFormatting>
  <conditionalFormatting sqref="M1293:M1300 I1305 G1307:H1307 H1300:H1306 H1294:H1298 E1304:E1307 H1292:I1293 G1304:G1306 I1300:J1300 A1279:B1313 D1293:D1301 E1292:E1301 G1292:G1301 F1292:F1302 M1285:M1291 D1279:J1281 C1279:C1282 D1285:D1290 E1285:G1291 C1285:C1302 J1292:J1299 C1304:D1313 K1299:K1302 L1285:L1302 L1279:M1281 K1279:K1282 H1285:K1290 F1304:F1313">
    <cfRule type="cellIs" dxfId="479" priority="478" operator="equal">
      <formula>0</formula>
    </cfRule>
  </conditionalFormatting>
  <conditionalFormatting sqref="L1293:M1298 F1296:H1298 F1291:G1291 F1301:G1301 I1305 C1304:C1306 H1301:H1306 F1292:F1295 J1292:J1298 C1301:C1302 I1292:I1293 G1292:H1292 K1301:L1301 L1291:M1291 D1280:D1281 B1280 C1285:C1299 L1292 C1307:D1313 F1307:F1313">
    <cfRule type="containsText" dxfId="478" priority="476" stopIfTrue="1" operator="containsText" text="f'k{kk foHkkx jktLFkku">
      <formula>NOT(ISERROR(SEARCH("f'k{kk foHkkx jktLFkku",B1280)))</formula>
    </cfRule>
    <cfRule type="containsText" dxfId="477" priority="477" stopIfTrue="1" operator="containsText" text="iw.kkZad">
      <formula>NOT(ISERROR(SEARCH("iw.kkZad",B1280)))</formula>
    </cfRule>
  </conditionalFormatting>
  <conditionalFormatting sqref="D1307:D1313 F1308:F1310">
    <cfRule type="cellIs" dxfId="476" priority="474" stopIfTrue="1" operator="equal">
      <formula>1800</formula>
    </cfRule>
    <cfRule type="cellIs" dxfId="475" priority="475" stopIfTrue="1" operator="equal">
      <formula>200</formula>
    </cfRule>
  </conditionalFormatting>
  <conditionalFormatting sqref="L1293:M1298 F1296:H1298 F1291:G1291 F1301:G1301 I1305 C1304:C1306 H1301:H1306 F1292:F1295 J1292:J1298 C1301:C1302 I1292:I1293 G1292:H1292 K1301:L1301 L1291:M1291 D1280:D1281 B1280 C1285:C1299 L1292 C1307:D1313 F1307:F1313">
    <cfRule type="containsText" dxfId="474" priority="473" stopIfTrue="1" operator="containsText" text="dsoy jktdh; fo|ky;ksa esa iz;ksx gsrq fu%'kqYd">
      <formula>NOT(ISERROR(SEARCH("dsoy jktdh; fo|ky;ksa esa iz;ksx gsrq fu%'kqYd",B1280)))</formula>
    </cfRule>
  </conditionalFormatting>
  <conditionalFormatting sqref="F1304:G1306">
    <cfRule type="cellIs" dxfId="473" priority="472" operator="equal">
      <formula>"0/100"</formula>
    </cfRule>
  </conditionalFormatting>
  <conditionalFormatting sqref="H1304:H1306">
    <cfRule type="cellIs" dxfId="472" priority="471" operator="equal">
      <formula>"E"</formula>
    </cfRule>
  </conditionalFormatting>
  <conditionalFormatting sqref="L1300">
    <cfRule type="cellIs" dxfId="471" priority="469" operator="equal">
      <formula>"Promoted"</formula>
    </cfRule>
    <cfRule type="cellIs" dxfId="470" priority="470" operator="equal">
      <formula>"Passed"</formula>
    </cfRule>
  </conditionalFormatting>
  <conditionalFormatting sqref="F1340:G1342">
    <cfRule type="cellIs" dxfId="469" priority="468" operator="equal">
      <formula>"0/100"</formula>
    </cfRule>
  </conditionalFormatting>
  <conditionalFormatting sqref="H1340:H1342">
    <cfRule type="cellIs" dxfId="468" priority="467" operator="equal">
      <formula>"E"</formula>
    </cfRule>
  </conditionalFormatting>
  <conditionalFormatting sqref="L1336">
    <cfRule type="cellIs" dxfId="467" priority="465" operator="equal">
      <formula>"Promoted"</formula>
    </cfRule>
    <cfRule type="cellIs" dxfId="466" priority="466" operator="equal">
      <formula>"Passed"</formula>
    </cfRule>
  </conditionalFormatting>
  <conditionalFormatting sqref="M1364:M1371 I1376 G1378:H1378 H1371:H1377 H1365:H1369 E1375:E1378 H1363:I1364 G1375:G1377 I1371:J1371 A1350:B1384 D1364:D1372 E1363:E1372 G1363:G1372 F1363:F1373 M1356:M1362 D1350:J1352 C1350:C1353 D1356:D1361 E1356:G1362 C1356:C1373 J1363:J1370 C1375:D1384 K1370:K1373 L1356:L1373 L1350:M1352 K1350:K1353 H1356:K1361 F1375:F1384">
    <cfRule type="cellIs" dxfId="465" priority="464" operator="equal">
      <formula>0</formula>
    </cfRule>
  </conditionalFormatting>
  <conditionalFormatting sqref="L1364:M1369 F1367:H1369 F1362:G1362 F1372:G1372 I1376 C1375:C1377 H1372:H1377 F1363:F1366 J1363:J1369 C1372:C1373 I1363:I1364 G1363:H1363 K1372:L1372 L1362:M1362 D1351:D1352 B1351 C1356:C1370 L1363 C1378:D1384 F1378:F1384">
    <cfRule type="containsText" dxfId="464" priority="462" stopIfTrue="1" operator="containsText" text="f'k{kk foHkkx jktLFkku">
      <formula>NOT(ISERROR(SEARCH("f'k{kk foHkkx jktLFkku",B1351)))</formula>
    </cfRule>
    <cfRule type="containsText" dxfId="463" priority="463" stopIfTrue="1" operator="containsText" text="iw.kkZad">
      <formula>NOT(ISERROR(SEARCH("iw.kkZad",B1351)))</formula>
    </cfRule>
  </conditionalFormatting>
  <conditionalFormatting sqref="D1378:D1384 F1379:F1381">
    <cfRule type="cellIs" dxfId="462" priority="460" stopIfTrue="1" operator="equal">
      <formula>1800</formula>
    </cfRule>
    <cfRule type="cellIs" dxfId="461" priority="461" stopIfTrue="1" operator="equal">
      <formula>200</formula>
    </cfRule>
  </conditionalFormatting>
  <conditionalFormatting sqref="L1364:M1369 F1367:H1369 F1362:G1362 F1372:G1372 I1376 C1375:C1377 H1372:H1377 F1363:F1366 J1363:J1369 C1372:C1373 I1363:I1364 G1363:H1363 K1372:L1372 L1362:M1362 D1351:D1352 B1351 C1356:C1370 L1363 C1378:D1384 F1378:F1384">
    <cfRule type="containsText" dxfId="460" priority="459" stopIfTrue="1" operator="containsText" text="dsoy jktdh; fo|ky;ksa esa iz;ksx gsrq fu%'kqYd">
      <formula>NOT(ISERROR(SEARCH("dsoy jktdh; fo|ky;ksa esa iz;ksx gsrq fu%'kqYd",B1351)))</formula>
    </cfRule>
  </conditionalFormatting>
  <conditionalFormatting sqref="F1375:G1377">
    <cfRule type="cellIs" dxfId="459" priority="458" operator="equal">
      <formula>"0/100"</formula>
    </cfRule>
  </conditionalFormatting>
  <conditionalFormatting sqref="H1375:H1377">
    <cfRule type="cellIs" dxfId="458" priority="457" operator="equal">
      <formula>"E"</formula>
    </cfRule>
  </conditionalFormatting>
  <conditionalFormatting sqref="L1371">
    <cfRule type="cellIs" dxfId="457" priority="455" operator="equal">
      <formula>"Promoted"</formula>
    </cfRule>
    <cfRule type="cellIs" dxfId="456" priority="456" operator="equal">
      <formula>"Passed"</formula>
    </cfRule>
  </conditionalFormatting>
  <conditionalFormatting sqref="F1411:G1413">
    <cfRule type="cellIs" dxfId="455" priority="454" operator="equal">
      <formula>"0/100"</formula>
    </cfRule>
  </conditionalFormatting>
  <conditionalFormatting sqref="H1411:H1413">
    <cfRule type="cellIs" dxfId="454" priority="453" operator="equal">
      <formula>"E"</formula>
    </cfRule>
  </conditionalFormatting>
  <conditionalFormatting sqref="L1407">
    <cfRule type="cellIs" dxfId="453" priority="451" operator="equal">
      <formula>"Promoted"</formula>
    </cfRule>
    <cfRule type="cellIs" dxfId="452" priority="452" operator="equal">
      <formula>"Passed"</formula>
    </cfRule>
  </conditionalFormatting>
  <conditionalFormatting sqref="M1435:M1442 I1447 G1449:H1449 H1442:H1448 H1436:H1440 E1446:E1449 H1434:I1435 G1446:G1448 I1442:J1442 A1421:B1455 D1435:D1443 E1434:E1443 G1434:G1443 F1434:F1444 M1427:M1433 D1421:J1423 C1421:C1424 D1427:D1432 E1427:G1433 C1427:C1444 J1434:J1441 C1446:D1455 K1441:K1444 L1427:L1444 L1421:M1423 K1421:K1424 H1427:K1432 F1446:F1455">
    <cfRule type="cellIs" dxfId="451" priority="450" operator="equal">
      <formula>0</formula>
    </cfRule>
  </conditionalFormatting>
  <conditionalFormatting sqref="L1435:M1440 F1438:H1440 F1433:G1433 F1443:G1443 I1447 C1446:C1448 H1443:H1448 F1434:F1437 J1434:J1440 C1443:C1444 I1434:I1435 G1434:H1434 K1443:L1443 L1433:M1433 D1422:D1423 B1422 C1427:C1441 L1434 C1449:D1455 F1449:F1455">
    <cfRule type="containsText" dxfId="450" priority="448" stopIfTrue="1" operator="containsText" text="f'k{kk foHkkx jktLFkku">
      <formula>NOT(ISERROR(SEARCH("f'k{kk foHkkx jktLFkku",B1422)))</formula>
    </cfRule>
    <cfRule type="containsText" dxfId="449" priority="449" stopIfTrue="1" operator="containsText" text="iw.kkZad">
      <formula>NOT(ISERROR(SEARCH("iw.kkZad",B1422)))</formula>
    </cfRule>
  </conditionalFormatting>
  <conditionalFormatting sqref="D1449:D1455 F1450:F1452">
    <cfRule type="cellIs" dxfId="448" priority="446" stopIfTrue="1" operator="equal">
      <formula>1800</formula>
    </cfRule>
    <cfRule type="cellIs" dxfId="447" priority="447" stopIfTrue="1" operator="equal">
      <formula>200</formula>
    </cfRule>
  </conditionalFormatting>
  <conditionalFormatting sqref="L1435:M1440 F1438:H1440 F1433:G1433 F1443:G1443 I1447 C1446:C1448 H1443:H1448 F1434:F1437 J1434:J1440 C1443:C1444 I1434:I1435 G1434:H1434 K1443:L1443 L1433:M1433 D1422:D1423 B1422 C1427:C1441 L1434 C1449:D1455 F1449:F1455">
    <cfRule type="containsText" dxfId="446" priority="445" stopIfTrue="1" operator="containsText" text="dsoy jktdh; fo|ky;ksa esa iz;ksx gsrq fu%'kqYd">
      <formula>NOT(ISERROR(SEARCH("dsoy jktdh; fo|ky;ksa esa iz;ksx gsrq fu%'kqYd",B1422)))</formula>
    </cfRule>
  </conditionalFormatting>
  <conditionalFormatting sqref="F1446:G1448">
    <cfRule type="cellIs" dxfId="445" priority="444" operator="equal">
      <formula>"0/100"</formula>
    </cfRule>
  </conditionalFormatting>
  <conditionalFormatting sqref="H1446:H1448">
    <cfRule type="cellIs" dxfId="444" priority="443" operator="equal">
      <formula>"E"</formula>
    </cfRule>
  </conditionalFormatting>
  <conditionalFormatting sqref="L1442">
    <cfRule type="cellIs" dxfId="443" priority="441" operator="equal">
      <formula>"Promoted"</formula>
    </cfRule>
    <cfRule type="cellIs" dxfId="442" priority="442" operator="equal">
      <formula>"Passed"</formula>
    </cfRule>
  </conditionalFormatting>
  <conditionalFormatting sqref="F1482:G1484">
    <cfRule type="cellIs" dxfId="441" priority="440" operator="equal">
      <formula>"0/100"</formula>
    </cfRule>
  </conditionalFormatting>
  <conditionalFormatting sqref="H1482:H1484">
    <cfRule type="cellIs" dxfId="440" priority="439" operator="equal">
      <formula>"E"</formula>
    </cfRule>
  </conditionalFormatting>
  <conditionalFormatting sqref="L1478">
    <cfRule type="cellIs" dxfId="439" priority="437" operator="equal">
      <formula>"Promoted"</formula>
    </cfRule>
    <cfRule type="cellIs" dxfId="438" priority="438" operator="equal">
      <formula>"Passed"</formula>
    </cfRule>
  </conditionalFormatting>
  <conditionalFormatting sqref="M1506:M1513 I1518 G1520:H1520 H1513:H1519 H1507:H1511 E1517:E1520 H1505:I1506 G1517:G1519 I1513:J1513 A1492:B1526 D1506:D1514 E1505:E1514 G1505:G1514 F1505:F1515 M1498:M1504 D1492:J1494 C1492:C1495 D1498:D1503 E1498:G1504 C1498:C1515 J1505:J1512 C1517:D1526 K1512:K1515 L1498:L1515 L1492:M1494 K1492:K1495 H1498:K1503 F1517:F1526">
    <cfRule type="cellIs" dxfId="437" priority="436" operator="equal">
      <formula>0</formula>
    </cfRule>
  </conditionalFormatting>
  <conditionalFormatting sqref="L1506:M1511 F1509:H1511 F1504:G1504 F1514:G1514 I1518 C1517:C1519 H1514:H1519 F1505:F1508 J1505:J1511 C1514:C1515 I1505:I1506 G1505:H1505 K1514:L1514 L1504:M1504 D1493:D1494 B1493 C1498:C1512 L1505 C1520:D1526 F1520:F1526">
    <cfRule type="containsText" dxfId="436" priority="434" stopIfTrue="1" operator="containsText" text="f'k{kk foHkkx jktLFkku">
      <formula>NOT(ISERROR(SEARCH("f'k{kk foHkkx jktLFkku",B1493)))</formula>
    </cfRule>
    <cfRule type="containsText" dxfId="435" priority="435" stopIfTrue="1" operator="containsText" text="iw.kkZad">
      <formula>NOT(ISERROR(SEARCH("iw.kkZad",B1493)))</formula>
    </cfRule>
  </conditionalFormatting>
  <conditionalFormatting sqref="D1520:D1526 F1521:F1523">
    <cfRule type="cellIs" dxfId="434" priority="432" stopIfTrue="1" operator="equal">
      <formula>1800</formula>
    </cfRule>
    <cfRule type="cellIs" dxfId="433" priority="433" stopIfTrue="1" operator="equal">
      <formula>200</formula>
    </cfRule>
  </conditionalFormatting>
  <conditionalFormatting sqref="L1506:M1511 F1509:H1511 F1504:G1504 F1514:G1514 I1518 C1517:C1519 H1514:H1519 F1505:F1508 J1505:J1511 C1514:C1515 I1505:I1506 G1505:H1505 K1514:L1514 L1504:M1504 D1493:D1494 B1493 C1498:C1512 L1505 C1520:D1526 F1520:F1526">
    <cfRule type="containsText" dxfId="432" priority="431" stopIfTrue="1" operator="containsText" text="dsoy jktdh; fo|ky;ksa esa iz;ksx gsrq fu%'kqYd">
      <formula>NOT(ISERROR(SEARCH("dsoy jktdh; fo|ky;ksa esa iz;ksx gsrq fu%'kqYd",B1493)))</formula>
    </cfRule>
  </conditionalFormatting>
  <conditionalFormatting sqref="F1517:G1519">
    <cfRule type="cellIs" dxfId="431" priority="430" operator="equal">
      <formula>"0/100"</formula>
    </cfRule>
  </conditionalFormatting>
  <conditionalFormatting sqref="H1517:H1519">
    <cfRule type="cellIs" dxfId="430" priority="429" operator="equal">
      <formula>"E"</formula>
    </cfRule>
  </conditionalFormatting>
  <conditionalFormatting sqref="L1513">
    <cfRule type="cellIs" dxfId="429" priority="427" operator="equal">
      <formula>"Promoted"</formula>
    </cfRule>
    <cfRule type="cellIs" dxfId="428" priority="428" operator="equal">
      <formula>"Passed"</formula>
    </cfRule>
  </conditionalFormatting>
  <conditionalFormatting sqref="F1553:G1555">
    <cfRule type="cellIs" dxfId="427" priority="426" operator="equal">
      <formula>"0/100"</formula>
    </cfRule>
  </conditionalFormatting>
  <conditionalFormatting sqref="H1553:H1555">
    <cfRule type="cellIs" dxfId="426" priority="425" operator="equal">
      <formula>"E"</formula>
    </cfRule>
  </conditionalFormatting>
  <conditionalFormatting sqref="L1549">
    <cfRule type="cellIs" dxfId="425" priority="423" operator="equal">
      <formula>"Promoted"</formula>
    </cfRule>
    <cfRule type="cellIs" dxfId="424" priority="424" operator="equal">
      <formula>"Passed"</formula>
    </cfRule>
  </conditionalFormatting>
  <conditionalFormatting sqref="M1577:M1584 I1589 G1591:H1591 H1584:H1590 H1578:H1582 E1588:E1591 H1576:I1577 G1588:G1590 I1584:J1584 A1563:B1597 D1577:D1585 E1576:E1585 G1576:G1585 F1576:F1586 M1569:M1575 D1563:J1565 C1563:C1566 D1569:D1574 E1569:G1575 C1569:C1586 J1576:J1583 C1588:D1597 K1583:K1586 L1569:L1586 L1563:M1565 K1563:K1566 H1569:K1574 F1588:F1597">
    <cfRule type="cellIs" dxfId="423" priority="422" operator="equal">
      <formula>0</formula>
    </cfRule>
  </conditionalFormatting>
  <conditionalFormatting sqref="L1577:M1582 F1580:H1582 F1575:G1575 F1585:G1585 I1589 C1588:C1590 H1585:H1590 F1576:F1579 J1576:J1582 C1585:C1586 I1576:I1577 G1576:H1576 K1585:L1585 L1575:M1575 D1564:D1565 B1564 C1569:C1583 L1576 C1591:D1597 F1591:F1597">
    <cfRule type="containsText" dxfId="422" priority="420" stopIfTrue="1" operator="containsText" text="f'k{kk foHkkx jktLFkku">
      <formula>NOT(ISERROR(SEARCH("f'k{kk foHkkx jktLFkku",B1564)))</formula>
    </cfRule>
    <cfRule type="containsText" dxfId="421" priority="421" stopIfTrue="1" operator="containsText" text="iw.kkZad">
      <formula>NOT(ISERROR(SEARCH("iw.kkZad",B1564)))</formula>
    </cfRule>
  </conditionalFormatting>
  <conditionalFormatting sqref="D1591:D1597 F1592:F1594">
    <cfRule type="cellIs" dxfId="420" priority="418" stopIfTrue="1" operator="equal">
      <formula>1800</formula>
    </cfRule>
    <cfRule type="cellIs" dxfId="419" priority="419" stopIfTrue="1" operator="equal">
      <formula>200</formula>
    </cfRule>
  </conditionalFormatting>
  <conditionalFormatting sqref="L1577:M1582 F1580:H1582 F1575:G1575 F1585:G1585 I1589 C1588:C1590 H1585:H1590 F1576:F1579 J1576:J1582 C1585:C1586 I1576:I1577 G1576:H1576 K1585:L1585 L1575:M1575 D1564:D1565 B1564 C1569:C1583 L1576 C1591:D1597 F1591:F1597">
    <cfRule type="containsText" dxfId="418" priority="417" stopIfTrue="1" operator="containsText" text="dsoy jktdh; fo|ky;ksa esa iz;ksx gsrq fu%'kqYd">
      <formula>NOT(ISERROR(SEARCH("dsoy jktdh; fo|ky;ksa esa iz;ksx gsrq fu%'kqYd",B1564)))</formula>
    </cfRule>
  </conditionalFormatting>
  <conditionalFormatting sqref="F1588:G1590">
    <cfRule type="cellIs" dxfId="417" priority="416" operator="equal">
      <formula>"0/100"</formula>
    </cfRule>
  </conditionalFormatting>
  <conditionalFormatting sqref="H1588:H1590">
    <cfRule type="cellIs" dxfId="416" priority="415" operator="equal">
      <formula>"E"</formula>
    </cfRule>
  </conditionalFormatting>
  <conditionalFormatting sqref="L1584">
    <cfRule type="cellIs" dxfId="415" priority="413" operator="equal">
      <formula>"Promoted"</formula>
    </cfRule>
    <cfRule type="cellIs" dxfId="414" priority="414" operator="equal">
      <formula>"Passed"</formula>
    </cfRule>
  </conditionalFormatting>
  <conditionalFormatting sqref="F1624:G1626">
    <cfRule type="cellIs" dxfId="413" priority="412" operator="equal">
      <formula>"0/100"</formula>
    </cfRule>
  </conditionalFormatting>
  <conditionalFormatting sqref="H1624:H1626">
    <cfRule type="cellIs" dxfId="412" priority="411" operator="equal">
      <formula>"E"</formula>
    </cfRule>
  </conditionalFormatting>
  <conditionalFormatting sqref="L1620">
    <cfRule type="cellIs" dxfId="411" priority="409" operator="equal">
      <formula>"Promoted"</formula>
    </cfRule>
    <cfRule type="cellIs" dxfId="410" priority="410" operator="equal">
      <formula>"Passed"</formula>
    </cfRule>
  </conditionalFormatting>
  <conditionalFormatting sqref="M1648:M1655 I1660 G1662:H1662 H1655:H1661 H1649:H1653 E1659:E1662 H1647:I1648 G1659:G1661 I1655:J1655 A1634:B1668 D1648:D1656 E1647:E1656 G1647:G1656 F1647:F1657 M1640:M1646 D1634:J1636 C1634:C1637 D1640:D1645 E1640:G1646 C1640:C1657 J1647:J1654 C1659:D1668 K1654:K1657 L1640:L1657 L1634:M1636 K1634:K1637 H1640:K1645 F1659:F1668">
    <cfRule type="cellIs" dxfId="409" priority="408" operator="equal">
      <formula>0</formula>
    </cfRule>
  </conditionalFormatting>
  <conditionalFormatting sqref="L1648:M1653 F1651:H1653 F1646:G1646 F1656:G1656 I1660 C1659:C1661 H1656:H1661 F1647:F1650 J1647:J1653 C1656:C1657 I1647:I1648 G1647:H1647 K1656:L1656 L1646:M1646 D1635:D1636 B1635 C1640:C1654 L1647 C1662:D1668 F1662:F1668">
    <cfRule type="containsText" dxfId="408" priority="406" stopIfTrue="1" operator="containsText" text="f'k{kk foHkkx jktLFkku">
      <formula>NOT(ISERROR(SEARCH("f'k{kk foHkkx jktLFkku",B1635)))</formula>
    </cfRule>
    <cfRule type="containsText" dxfId="407" priority="407" stopIfTrue="1" operator="containsText" text="iw.kkZad">
      <formula>NOT(ISERROR(SEARCH("iw.kkZad",B1635)))</formula>
    </cfRule>
  </conditionalFormatting>
  <conditionalFormatting sqref="D1662:D1668 F1663:F1665">
    <cfRule type="cellIs" dxfId="406" priority="404" stopIfTrue="1" operator="equal">
      <formula>1800</formula>
    </cfRule>
    <cfRule type="cellIs" dxfId="405" priority="405" stopIfTrue="1" operator="equal">
      <formula>200</formula>
    </cfRule>
  </conditionalFormatting>
  <conditionalFormatting sqref="L1648:M1653 F1651:H1653 F1646:G1646 F1656:G1656 I1660 C1659:C1661 H1656:H1661 F1647:F1650 J1647:J1653 C1656:C1657 I1647:I1648 G1647:H1647 K1656:L1656 L1646:M1646 D1635:D1636 B1635 C1640:C1654 L1647 C1662:D1668 F1662:F1668">
    <cfRule type="containsText" dxfId="404" priority="403" stopIfTrue="1" operator="containsText" text="dsoy jktdh; fo|ky;ksa esa iz;ksx gsrq fu%'kqYd">
      <formula>NOT(ISERROR(SEARCH("dsoy jktdh; fo|ky;ksa esa iz;ksx gsrq fu%'kqYd",B1635)))</formula>
    </cfRule>
  </conditionalFormatting>
  <conditionalFormatting sqref="F1659:G1661">
    <cfRule type="cellIs" dxfId="403" priority="402" operator="equal">
      <formula>"0/100"</formula>
    </cfRule>
  </conditionalFormatting>
  <conditionalFormatting sqref="H1659:H1661">
    <cfRule type="cellIs" dxfId="402" priority="401" operator="equal">
      <formula>"E"</formula>
    </cfRule>
  </conditionalFormatting>
  <conditionalFormatting sqref="L1655">
    <cfRule type="cellIs" dxfId="401" priority="399" operator="equal">
      <formula>"Promoted"</formula>
    </cfRule>
    <cfRule type="cellIs" dxfId="400" priority="400" operator="equal">
      <formula>"Passed"</formula>
    </cfRule>
  </conditionalFormatting>
  <conditionalFormatting sqref="F1695:G1697">
    <cfRule type="cellIs" dxfId="399" priority="398" operator="equal">
      <formula>"0/100"</formula>
    </cfRule>
  </conditionalFormatting>
  <conditionalFormatting sqref="H1695:H1697">
    <cfRule type="cellIs" dxfId="398" priority="397" operator="equal">
      <formula>"E"</formula>
    </cfRule>
  </conditionalFormatting>
  <conditionalFormatting sqref="L1691">
    <cfRule type="cellIs" dxfId="397" priority="395" operator="equal">
      <formula>"Promoted"</formula>
    </cfRule>
    <cfRule type="cellIs" dxfId="396" priority="396" operator="equal">
      <formula>"Passed"</formula>
    </cfRule>
  </conditionalFormatting>
  <conditionalFormatting sqref="M1719:M1726 I1731 G1733:H1733 H1726:H1732 H1720:H1724 E1730:E1733 H1718:I1719 G1730:G1732 I1726:J1726 A1705:B1739 D1719:D1727 E1718:E1727 G1718:G1727 F1718:F1728 M1711:M1717 D1705:J1707 C1705:C1708 D1711:D1716 E1711:G1717 C1711:C1728 J1718:J1725 C1730:D1739 K1725:K1728 L1711:L1728 L1705:M1707 K1705:K1708 H1711:K1716 F1730:F1739">
    <cfRule type="cellIs" dxfId="395" priority="394" operator="equal">
      <formula>0</formula>
    </cfRule>
  </conditionalFormatting>
  <conditionalFormatting sqref="L1719:M1724 F1722:H1724 F1717:G1717 F1727:G1727 I1731 C1730:C1732 H1727:H1732 F1718:F1721 J1718:J1724 C1727:C1728 I1718:I1719 G1718:H1718 K1727:L1727 L1717:M1717 D1706:D1707 B1706 C1711:C1725 L1718 C1733:D1739 F1733:F1739">
    <cfRule type="containsText" dxfId="394" priority="392" stopIfTrue="1" operator="containsText" text="f'k{kk foHkkx jktLFkku">
      <formula>NOT(ISERROR(SEARCH("f'k{kk foHkkx jktLFkku",B1706)))</formula>
    </cfRule>
    <cfRule type="containsText" dxfId="393" priority="393" stopIfTrue="1" operator="containsText" text="iw.kkZad">
      <formula>NOT(ISERROR(SEARCH("iw.kkZad",B1706)))</formula>
    </cfRule>
  </conditionalFormatting>
  <conditionalFormatting sqref="D1733:D1739 F1734:F1736">
    <cfRule type="cellIs" dxfId="392" priority="390" stopIfTrue="1" operator="equal">
      <formula>1800</formula>
    </cfRule>
    <cfRule type="cellIs" dxfId="391" priority="391" stopIfTrue="1" operator="equal">
      <formula>200</formula>
    </cfRule>
  </conditionalFormatting>
  <conditionalFormatting sqref="L1719:M1724 F1722:H1724 F1717:G1717 F1727:G1727 I1731 C1730:C1732 H1727:H1732 F1718:F1721 J1718:J1724 C1727:C1728 I1718:I1719 G1718:H1718 K1727:L1727 L1717:M1717 D1706:D1707 B1706 C1711:C1725 L1718 C1733:D1739 F1733:F1739">
    <cfRule type="containsText" dxfId="390" priority="389" stopIfTrue="1" operator="containsText" text="dsoy jktdh; fo|ky;ksa esa iz;ksx gsrq fu%'kqYd">
      <formula>NOT(ISERROR(SEARCH("dsoy jktdh; fo|ky;ksa esa iz;ksx gsrq fu%'kqYd",B1706)))</formula>
    </cfRule>
  </conditionalFormatting>
  <conditionalFormatting sqref="F1730:G1732">
    <cfRule type="cellIs" dxfId="389" priority="388" operator="equal">
      <formula>"0/100"</formula>
    </cfRule>
  </conditionalFormatting>
  <conditionalFormatting sqref="H1730:H1732">
    <cfRule type="cellIs" dxfId="388" priority="387" operator="equal">
      <formula>"E"</formula>
    </cfRule>
  </conditionalFormatting>
  <conditionalFormatting sqref="L1726">
    <cfRule type="cellIs" dxfId="387" priority="385" operator="equal">
      <formula>"Promoted"</formula>
    </cfRule>
    <cfRule type="cellIs" dxfId="386" priority="386" operator="equal">
      <formula>"Passed"</formula>
    </cfRule>
  </conditionalFormatting>
  <conditionalFormatting sqref="F1766:G1768">
    <cfRule type="cellIs" dxfId="385" priority="384" operator="equal">
      <formula>"0/100"</formula>
    </cfRule>
  </conditionalFormatting>
  <conditionalFormatting sqref="H1766:H1768">
    <cfRule type="cellIs" dxfId="384" priority="383" operator="equal">
      <formula>"E"</formula>
    </cfRule>
  </conditionalFormatting>
  <conditionalFormatting sqref="L1762">
    <cfRule type="cellIs" dxfId="383" priority="381" operator="equal">
      <formula>"Promoted"</formula>
    </cfRule>
    <cfRule type="cellIs" dxfId="382" priority="382" operator="equal">
      <formula>"Passed"</formula>
    </cfRule>
  </conditionalFormatting>
  <conditionalFormatting sqref="M1790:M1797 I1802 G1804:H1804 H1797:H1803 H1791:H1795 E1801:E1804 H1789:I1790 G1801:G1803 I1797:J1797 A1776:B1810 D1790:D1798 E1789:E1798 G1789:G1798 F1789:F1799 M1782:M1788 D1776:J1778 C1776:C1779 D1782:D1787 E1782:G1788 C1782:C1799 J1789:J1796 C1801:D1810 K1796:K1799 L1782:L1799 L1776:M1778 K1776:K1779 H1782:K1787 F1801:F1810">
    <cfRule type="cellIs" dxfId="381" priority="380" operator="equal">
      <formula>0</formula>
    </cfRule>
  </conditionalFormatting>
  <conditionalFormatting sqref="L1790:M1795 F1793:H1795 F1788:G1788 F1798:G1798 I1802 C1801:C1803 H1798:H1803 F1789:F1792 J1789:J1795 C1798:C1799 I1789:I1790 G1789:H1789 K1798:L1798 L1788:M1788 D1777:D1778 B1777 C1782:C1796 L1789 C1804:D1810 F1804:F1810">
    <cfRule type="containsText" dxfId="380" priority="378" stopIfTrue="1" operator="containsText" text="f'k{kk foHkkx jktLFkku">
      <formula>NOT(ISERROR(SEARCH("f'k{kk foHkkx jktLFkku",B1777)))</formula>
    </cfRule>
    <cfRule type="containsText" dxfId="379" priority="379" stopIfTrue="1" operator="containsText" text="iw.kkZad">
      <formula>NOT(ISERROR(SEARCH("iw.kkZad",B1777)))</formula>
    </cfRule>
  </conditionalFormatting>
  <conditionalFormatting sqref="D1804:D1810 F1805:F1807">
    <cfRule type="cellIs" dxfId="378" priority="376" stopIfTrue="1" operator="equal">
      <formula>1800</formula>
    </cfRule>
    <cfRule type="cellIs" dxfId="377" priority="377" stopIfTrue="1" operator="equal">
      <formula>200</formula>
    </cfRule>
  </conditionalFormatting>
  <conditionalFormatting sqref="L1790:M1795 F1793:H1795 F1788:G1788 F1798:G1798 I1802 C1801:C1803 H1798:H1803 F1789:F1792 J1789:J1795 C1798:C1799 I1789:I1790 G1789:H1789 K1798:L1798 L1788:M1788 D1777:D1778 B1777 C1782:C1796 L1789 C1804:D1810 F1804:F1810">
    <cfRule type="containsText" dxfId="376" priority="375" stopIfTrue="1" operator="containsText" text="dsoy jktdh; fo|ky;ksa esa iz;ksx gsrq fu%'kqYd">
      <formula>NOT(ISERROR(SEARCH("dsoy jktdh; fo|ky;ksa esa iz;ksx gsrq fu%'kqYd",B1777)))</formula>
    </cfRule>
  </conditionalFormatting>
  <conditionalFormatting sqref="F1801:G1803">
    <cfRule type="cellIs" dxfId="375" priority="374" operator="equal">
      <formula>"0/100"</formula>
    </cfRule>
  </conditionalFormatting>
  <conditionalFormatting sqref="H1801:H1803">
    <cfRule type="cellIs" dxfId="374" priority="373" operator="equal">
      <formula>"E"</formula>
    </cfRule>
  </conditionalFormatting>
  <conditionalFormatting sqref="L1797">
    <cfRule type="cellIs" dxfId="373" priority="371" operator="equal">
      <formula>"Promoted"</formula>
    </cfRule>
    <cfRule type="cellIs" dxfId="372" priority="372" operator="equal">
      <formula>"Passed"</formula>
    </cfRule>
  </conditionalFormatting>
  <conditionalFormatting sqref="F1837:G1839">
    <cfRule type="cellIs" dxfId="371" priority="370" operator="equal">
      <formula>"0/100"</formula>
    </cfRule>
  </conditionalFormatting>
  <conditionalFormatting sqref="H1837:H1839">
    <cfRule type="cellIs" dxfId="370" priority="369" operator="equal">
      <formula>"E"</formula>
    </cfRule>
  </conditionalFormatting>
  <conditionalFormatting sqref="L1833">
    <cfRule type="cellIs" dxfId="369" priority="367" operator="equal">
      <formula>"Promoted"</formula>
    </cfRule>
    <cfRule type="cellIs" dxfId="368" priority="368" operator="equal">
      <formula>"Passed"</formula>
    </cfRule>
  </conditionalFormatting>
  <conditionalFormatting sqref="M1861:M1868 I1873 G1875:H1875 H1868:H1874 H1862:H1866 E1872:E1875 H1860:I1861 G1872:G1874 I1868:J1868 A1847:B1881 D1861:D1869 E1860:E1869 G1860:G1869 F1860:F1870 M1853:M1859 D1847:J1849 C1847:C1850 D1853:D1858 E1853:G1859 C1853:C1870 J1860:J1867 C1872:D1881 K1867:K1870 L1853:L1870 L1847:M1849 K1847:K1850 H1853:K1858 F1872:F1881">
    <cfRule type="cellIs" dxfId="367" priority="366" operator="equal">
      <formula>0</formula>
    </cfRule>
  </conditionalFormatting>
  <conditionalFormatting sqref="L1861:M1866 F1864:H1866 F1859:G1859 F1869:G1869 I1873 C1872:C1874 H1869:H1874 F1860:F1863 J1860:J1866 C1869:C1870 I1860:I1861 G1860:H1860 K1869:L1869 L1859:M1859 D1848:D1849 B1848 C1853:C1867 L1860 C1875:D1881 F1875:F1881">
    <cfRule type="containsText" dxfId="366" priority="364" stopIfTrue="1" operator="containsText" text="f'k{kk foHkkx jktLFkku">
      <formula>NOT(ISERROR(SEARCH("f'k{kk foHkkx jktLFkku",B1848)))</formula>
    </cfRule>
    <cfRule type="containsText" dxfId="365" priority="365" stopIfTrue="1" operator="containsText" text="iw.kkZad">
      <formula>NOT(ISERROR(SEARCH("iw.kkZad",B1848)))</formula>
    </cfRule>
  </conditionalFormatting>
  <conditionalFormatting sqref="D1875:D1881 F1876:F1878">
    <cfRule type="cellIs" dxfId="364" priority="362" stopIfTrue="1" operator="equal">
      <formula>1800</formula>
    </cfRule>
    <cfRule type="cellIs" dxfId="363" priority="363" stopIfTrue="1" operator="equal">
      <formula>200</formula>
    </cfRule>
  </conditionalFormatting>
  <conditionalFormatting sqref="L1861:M1866 F1864:H1866 F1859:G1859 F1869:G1869 I1873 C1872:C1874 H1869:H1874 F1860:F1863 J1860:J1866 C1869:C1870 I1860:I1861 G1860:H1860 K1869:L1869 L1859:M1859 D1848:D1849 B1848 C1853:C1867 L1860 C1875:D1881 F1875:F1881">
    <cfRule type="containsText" dxfId="362" priority="361" stopIfTrue="1" operator="containsText" text="dsoy jktdh; fo|ky;ksa esa iz;ksx gsrq fu%'kqYd">
      <formula>NOT(ISERROR(SEARCH("dsoy jktdh; fo|ky;ksa esa iz;ksx gsrq fu%'kqYd",B1848)))</formula>
    </cfRule>
  </conditionalFormatting>
  <conditionalFormatting sqref="F1872:G1874">
    <cfRule type="cellIs" dxfId="361" priority="360" operator="equal">
      <formula>"0/100"</formula>
    </cfRule>
  </conditionalFormatting>
  <conditionalFormatting sqref="H1872:H1874">
    <cfRule type="cellIs" dxfId="360" priority="359" operator="equal">
      <formula>"E"</formula>
    </cfRule>
  </conditionalFormatting>
  <conditionalFormatting sqref="L1868">
    <cfRule type="cellIs" dxfId="359" priority="357" operator="equal">
      <formula>"Promoted"</formula>
    </cfRule>
    <cfRule type="cellIs" dxfId="358" priority="358" operator="equal">
      <formula>"Passed"</formula>
    </cfRule>
  </conditionalFormatting>
  <conditionalFormatting sqref="F1908:G1910">
    <cfRule type="cellIs" dxfId="357" priority="356" operator="equal">
      <formula>"0/100"</formula>
    </cfRule>
  </conditionalFormatting>
  <conditionalFormatting sqref="H1908:H1910">
    <cfRule type="cellIs" dxfId="356" priority="355" operator="equal">
      <formula>"E"</formula>
    </cfRule>
  </conditionalFormatting>
  <conditionalFormatting sqref="L1904">
    <cfRule type="cellIs" dxfId="355" priority="353" operator="equal">
      <formula>"Promoted"</formula>
    </cfRule>
    <cfRule type="cellIs" dxfId="354" priority="354" operator="equal">
      <formula>"Passed"</formula>
    </cfRule>
  </conditionalFormatting>
  <conditionalFormatting sqref="M1932:M1939 I1944 G1946:H1946 H1939:H1945 H1933:H1937 E1943:E1946 H1931:I1932 G1943:G1945 I1939:J1939 A1918:B1952 D1932:D1940 E1931:E1940 G1931:G1940 F1931:F1941 M1924:M1930 D1918:J1920 C1918:C1921 D1924:D1929 E1924:G1930 C1924:C1941 J1931:J1938 C1943:D1952 K1938:K1941 L1924:L1941 L1918:M1920 K1918:K1921 H1924:K1929 F1943:F1952">
    <cfRule type="cellIs" dxfId="353" priority="352" operator="equal">
      <formula>0</formula>
    </cfRule>
  </conditionalFormatting>
  <conditionalFormatting sqref="L1932:M1937 F1935:H1937 F1930:G1930 F1940:G1940 I1944 C1943:C1945 H1940:H1945 F1931:F1934 J1931:J1937 C1940:C1941 I1931:I1932 G1931:H1931 K1940:L1940 L1930:M1930 D1919:D1920 B1919 C1924:C1938 L1931 C1946:D1952 F1946:F1952">
    <cfRule type="containsText" dxfId="352" priority="350" stopIfTrue="1" operator="containsText" text="f'k{kk foHkkx jktLFkku">
      <formula>NOT(ISERROR(SEARCH("f'k{kk foHkkx jktLFkku",B1919)))</formula>
    </cfRule>
    <cfRule type="containsText" dxfId="351" priority="351" stopIfTrue="1" operator="containsText" text="iw.kkZad">
      <formula>NOT(ISERROR(SEARCH("iw.kkZad",B1919)))</formula>
    </cfRule>
  </conditionalFormatting>
  <conditionalFormatting sqref="D1946:D1952 F1947:F1949">
    <cfRule type="cellIs" dxfId="350" priority="348" stopIfTrue="1" operator="equal">
      <formula>1800</formula>
    </cfRule>
    <cfRule type="cellIs" dxfId="349" priority="349" stopIfTrue="1" operator="equal">
      <formula>200</formula>
    </cfRule>
  </conditionalFormatting>
  <conditionalFormatting sqref="L1932:M1937 F1935:H1937 F1930:G1930 F1940:G1940 I1944 C1943:C1945 H1940:H1945 F1931:F1934 J1931:J1937 C1940:C1941 I1931:I1932 G1931:H1931 K1940:L1940 L1930:M1930 D1919:D1920 B1919 C1924:C1938 L1931 C1946:D1952 F1946:F1952">
    <cfRule type="containsText" dxfId="348" priority="347" stopIfTrue="1" operator="containsText" text="dsoy jktdh; fo|ky;ksa esa iz;ksx gsrq fu%'kqYd">
      <formula>NOT(ISERROR(SEARCH("dsoy jktdh; fo|ky;ksa esa iz;ksx gsrq fu%'kqYd",B1919)))</formula>
    </cfRule>
  </conditionalFormatting>
  <conditionalFormatting sqref="F1943:G1945">
    <cfRule type="cellIs" dxfId="347" priority="346" operator="equal">
      <formula>"0/100"</formula>
    </cfRule>
  </conditionalFormatting>
  <conditionalFormatting sqref="H1943:H1945">
    <cfRule type="cellIs" dxfId="346" priority="345" operator="equal">
      <formula>"E"</formula>
    </cfRule>
  </conditionalFormatting>
  <conditionalFormatting sqref="L1939">
    <cfRule type="cellIs" dxfId="345" priority="343" operator="equal">
      <formula>"Promoted"</formula>
    </cfRule>
    <cfRule type="cellIs" dxfId="344" priority="344" operator="equal">
      <formula>"Passed"</formula>
    </cfRule>
  </conditionalFormatting>
  <conditionalFormatting sqref="F1979:G1981">
    <cfRule type="cellIs" dxfId="343" priority="342" operator="equal">
      <formula>"0/100"</formula>
    </cfRule>
  </conditionalFormatting>
  <conditionalFormatting sqref="H1979:H1981">
    <cfRule type="cellIs" dxfId="342" priority="341" operator="equal">
      <formula>"E"</formula>
    </cfRule>
  </conditionalFormatting>
  <conditionalFormatting sqref="L1975">
    <cfRule type="cellIs" dxfId="341" priority="339" operator="equal">
      <formula>"Promoted"</formula>
    </cfRule>
    <cfRule type="cellIs" dxfId="340" priority="340" operator="equal">
      <formula>"Passed"</formula>
    </cfRule>
  </conditionalFormatting>
  <conditionalFormatting sqref="M2003:M2010 I2015 G2017:H2017 H2010:H2016 H2004:H2008 E2014:E2017 H2002:I2003 G2014:G2016 I2010:J2010 A1989:B2023 D2003:D2011 E2002:E2011 G2002:G2011 F2002:F2012 M1995:M2001 D1989:J1991 C1989:C1992 D1995:D2000 E1995:G2001 C1995:C2012 J2002:J2009 C2014:D2023 K2009:K2012 L1995:L2012 L1989:M1991 K1989:K1992 H1995:K2000 F2014:F2023">
    <cfRule type="cellIs" dxfId="339" priority="338" operator="equal">
      <formula>0</formula>
    </cfRule>
  </conditionalFormatting>
  <conditionalFormatting sqref="L2003:M2008 F2006:H2008 F2001:G2001 F2011:G2011 I2015 C2014:C2016 H2011:H2016 F2002:F2005 J2002:J2008 C2011:C2012 I2002:I2003 G2002:H2002 K2011:L2011 L2001:M2001 D1990:D1991 B1990 C1995:C2009 L2002 C2017:D2023 F2017:F2023">
    <cfRule type="containsText" dxfId="338" priority="336" stopIfTrue="1" operator="containsText" text="f'k{kk foHkkx jktLFkku">
      <formula>NOT(ISERROR(SEARCH("f'k{kk foHkkx jktLFkku",B1990)))</formula>
    </cfRule>
    <cfRule type="containsText" dxfId="337" priority="337" stopIfTrue="1" operator="containsText" text="iw.kkZad">
      <formula>NOT(ISERROR(SEARCH("iw.kkZad",B1990)))</formula>
    </cfRule>
  </conditionalFormatting>
  <conditionalFormatting sqref="D2017:D2023 F2018:F2020">
    <cfRule type="cellIs" dxfId="336" priority="334" stopIfTrue="1" operator="equal">
      <formula>1800</formula>
    </cfRule>
    <cfRule type="cellIs" dxfId="335" priority="335" stopIfTrue="1" operator="equal">
      <formula>200</formula>
    </cfRule>
  </conditionalFormatting>
  <conditionalFormatting sqref="L2003:M2008 F2006:H2008 F2001:G2001 F2011:G2011 I2015 C2014:C2016 H2011:H2016 F2002:F2005 J2002:J2008 C2011:C2012 I2002:I2003 G2002:H2002 K2011:L2011 L2001:M2001 D1990:D1991 B1990 C1995:C2009 L2002 C2017:D2023 F2017:F2023">
    <cfRule type="containsText" dxfId="334" priority="333" stopIfTrue="1" operator="containsText" text="dsoy jktdh; fo|ky;ksa esa iz;ksx gsrq fu%'kqYd">
      <formula>NOT(ISERROR(SEARCH("dsoy jktdh; fo|ky;ksa esa iz;ksx gsrq fu%'kqYd",B1990)))</formula>
    </cfRule>
  </conditionalFormatting>
  <conditionalFormatting sqref="F2014:G2016">
    <cfRule type="cellIs" dxfId="333" priority="332" operator="equal">
      <formula>"0/100"</formula>
    </cfRule>
  </conditionalFormatting>
  <conditionalFormatting sqref="H2014:H2016">
    <cfRule type="cellIs" dxfId="332" priority="331" operator="equal">
      <formula>"E"</formula>
    </cfRule>
  </conditionalFormatting>
  <conditionalFormatting sqref="L2010">
    <cfRule type="cellIs" dxfId="331" priority="329" operator="equal">
      <formula>"Promoted"</formula>
    </cfRule>
    <cfRule type="cellIs" dxfId="330" priority="330" operator="equal">
      <formula>"Passed"</formula>
    </cfRule>
  </conditionalFormatting>
  <conditionalFormatting sqref="F2050:G2052">
    <cfRule type="cellIs" dxfId="329" priority="328" operator="equal">
      <formula>"0/100"</formula>
    </cfRule>
  </conditionalFormatting>
  <conditionalFormatting sqref="H2050:H2052">
    <cfRule type="cellIs" dxfId="328" priority="327" operator="equal">
      <formula>"E"</formula>
    </cfRule>
  </conditionalFormatting>
  <conditionalFormatting sqref="L2046">
    <cfRule type="cellIs" dxfId="327" priority="325" operator="equal">
      <formula>"Promoted"</formula>
    </cfRule>
    <cfRule type="cellIs" dxfId="326" priority="326" operator="equal">
      <formula>"Passed"</formula>
    </cfRule>
  </conditionalFormatting>
  <conditionalFormatting sqref="M2074:M2081 I2086 G2088:H2088 H2081:H2087 H2075:H2079 E2085:E2088 H2073:I2074 G2085:G2087 I2081:J2081 A2060:B2094 D2074:D2082 E2073:E2082 G2073:G2082 F2073:F2083 M2066:M2072 D2060:J2062 C2060:C2063 D2066:D2071 E2066:G2072 C2066:C2083 J2073:J2080 C2085:D2094 K2080:K2083 L2066:L2083 L2060:M2062 K2060:K2063 H2066:K2071 F2085:F2094">
    <cfRule type="cellIs" dxfId="325" priority="324" operator="equal">
      <formula>0</formula>
    </cfRule>
  </conditionalFormatting>
  <conditionalFormatting sqref="L2074:M2079 F2077:H2079 F2072:G2072 F2082:G2082 I2086 C2085:C2087 H2082:H2087 F2073:F2076 J2073:J2079 C2082:C2083 I2073:I2074 G2073:H2073 K2082:L2082 L2072:M2072 D2061:D2062 B2061 C2066:C2080 L2073 C2088:D2094 F2088:F2094">
    <cfRule type="containsText" dxfId="324" priority="322" stopIfTrue="1" operator="containsText" text="f'k{kk foHkkx jktLFkku">
      <formula>NOT(ISERROR(SEARCH("f'k{kk foHkkx jktLFkku",B2061)))</formula>
    </cfRule>
    <cfRule type="containsText" dxfId="323" priority="323" stopIfTrue="1" operator="containsText" text="iw.kkZad">
      <formula>NOT(ISERROR(SEARCH("iw.kkZad",B2061)))</formula>
    </cfRule>
  </conditionalFormatting>
  <conditionalFormatting sqref="D2088:D2094 F2089:F2091">
    <cfRule type="cellIs" dxfId="322" priority="320" stopIfTrue="1" operator="equal">
      <formula>1800</formula>
    </cfRule>
    <cfRule type="cellIs" dxfId="321" priority="321" stopIfTrue="1" operator="equal">
      <formula>200</formula>
    </cfRule>
  </conditionalFormatting>
  <conditionalFormatting sqref="L2074:M2079 F2077:H2079 F2072:G2072 F2082:G2082 I2086 C2085:C2087 H2082:H2087 F2073:F2076 J2073:J2079 C2082:C2083 I2073:I2074 G2073:H2073 K2082:L2082 L2072:M2072 D2061:D2062 B2061 C2066:C2080 L2073 C2088:D2094 F2088:F2094">
    <cfRule type="containsText" dxfId="320" priority="319" stopIfTrue="1" operator="containsText" text="dsoy jktdh; fo|ky;ksa esa iz;ksx gsrq fu%'kqYd">
      <formula>NOT(ISERROR(SEARCH("dsoy jktdh; fo|ky;ksa esa iz;ksx gsrq fu%'kqYd",B2061)))</formula>
    </cfRule>
  </conditionalFormatting>
  <conditionalFormatting sqref="F2085:G2087">
    <cfRule type="cellIs" dxfId="319" priority="318" operator="equal">
      <formula>"0/100"</formula>
    </cfRule>
  </conditionalFormatting>
  <conditionalFormatting sqref="H2085:H2087">
    <cfRule type="cellIs" dxfId="318" priority="317" operator="equal">
      <formula>"E"</formula>
    </cfRule>
  </conditionalFormatting>
  <conditionalFormatting sqref="L2081">
    <cfRule type="cellIs" dxfId="317" priority="315" operator="equal">
      <formula>"Promoted"</formula>
    </cfRule>
    <cfRule type="cellIs" dxfId="316" priority="316" operator="equal">
      <formula>"Passed"</formula>
    </cfRule>
  </conditionalFormatting>
  <conditionalFormatting sqref="F2121:G2123">
    <cfRule type="cellIs" dxfId="315" priority="314" operator="equal">
      <formula>"0/100"</formula>
    </cfRule>
  </conditionalFormatting>
  <conditionalFormatting sqref="H2121:H2123">
    <cfRule type="cellIs" dxfId="314" priority="313" operator="equal">
      <formula>"E"</formula>
    </cfRule>
  </conditionalFormatting>
  <conditionalFormatting sqref="L2117">
    <cfRule type="cellIs" dxfId="313" priority="311" operator="equal">
      <formula>"Promoted"</formula>
    </cfRule>
    <cfRule type="cellIs" dxfId="312" priority="312" operator="equal">
      <formula>"Passed"</formula>
    </cfRule>
  </conditionalFormatting>
  <conditionalFormatting sqref="M2145:M2152 I2157 G2159:H2159 H2152:H2158 H2146:H2150 E2156:E2159 H2144:I2145 G2156:G2158 I2152:J2152 A2131:B2165 D2145:D2153 E2144:E2153 G2144:G2153 F2144:F2154 M2137:M2143 D2131:J2133 C2131:C2134 D2137:D2142 E2137:G2143 C2137:C2154 J2144:J2151 C2156:D2165 K2151:K2154 L2137:L2154 L2131:M2133 K2131:K2134 H2137:K2142 F2156:F2165">
    <cfRule type="cellIs" dxfId="311" priority="310" operator="equal">
      <formula>0</formula>
    </cfRule>
  </conditionalFormatting>
  <conditionalFormatting sqref="L2145:M2150 F2148:H2150 F2143:G2143 F2153:G2153 I2157 C2156:C2158 H2153:H2158 F2144:F2147 J2144:J2150 C2153:C2154 I2144:I2145 G2144:H2144 K2153:L2153 L2143:M2143 D2132:D2133 B2132 C2137:C2151 L2144 C2159:D2165 F2159:F2165">
    <cfRule type="containsText" dxfId="310" priority="308" stopIfTrue="1" operator="containsText" text="f'k{kk foHkkx jktLFkku">
      <formula>NOT(ISERROR(SEARCH("f'k{kk foHkkx jktLFkku",B2132)))</formula>
    </cfRule>
    <cfRule type="containsText" dxfId="309" priority="309" stopIfTrue="1" operator="containsText" text="iw.kkZad">
      <formula>NOT(ISERROR(SEARCH("iw.kkZad",B2132)))</formula>
    </cfRule>
  </conditionalFormatting>
  <conditionalFormatting sqref="D2159:D2165 F2160:F2162">
    <cfRule type="cellIs" dxfId="308" priority="306" stopIfTrue="1" operator="equal">
      <formula>1800</formula>
    </cfRule>
    <cfRule type="cellIs" dxfId="307" priority="307" stopIfTrue="1" operator="equal">
      <formula>200</formula>
    </cfRule>
  </conditionalFormatting>
  <conditionalFormatting sqref="L2145:M2150 F2148:H2150 F2143:G2143 F2153:G2153 I2157 C2156:C2158 H2153:H2158 F2144:F2147 J2144:J2150 C2153:C2154 I2144:I2145 G2144:H2144 K2153:L2153 L2143:M2143 D2132:D2133 B2132 C2137:C2151 L2144 C2159:D2165 F2159:F2165">
    <cfRule type="containsText" dxfId="306" priority="305" stopIfTrue="1" operator="containsText" text="dsoy jktdh; fo|ky;ksa esa iz;ksx gsrq fu%'kqYd">
      <formula>NOT(ISERROR(SEARCH("dsoy jktdh; fo|ky;ksa esa iz;ksx gsrq fu%'kqYd",B2132)))</formula>
    </cfRule>
  </conditionalFormatting>
  <conditionalFormatting sqref="F2156:G2158">
    <cfRule type="cellIs" dxfId="305" priority="304" operator="equal">
      <formula>"0/100"</formula>
    </cfRule>
  </conditionalFormatting>
  <conditionalFormatting sqref="H2156:H2158">
    <cfRule type="cellIs" dxfId="304" priority="303" operator="equal">
      <formula>"E"</formula>
    </cfRule>
  </conditionalFormatting>
  <conditionalFormatting sqref="L2152">
    <cfRule type="cellIs" dxfId="303" priority="301" operator="equal">
      <formula>"Promoted"</formula>
    </cfRule>
    <cfRule type="cellIs" dxfId="302" priority="302" operator="equal">
      <formula>"Passed"</formula>
    </cfRule>
  </conditionalFormatting>
  <conditionalFormatting sqref="F2192:G2194">
    <cfRule type="cellIs" dxfId="301" priority="300" operator="equal">
      <formula>"0/100"</formula>
    </cfRule>
  </conditionalFormatting>
  <conditionalFormatting sqref="H2192:H2194">
    <cfRule type="cellIs" dxfId="300" priority="299" operator="equal">
      <formula>"E"</formula>
    </cfRule>
  </conditionalFormatting>
  <conditionalFormatting sqref="L2188">
    <cfRule type="cellIs" dxfId="299" priority="297" operator="equal">
      <formula>"Promoted"</formula>
    </cfRule>
    <cfRule type="cellIs" dxfId="298" priority="298" operator="equal">
      <formula>"Passed"</formula>
    </cfRule>
  </conditionalFormatting>
  <conditionalFormatting sqref="M2216:M2223 I2228 G2230:H2230 H2223:H2229 H2217:H2221 E2227:E2230 H2215:I2216 G2227:G2229 I2223:J2223 A2202:B2236 D2216:D2224 E2215:E2224 G2215:G2224 F2215:F2225 M2208:M2214 D2202:J2204 C2202:C2205 D2208:D2213 E2208:G2214 C2208:C2225 J2215:J2222 C2227:D2236 K2222:K2225 L2208:L2225 L2202:M2204 K2202:K2205 H2208:K2213 F2227:F2236">
    <cfRule type="cellIs" dxfId="297" priority="296" operator="equal">
      <formula>0</formula>
    </cfRule>
  </conditionalFormatting>
  <conditionalFormatting sqref="L2216:M2221 F2219:H2221 F2214:G2214 F2224:G2224 I2228 C2227:C2229 H2224:H2229 F2215:F2218 J2215:J2221 C2224:C2225 I2215:I2216 G2215:H2215 K2224:L2224 L2214:M2214 D2203:D2204 B2203 C2208:C2222 L2215 C2230:D2236 F2230:F2236">
    <cfRule type="containsText" dxfId="296" priority="294" stopIfTrue="1" operator="containsText" text="f'k{kk foHkkx jktLFkku">
      <formula>NOT(ISERROR(SEARCH("f'k{kk foHkkx jktLFkku",B2203)))</formula>
    </cfRule>
    <cfRule type="containsText" dxfId="295" priority="295" stopIfTrue="1" operator="containsText" text="iw.kkZad">
      <formula>NOT(ISERROR(SEARCH("iw.kkZad",B2203)))</formula>
    </cfRule>
  </conditionalFormatting>
  <conditionalFormatting sqref="D2230:D2236 F2231:F2233">
    <cfRule type="cellIs" dxfId="294" priority="292" stopIfTrue="1" operator="equal">
      <formula>1800</formula>
    </cfRule>
    <cfRule type="cellIs" dxfId="293" priority="293" stopIfTrue="1" operator="equal">
      <formula>200</formula>
    </cfRule>
  </conditionalFormatting>
  <conditionalFormatting sqref="L2216:M2221 F2219:H2221 F2214:G2214 F2224:G2224 I2228 C2227:C2229 H2224:H2229 F2215:F2218 J2215:J2221 C2224:C2225 I2215:I2216 G2215:H2215 K2224:L2224 L2214:M2214 D2203:D2204 B2203 C2208:C2222 L2215 C2230:D2236 F2230:F2236">
    <cfRule type="containsText" dxfId="292" priority="291" stopIfTrue="1" operator="containsText" text="dsoy jktdh; fo|ky;ksa esa iz;ksx gsrq fu%'kqYd">
      <formula>NOT(ISERROR(SEARCH("dsoy jktdh; fo|ky;ksa esa iz;ksx gsrq fu%'kqYd",B2203)))</formula>
    </cfRule>
  </conditionalFormatting>
  <conditionalFormatting sqref="F2227:G2229">
    <cfRule type="cellIs" dxfId="291" priority="290" operator="equal">
      <formula>"0/100"</formula>
    </cfRule>
  </conditionalFormatting>
  <conditionalFormatting sqref="H2227:H2229">
    <cfRule type="cellIs" dxfId="290" priority="289" operator="equal">
      <formula>"E"</formula>
    </cfRule>
  </conditionalFormatting>
  <conditionalFormatting sqref="L2223">
    <cfRule type="cellIs" dxfId="289" priority="287" operator="equal">
      <formula>"Promoted"</formula>
    </cfRule>
    <cfRule type="cellIs" dxfId="288" priority="288" operator="equal">
      <formula>"Passed"</formula>
    </cfRule>
  </conditionalFormatting>
  <conditionalFormatting sqref="F2263:G2265">
    <cfRule type="cellIs" dxfId="287" priority="286" operator="equal">
      <formula>"0/100"</formula>
    </cfRule>
  </conditionalFormatting>
  <conditionalFormatting sqref="H2263:H2265">
    <cfRule type="cellIs" dxfId="286" priority="285" operator="equal">
      <formula>"E"</formula>
    </cfRule>
  </conditionalFormatting>
  <conditionalFormatting sqref="L2259">
    <cfRule type="cellIs" dxfId="285" priority="283" operator="equal">
      <formula>"Promoted"</formula>
    </cfRule>
    <cfRule type="cellIs" dxfId="284" priority="284" operator="equal">
      <formula>"Passed"</formula>
    </cfRule>
  </conditionalFormatting>
  <conditionalFormatting sqref="M2287:M2294 I2299 G2301:H2301 H2294:H2300 H2288:H2292 E2298:E2301 H2286:I2287 G2298:G2300 I2294:J2294 A2273:B2307 D2287:D2295 E2286:E2295 G2286:G2295 F2286:F2296 M2279:M2285 D2273:J2275 C2273:C2276 D2279:D2284 E2279:G2285 C2279:C2296 J2286:J2293 C2298:D2307 K2293:K2296 L2279:L2296 L2273:M2275 K2273:K2276 H2279:K2284 F2298:F2307">
    <cfRule type="cellIs" dxfId="283" priority="282" operator="equal">
      <formula>0</formula>
    </cfRule>
  </conditionalFormatting>
  <conditionalFormatting sqref="L2287:M2292 F2290:H2292 F2285:G2285 F2295:G2295 I2299 C2298:C2300 H2295:H2300 F2286:F2289 J2286:J2292 C2295:C2296 I2286:I2287 G2286:H2286 K2295:L2295 L2285:M2285 D2274:D2275 B2274 C2279:C2293 L2286 C2301:D2307 F2301:F2307">
    <cfRule type="containsText" dxfId="282" priority="280" stopIfTrue="1" operator="containsText" text="f'k{kk foHkkx jktLFkku">
      <formula>NOT(ISERROR(SEARCH("f'k{kk foHkkx jktLFkku",B2274)))</formula>
    </cfRule>
    <cfRule type="containsText" dxfId="281" priority="281" stopIfTrue="1" operator="containsText" text="iw.kkZad">
      <formula>NOT(ISERROR(SEARCH("iw.kkZad",B2274)))</formula>
    </cfRule>
  </conditionalFormatting>
  <conditionalFormatting sqref="D2301:D2307 F2302:F2304">
    <cfRule type="cellIs" dxfId="280" priority="278" stopIfTrue="1" operator="equal">
      <formula>1800</formula>
    </cfRule>
    <cfRule type="cellIs" dxfId="279" priority="279" stopIfTrue="1" operator="equal">
      <formula>200</formula>
    </cfRule>
  </conditionalFormatting>
  <conditionalFormatting sqref="L2287:M2292 F2290:H2292 F2285:G2285 F2295:G2295 I2299 C2298:C2300 H2295:H2300 F2286:F2289 J2286:J2292 C2295:C2296 I2286:I2287 G2286:H2286 K2295:L2295 L2285:M2285 D2274:D2275 B2274 C2279:C2293 L2286 C2301:D2307 F2301:F2307">
    <cfRule type="containsText" dxfId="278" priority="277" stopIfTrue="1" operator="containsText" text="dsoy jktdh; fo|ky;ksa esa iz;ksx gsrq fu%'kqYd">
      <formula>NOT(ISERROR(SEARCH("dsoy jktdh; fo|ky;ksa esa iz;ksx gsrq fu%'kqYd",B2274)))</formula>
    </cfRule>
  </conditionalFormatting>
  <conditionalFormatting sqref="F2298:G2300">
    <cfRule type="cellIs" dxfId="277" priority="276" operator="equal">
      <formula>"0/100"</formula>
    </cfRule>
  </conditionalFormatting>
  <conditionalFormatting sqref="H2298:H2300">
    <cfRule type="cellIs" dxfId="276" priority="275" operator="equal">
      <formula>"E"</formula>
    </cfRule>
  </conditionalFormatting>
  <conditionalFormatting sqref="L2294">
    <cfRule type="cellIs" dxfId="275" priority="273" operator="equal">
      <formula>"Promoted"</formula>
    </cfRule>
    <cfRule type="cellIs" dxfId="274" priority="274" operator="equal">
      <formula>"Passed"</formula>
    </cfRule>
  </conditionalFormatting>
  <conditionalFormatting sqref="F2334:G2336">
    <cfRule type="cellIs" dxfId="273" priority="272" operator="equal">
      <formula>"0/100"</formula>
    </cfRule>
  </conditionalFormatting>
  <conditionalFormatting sqref="H2334:H2336">
    <cfRule type="cellIs" dxfId="272" priority="271" operator="equal">
      <formula>"E"</formula>
    </cfRule>
  </conditionalFormatting>
  <conditionalFormatting sqref="L2330">
    <cfRule type="cellIs" dxfId="271" priority="269" operator="equal">
      <formula>"Promoted"</formula>
    </cfRule>
    <cfRule type="cellIs" dxfId="270" priority="270" operator="equal">
      <formula>"Passed"</formula>
    </cfRule>
  </conditionalFormatting>
  <conditionalFormatting sqref="M2358:M2365 I2370 G2372:H2372 H2365:H2371 H2359:H2363 E2369:E2372 H2357:I2358 G2369:G2371 I2365:J2365 A2344:B2378 D2358:D2366 E2357:E2366 G2357:G2366 F2357:F2367 M2350:M2356 D2344:J2346 C2344:C2347 D2350:D2355 E2350:G2356 C2350:C2367 J2357:J2364 C2369:D2378 K2364:K2367 L2350:L2367 L2344:M2346 K2344:K2347 H2350:K2355 F2369:F2378">
    <cfRule type="cellIs" dxfId="269" priority="268" operator="equal">
      <formula>0</formula>
    </cfRule>
  </conditionalFormatting>
  <conditionalFormatting sqref="L2358:M2363 F2361:H2363 F2356:G2356 F2366:G2366 I2370 C2369:C2371 H2366:H2371 F2357:F2360 J2357:J2363 C2366:C2367 I2357:I2358 G2357:H2357 K2366:L2366 L2356:M2356 D2345:D2346 B2345 C2350:C2364 L2357 C2372:D2378 F2372:F2378">
    <cfRule type="containsText" dxfId="268" priority="266" stopIfTrue="1" operator="containsText" text="f'k{kk foHkkx jktLFkku">
      <formula>NOT(ISERROR(SEARCH("f'k{kk foHkkx jktLFkku",B2345)))</formula>
    </cfRule>
    <cfRule type="containsText" dxfId="267" priority="267" stopIfTrue="1" operator="containsText" text="iw.kkZad">
      <formula>NOT(ISERROR(SEARCH("iw.kkZad",B2345)))</formula>
    </cfRule>
  </conditionalFormatting>
  <conditionalFormatting sqref="D2372:D2378 F2373:F2375">
    <cfRule type="cellIs" dxfId="266" priority="264" stopIfTrue="1" operator="equal">
      <formula>1800</formula>
    </cfRule>
    <cfRule type="cellIs" dxfId="265" priority="265" stopIfTrue="1" operator="equal">
      <formula>200</formula>
    </cfRule>
  </conditionalFormatting>
  <conditionalFormatting sqref="L2358:M2363 F2361:H2363 F2356:G2356 F2366:G2366 I2370 C2369:C2371 H2366:H2371 F2357:F2360 J2357:J2363 C2366:C2367 I2357:I2358 G2357:H2357 K2366:L2366 L2356:M2356 D2345:D2346 B2345 C2350:C2364 L2357 C2372:D2378 F2372:F2378">
    <cfRule type="containsText" dxfId="264" priority="263" stopIfTrue="1" operator="containsText" text="dsoy jktdh; fo|ky;ksa esa iz;ksx gsrq fu%'kqYd">
      <formula>NOT(ISERROR(SEARCH("dsoy jktdh; fo|ky;ksa esa iz;ksx gsrq fu%'kqYd",B2345)))</formula>
    </cfRule>
  </conditionalFormatting>
  <conditionalFormatting sqref="F2369:G2371">
    <cfRule type="cellIs" dxfId="263" priority="262" operator="equal">
      <formula>"0/100"</formula>
    </cfRule>
  </conditionalFormatting>
  <conditionalFormatting sqref="H2369:H2371">
    <cfRule type="cellIs" dxfId="262" priority="261" operator="equal">
      <formula>"E"</formula>
    </cfRule>
  </conditionalFormatting>
  <conditionalFormatting sqref="L2365">
    <cfRule type="cellIs" dxfId="261" priority="259" operator="equal">
      <formula>"Promoted"</formula>
    </cfRule>
    <cfRule type="cellIs" dxfId="260" priority="260" operator="equal">
      <formula>"Passed"</formula>
    </cfRule>
  </conditionalFormatting>
  <conditionalFormatting sqref="F2405:G2407">
    <cfRule type="cellIs" dxfId="259" priority="258" operator="equal">
      <formula>"0/100"</formula>
    </cfRule>
  </conditionalFormatting>
  <conditionalFormatting sqref="H2405:H2407">
    <cfRule type="cellIs" dxfId="258" priority="257" operator="equal">
      <formula>"E"</formula>
    </cfRule>
  </conditionalFormatting>
  <conditionalFormatting sqref="L2401">
    <cfRule type="cellIs" dxfId="257" priority="255" operator="equal">
      <formula>"Promoted"</formula>
    </cfRule>
    <cfRule type="cellIs" dxfId="256" priority="256" operator="equal">
      <formula>"Passed"</formula>
    </cfRule>
  </conditionalFormatting>
  <conditionalFormatting sqref="M2429:M2436 I2441 G2443:H2443 H2436:H2442 H2430:H2434 E2440:E2443 H2428:I2429 G2440:G2442 I2436:J2436 A2415:B2449 D2429:D2437 E2428:E2437 G2428:G2437 F2428:F2438 M2421:M2427 D2415:J2417 C2415:C2418 D2421:D2426 E2421:G2427 C2421:C2438 J2428:J2435 C2440:D2449 K2435:K2438 L2421:L2438 L2415:M2417 K2415:K2418 H2421:K2426 F2440:F2449">
    <cfRule type="cellIs" dxfId="255" priority="254" operator="equal">
      <formula>0</formula>
    </cfRule>
  </conditionalFormatting>
  <conditionalFormatting sqref="L2429:M2434 F2432:H2434 F2427:G2427 F2437:G2437 I2441 C2440:C2442 H2437:H2442 F2428:F2431 J2428:J2434 C2437:C2438 I2428:I2429 G2428:H2428 K2437:L2437 L2427:M2427 D2416:D2417 B2416 C2421:C2435 L2428 C2443:D2449 F2443:F2449">
    <cfRule type="containsText" dxfId="254" priority="252" stopIfTrue="1" operator="containsText" text="f'k{kk foHkkx jktLFkku">
      <formula>NOT(ISERROR(SEARCH("f'k{kk foHkkx jktLFkku",B2416)))</formula>
    </cfRule>
    <cfRule type="containsText" dxfId="253" priority="253" stopIfTrue="1" operator="containsText" text="iw.kkZad">
      <formula>NOT(ISERROR(SEARCH("iw.kkZad",B2416)))</formula>
    </cfRule>
  </conditionalFormatting>
  <conditionalFormatting sqref="D2443:D2449 F2444:F2446">
    <cfRule type="cellIs" dxfId="252" priority="250" stopIfTrue="1" operator="equal">
      <formula>1800</formula>
    </cfRule>
    <cfRule type="cellIs" dxfId="251" priority="251" stopIfTrue="1" operator="equal">
      <formula>200</formula>
    </cfRule>
  </conditionalFormatting>
  <conditionalFormatting sqref="L2429:M2434 F2432:H2434 F2427:G2427 F2437:G2437 I2441 C2440:C2442 H2437:H2442 F2428:F2431 J2428:J2434 C2437:C2438 I2428:I2429 G2428:H2428 K2437:L2437 L2427:M2427 D2416:D2417 B2416 C2421:C2435 L2428 C2443:D2449 F2443:F2449">
    <cfRule type="containsText" dxfId="250" priority="249" stopIfTrue="1" operator="containsText" text="dsoy jktdh; fo|ky;ksa esa iz;ksx gsrq fu%'kqYd">
      <formula>NOT(ISERROR(SEARCH("dsoy jktdh; fo|ky;ksa esa iz;ksx gsrq fu%'kqYd",B2416)))</formula>
    </cfRule>
  </conditionalFormatting>
  <conditionalFormatting sqref="F2440:G2442">
    <cfRule type="cellIs" dxfId="249" priority="248" operator="equal">
      <formula>"0/100"</formula>
    </cfRule>
  </conditionalFormatting>
  <conditionalFormatting sqref="H2440:H2442">
    <cfRule type="cellIs" dxfId="248" priority="247" operator="equal">
      <formula>"E"</formula>
    </cfRule>
  </conditionalFormatting>
  <conditionalFormatting sqref="L2436">
    <cfRule type="cellIs" dxfId="247" priority="245" operator="equal">
      <formula>"Promoted"</formula>
    </cfRule>
    <cfRule type="cellIs" dxfId="246" priority="246" operator="equal">
      <formula>"Passed"</formula>
    </cfRule>
  </conditionalFormatting>
  <conditionalFormatting sqref="F2476:G2478">
    <cfRule type="cellIs" dxfId="245" priority="244" operator="equal">
      <formula>"0/100"</formula>
    </cfRule>
  </conditionalFormatting>
  <conditionalFormatting sqref="H2476:H2478">
    <cfRule type="cellIs" dxfId="244" priority="243" operator="equal">
      <formula>"E"</formula>
    </cfRule>
  </conditionalFormatting>
  <conditionalFormatting sqref="L2472">
    <cfRule type="cellIs" dxfId="243" priority="241" operator="equal">
      <formula>"Promoted"</formula>
    </cfRule>
    <cfRule type="cellIs" dxfId="242" priority="242" operator="equal">
      <formula>"Passed"</formula>
    </cfRule>
  </conditionalFormatting>
  <conditionalFormatting sqref="M2500:M2507 I2512 G2514:H2514 H2507:H2513 H2501:H2505 E2511:E2514 H2499:I2500 G2511:G2513 I2507:J2507 A2486:B2520 D2500:D2508 E2499:E2508 G2499:G2508 F2499:F2509 M2492:M2498 D2486:J2488 C2486:C2489 D2492:D2497 E2492:G2498 C2492:C2509 J2499:J2506 C2511:D2520 K2506:K2509 L2492:L2509 L2486:M2488 K2486:K2489 H2492:K2497 F2511:F2520">
    <cfRule type="cellIs" dxfId="241" priority="240" operator="equal">
      <formula>0</formula>
    </cfRule>
  </conditionalFormatting>
  <conditionalFormatting sqref="L2500:M2505 F2503:H2505 F2498:G2498 F2508:G2508 I2512 C2511:C2513 H2508:H2513 F2499:F2502 J2499:J2505 C2508:C2509 I2499:I2500 G2499:H2499 K2508:L2508 L2498:M2498 D2487:D2488 B2487 C2492:C2506 L2499 C2514:D2520 F2514:F2520">
    <cfRule type="containsText" dxfId="240" priority="238" stopIfTrue="1" operator="containsText" text="f'k{kk foHkkx jktLFkku">
      <formula>NOT(ISERROR(SEARCH("f'k{kk foHkkx jktLFkku",B2487)))</formula>
    </cfRule>
    <cfRule type="containsText" dxfId="239" priority="239" stopIfTrue="1" operator="containsText" text="iw.kkZad">
      <formula>NOT(ISERROR(SEARCH("iw.kkZad",B2487)))</formula>
    </cfRule>
  </conditionalFormatting>
  <conditionalFormatting sqref="D2514:D2520 F2515:F2517">
    <cfRule type="cellIs" dxfId="238" priority="236" stopIfTrue="1" operator="equal">
      <formula>1800</formula>
    </cfRule>
    <cfRule type="cellIs" dxfId="237" priority="237" stopIfTrue="1" operator="equal">
      <formula>200</formula>
    </cfRule>
  </conditionalFormatting>
  <conditionalFormatting sqref="L2500:M2505 F2503:H2505 F2498:G2498 F2508:G2508 I2512 C2511:C2513 H2508:H2513 F2499:F2502 J2499:J2505 C2508:C2509 I2499:I2500 G2499:H2499 K2508:L2508 L2498:M2498 D2487:D2488 B2487 C2492:C2506 L2499 C2514:D2520 F2514:F2520">
    <cfRule type="containsText" dxfId="236" priority="235" stopIfTrue="1" operator="containsText" text="dsoy jktdh; fo|ky;ksa esa iz;ksx gsrq fu%'kqYd">
      <formula>NOT(ISERROR(SEARCH("dsoy jktdh; fo|ky;ksa esa iz;ksx gsrq fu%'kqYd",B2487)))</formula>
    </cfRule>
  </conditionalFormatting>
  <conditionalFormatting sqref="F2511:G2513">
    <cfRule type="cellIs" dxfId="235" priority="234" operator="equal">
      <formula>"0/100"</formula>
    </cfRule>
  </conditionalFormatting>
  <conditionalFormatting sqref="H2511:H2513">
    <cfRule type="cellIs" dxfId="234" priority="233" operator="equal">
      <formula>"E"</formula>
    </cfRule>
  </conditionalFormatting>
  <conditionalFormatting sqref="L2507">
    <cfRule type="cellIs" dxfId="233" priority="231" operator="equal">
      <formula>"Promoted"</formula>
    </cfRule>
    <cfRule type="cellIs" dxfId="232" priority="232" operator="equal">
      <formula>"Passed"</formula>
    </cfRule>
  </conditionalFormatting>
  <conditionalFormatting sqref="F2547:G2549">
    <cfRule type="cellIs" dxfId="231" priority="230" operator="equal">
      <formula>"0/100"</formula>
    </cfRule>
  </conditionalFormatting>
  <conditionalFormatting sqref="H2547:H2549">
    <cfRule type="cellIs" dxfId="230" priority="229" operator="equal">
      <formula>"E"</formula>
    </cfRule>
  </conditionalFormatting>
  <conditionalFormatting sqref="L2543">
    <cfRule type="cellIs" dxfId="229" priority="227" operator="equal">
      <formula>"Promoted"</formula>
    </cfRule>
    <cfRule type="cellIs" dxfId="228" priority="228" operator="equal">
      <formula>"Passed"</formula>
    </cfRule>
  </conditionalFormatting>
  <conditionalFormatting sqref="M2571:M2578 I2583 G2585:H2585 H2578:H2584 H2572:H2576 E2582:E2585 H2570:I2571 G2582:G2584 I2578:J2578 A2557:B2591 D2571:D2579 E2570:E2579 G2570:G2579 F2570:F2580 M2563:M2569 D2557:J2559 C2557:C2560 D2563:D2568 E2563:G2569 C2563:C2580 J2570:J2577 C2582:D2591 K2577:K2580 L2563:L2580 L2557:M2559 K2557:K2560 H2563:K2568 F2582:F2591">
    <cfRule type="cellIs" dxfId="227" priority="226" operator="equal">
      <formula>0</formula>
    </cfRule>
  </conditionalFormatting>
  <conditionalFormatting sqref="L2571:M2576 F2574:H2576 F2569:G2569 F2579:G2579 I2583 C2582:C2584 H2579:H2584 F2570:F2573 J2570:J2576 C2579:C2580 I2570:I2571 G2570:H2570 K2579:L2579 L2569:M2569 D2558:D2559 B2558 C2563:C2577 L2570 C2585:D2591 F2585:F2591">
    <cfRule type="containsText" dxfId="226" priority="224" stopIfTrue="1" operator="containsText" text="f'k{kk foHkkx jktLFkku">
      <formula>NOT(ISERROR(SEARCH("f'k{kk foHkkx jktLFkku",B2558)))</formula>
    </cfRule>
    <cfRule type="containsText" dxfId="225" priority="225" stopIfTrue="1" operator="containsText" text="iw.kkZad">
      <formula>NOT(ISERROR(SEARCH("iw.kkZad",B2558)))</formula>
    </cfRule>
  </conditionalFormatting>
  <conditionalFormatting sqref="D2585:D2591 F2586:F2588">
    <cfRule type="cellIs" dxfId="224" priority="222" stopIfTrue="1" operator="equal">
      <formula>1800</formula>
    </cfRule>
    <cfRule type="cellIs" dxfId="223" priority="223" stopIfTrue="1" operator="equal">
      <formula>200</formula>
    </cfRule>
  </conditionalFormatting>
  <conditionalFormatting sqref="L2571:M2576 F2574:H2576 F2569:G2569 F2579:G2579 I2583 C2582:C2584 H2579:H2584 F2570:F2573 J2570:J2576 C2579:C2580 I2570:I2571 G2570:H2570 K2579:L2579 L2569:M2569 D2558:D2559 B2558 C2563:C2577 L2570 C2585:D2591 F2585:F2591">
    <cfRule type="containsText" dxfId="222" priority="221" stopIfTrue="1" operator="containsText" text="dsoy jktdh; fo|ky;ksa esa iz;ksx gsrq fu%'kqYd">
      <formula>NOT(ISERROR(SEARCH("dsoy jktdh; fo|ky;ksa esa iz;ksx gsrq fu%'kqYd",B2558)))</formula>
    </cfRule>
  </conditionalFormatting>
  <conditionalFormatting sqref="F2582:G2584">
    <cfRule type="cellIs" dxfId="221" priority="220" operator="equal">
      <formula>"0/100"</formula>
    </cfRule>
  </conditionalFormatting>
  <conditionalFormatting sqref="H2582:H2584">
    <cfRule type="cellIs" dxfId="220" priority="219" operator="equal">
      <formula>"E"</formula>
    </cfRule>
  </conditionalFormatting>
  <conditionalFormatting sqref="L2578">
    <cfRule type="cellIs" dxfId="219" priority="217" operator="equal">
      <formula>"Promoted"</formula>
    </cfRule>
    <cfRule type="cellIs" dxfId="218" priority="218" operator="equal">
      <formula>"Passed"</formula>
    </cfRule>
  </conditionalFormatting>
  <conditionalFormatting sqref="F2618:G2620">
    <cfRule type="cellIs" dxfId="217" priority="216" operator="equal">
      <formula>"0/100"</formula>
    </cfRule>
  </conditionalFormatting>
  <conditionalFormatting sqref="H2618:H2620">
    <cfRule type="cellIs" dxfId="216" priority="215" operator="equal">
      <formula>"E"</formula>
    </cfRule>
  </conditionalFormatting>
  <conditionalFormatting sqref="L2614">
    <cfRule type="cellIs" dxfId="215" priority="213" operator="equal">
      <formula>"Promoted"</formula>
    </cfRule>
    <cfRule type="cellIs" dxfId="214" priority="214" operator="equal">
      <formula>"Passed"</formula>
    </cfRule>
  </conditionalFormatting>
  <conditionalFormatting sqref="M2642:M2649 I2654 G2656:H2656 H2649:H2655 H2643:H2647 E2653:E2656 H2641:I2642 G2653:G2655 I2649:J2649 A2628:B2662 D2642:D2650 E2641:E2650 G2641:G2650 F2641:F2651 M2634:M2640 D2628:J2630 C2628:C2631 D2634:D2639 E2634:G2640 C2634:C2651 J2641:J2648 C2653:D2662 K2648:K2651 L2634:L2651 L2628:M2630 K2628:K2631 H2634:K2639 F2653:F2662">
    <cfRule type="cellIs" dxfId="213" priority="212" operator="equal">
      <formula>0</formula>
    </cfRule>
  </conditionalFormatting>
  <conditionalFormatting sqref="L2642:M2647 F2645:H2647 F2640:G2640 F2650:G2650 I2654 C2653:C2655 H2650:H2655 F2641:F2644 J2641:J2647 C2650:C2651 I2641:I2642 G2641:H2641 K2650:L2650 L2640:M2640 D2629:D2630 B2629 C2634:C2648 L2641 C2656:D2662 F2656:F2662">
    <cfRule type="containsText" dxfId="212" priority="210" stopIfTrue="1" operator="containsText" text="f'k{kk foHkkx jktLFkku">
      <formula>NOT(ISERROR(SEARCH("f'k{kk foHkkx jktLFkku",B2629)))</formula>
    </cfRule>
    <cfRule type="containsText" dxfId="211" priority="211" stopIfTrue="1" operator="containsText" text="iw.kkZad">
      <formula>NOT(ISERROR(SEARCH("iw.kkZad",B2629)))</formula>
    </cfRule>
  </conditionalFormatting>
  <conditionalFormatting sqref="D2656:D2662 F2657:F2659">
    <cfRule type="cellIs" dxfId="210" priority="208" stopIfTrue="1" operator="equal">
      <formula>1800</formula>
    </cfRule>
    <cfRule type="cellIs" dxfId="209" priority="209" stopIfTrue="1" operator="equal">
      <formula>200</formula>
    </cfRule>
  </conditionalFormatting>
  <conditionalFormatting sqref="L2642:M2647 F2645:H2647 F2640:G2640 F2650:G2650 I2654 C2653:C2655 H2650:H2655 F2641:F2644 J2641:J2647 C2650:C2651 I2641:I2642 G2641:H2641 K2650:L2650 L2640:M2640 D2629:D2630 B2629 C2634:C2648 L2641 C2656:D2662 F2656:F2662">
    <cfRule type="containsText" dxfId="208" priority="207" stopIfTrue="1" operator="containsText" text="dsoy jktdh; fo|ky;ksa esa iz;ksx gsrq fu%'kqYd">
      <formula>NOT(ISERROR(SEARCH("dsoy jktdh; fo|ky;ksa esa iz;ksx gsrq fu%'kqYd",B2629)))</formula>
    </cfRule>
  </conditionalFormatting>
  <conditionalFormatting sqref="F2653:G2655">
    <cfRule type="cellIs" dxfId="207" priority="206" operator="equal">
      <formula>"0/100"</formula>
    </cfRule>
  </conditionalFormatting>
  <conditionalFormatting sqref="H2653:H2655">
    <cfRule type="cellIs" dxfId="206" priority="205" operator="equal">
      <formula>"E"</formula>
    </cfRule>
  </conditionalFormatting>
  <conditionalFormatting sqref="L2649">
    <cfRule type="cellIs" dxfId="205" priority="203" operator="equal">
      <formula>"Promoted"</formula>
    </cfRule>
    <cfRule type="cellIs" dxfId="204" priority="204" operator="equal">
      <formula>"Passed"</formula>
    </cfRule>
  </conditionalFormatting>
  <conditionalFormatting sqref="F2689:G2691">
    <cfRule type="cellIs" dxfId="203" priority="202" operator="equal">
      <formula>"0/100"</formula>
    </cfRule>
  </conditionalFormatting>
  <conditionalFormatting sqref="H2689:H2691">
    <cfRule type="cellIs" dxfId="202" priority="201" operator="equal">
      <formula>"E"</formula>
    </cfRule>
  </conditionalFormatting>
  <conditionalFormatting sqref="L2685">
    <cfRule type="cellIs" dxfId="201" priority="199" operator="equal">
      <formula>"Promoted"</formula>
    </cfRule>
    <cfRule type="cellIs" dxfId="200" priority="200" operator="equal">
      <formula>"Passed"</formula>
    </cfRule>
  </conditionalFormatting>
  <conditionalFormatting sqref="M2713:M2720 I2725 G2727:H2727 H2720:H2726 H2714:H2718 E2724:E2727 H2712:I2713 G2724:G2726 I2720:J2720 A2699:B2733 D2713:D2721 E2712:E2721 G2712:G2721 F2712:F2722 M2705:M2711 D2699:J2701 C2699:C2702 D2705:D2710 E2705:G2711 C2705:C2722 J2712:J2719 C2724:D2733 K2719:K2722 L2705:L2722 L2699:M2701 K2699:K2702 H2705:K2710 F2724:F2733">
    <cfRule type="cellIs" dxfId="199" priority="198" operator="equal">
      <formula>0</formula>
    </cfRule>
  </conditionalFormatting>
  <conditionalFormatting sqref="L2713:M2718 F2716:H2718 F2711:G2711 F2721:G2721 I2725 C2724:C2726 H2721:H2726 F2712:F2715 J2712:J2718 C2721:C2722 I2712:I2713 G2712:H2712 K2721:L2721 L2711:M2711 D2700:D2701 B2700 C2705:C2719 L2712 C2727:D2733 F2727:F2733">
    <cfRule type="containsText" dxfId="198" priority="196" stopIfTrue="1" operator="containsText" text="f'k{kk foHkkx jktLFkku">
      <formula>NOT(ISERROR(SEARCH("f'k{kk foHkkx jktLFkku",B2700)))</formula>
    </cfRule>
    <cfRule type="containsText" dxfId="197" priority="197" stopIfTrue="1" operator="containsText" text="iw.kkZad">
      <formula>NOT(ISERROR(SEARCH("iw.kkZad",B2700)))</formula>
    </cfRule>
  </conditionalFormatting>
  <conditionalFormatting sqref="D2727:D2733 F2728:F2730">
    <cfRule type="cellIs" dxfId="196" priority="194" stopIfTrue="1" operator="equal">
      <formula>1800</formula>
    </cfRule>
    <cfRule type="cellIs" dxfId="195" priority="195" stopIfTrue="1" operator="equal">
      <formula>200</formula>
    </cfRule>
  </conditionalFormatting>
  <conditionalFormatting sqref="L2713:M2718 F2716:H2718 F2711:G2711 F2721:G2721 I2725 C2724:C2726 H2721:H2726 F2712:F2715 J2712:J2718 C2721:C2722 I2712:I2713 G2712:H2712 K2721:L2721 L2711:M2711 D2700:D2701 B2700 C2705:C2719 L2712 C2727:D2733 F2727:F2733">
    <cfRule type="containsText" dxfId="194" priority="193" stopIfTrue="1" operator="containsText" text="dsoy jktdh; fo|ky;ksa esa iz;ksx gsrq fu%'kqYd">
      <formula>NOT(ISERROR(SEARCH("dsoy jktdh; fo|ky;ksa esa iz;ksx gsrq fu%'kqYd",B2700)))</formula>
    </cfRule>
  </conditionalFormatting>
  <conditionalFormatting sqref="F2724:G2726">
    <cfRule type="cellIs" dxfId="193" priority="192" operator="equal">
      <formula>"0/100"</formula>
    </cfRule>
  </conditionalFormatting>
  <conditionalFormatting sqref="H2724:H2726">
    <cfRule type="cellIs" dxfId="192" priority="191" operator="equal">
      <formula>"E"</formula>
    </cfRule>
  </conditionalFormatting>
  <conditionalFormatting sqref="L2720">
    <cfRule type="cellIs" dxfId="191" priority="189" operator="equal">
      <formula>"Promoted"</formula>
    </cfRule>
    <cfRule type="cellIs" dxfId="190" priority="190" operator="equal">
      <formula>"Passed"</formula>
    </cfRule>
  </conditionalFormatting>
  <conditionalFormatting sqref="F2760:G2762">
    <cfRule type="cellIs" dxfId="189" priority="188" operator="equal">
      <formula>"0/100"</formula>
    </cfRule>
  </conditionalFormatting>
  <conditionalFormatting sqref="H2760:H2762">
    <cfRule type="cellIs" dxfId="188" priority="187" operator="equal">
      <formula>"E"</formula>
    </cfRule>
  </conditionalFormatting>
  <conditionalFormatting sqref="L2756">
    <cfRule type="cellIs" dxfId="187" priority="185" operator="equal">
      <formula>"Promoted"</formula>
    </cfRule>
    <cfRule type="cellIs" dxfId="186" priority="186" operator="equal">
      <formula>"Passed"</formula>
    </cfRule>
  </conditionalFormatting>
  <conditionalFormatting sqref="M2784:M2791 I2796 G2798:H2798 H2791:H2797 H2785:H2789 E2795:E2798 H2783:I2784 G2795:G2797 I2791:J2791 A2770:B2804 D2784:D2792 E2783:E2792 G2783:G2792 F2783:F2793 M2776:M2782 D2770:J2772 C2770:C2773 D2776:D2781 E2776:G2782 C2776:C2793 J2783:J2790 C2795:D2804 K2790:K2793 L2776:L2793 L2770:M2772 K2770:K2773 H2776:K2781 F2795:F2804">
    <cfRule type="cellIs" dxfId="185" priority="184" operator="equal">
      <formula>0</formula>
    </cfRule>
  </conditionalFormatting>
  <conditionalFormatting sqref="L2784:M2789 F2787:H2789 F2782:G2782 F2792:G2792 I2796 C2795:C2797 H2792:H2797 F2783:F2786 J2783:J2789 C2792:C2793 I2783:I2784 G2783:H2783 K2792:L2792 L2782:M2782 D2771:D2772 B2771 C2776:C2790 L2783 C2798:D2804 F2798:F2804">
    <cfRule type="containsText" dxfId="184" priority="182" stopIfTrue="1" operator="containsText" text="f'k{kk foHkkx jktLFkku">
      <formula>NOT(ISERROR(SEARCH("f'k{kk foHkkx jktLFkku",B2771)))</formula>
    </cfRule>
    <cfRule type="containsText" dxfId="183" priority="183" stopIfTrue="1" operator="containsText" text="iw.kkZad">
      <formula>NOT(ISERROR(SEARCH("iw.kkZad",B2771)))</formula>
    </cfRule>
  </conditionalFormatting>
  <conditionalFormatting sqref="D2798:D2804 F2799:F2801">
    <cfRule type="cellIs" dxfId="182" priority="180" stopIfTrue="1" operator="equal">
      <formula>1800</formula>
    </cfRule>
    <cfRule type="cellIs" dxfId="181" priority="181" stopIfTrue="1" operator="equal">
      <formula>200</formula>
    </cfRule>
  </conditionalFormatting>
  <conditionalFormatting sqref="L2784:M2789 F2787:H2789 F2782:G2782 F2792:G2792 I2796 C2795:C2797 H2792:H2797 F2783:F2786 J2783:J2789 C2792:C2793 I2783:I2784 G2783:H2783 K2792:L2792 L2782:M2782 D2771:D2772 B2771 C2776:C2790 L2783 C2798:D2804 F2798:F2804">
    <cfRule type="containsText" dxfId="180" priority="179" stopIfTrue="1" operator="containsText" text="dsoy jktdh; fo|ky;ksa esa iz;ksx gsrq fu%'kqYd">
      <formula>NOT(ISERROR(SEARCH("dsoy jktdh; fo|ky;ksa esa iz;ksx gsrq fu%'kqYd",B2771)))</formula>
    </cfRule>
  </conditionalFormatting>
  <conditionalFormatting sqref="F2795:G2797">
    <cfRule type="cellIs" dxfId="179" priority="178" operator="equal">
      <formula>"0/100"</formula>
    </cfRule>
  </conditionalFormatting>
  <conditionalFormatting sqref="H2795:H2797">
    <cfRule type="cellIs" dxfId="178" priority="177" operator="equal">
      <formula>"E"</formula>
    </cfRule>
  </conditionalFormatting>
  <conditionalFormatting sqref="L2791">
    <cfRule type="cellIs" dxfId="177" priority="175" operator="equal">
      <formula>"Promoted"</formula>
    </cfRule>
    <cfRule type="cellIs" dxfId="176" priority="176" operator="equal">
      <formula>"Passed"</formula>
    </cfRule>
  </conditionalFormatting>
  <conditionalFormatting sqref="F2831:G2833">
    <cfRule type="cellIs" dxfId="175" priority="174" operator="equal">
      <formula>"0/100"</formula>
    </cfRule>
  </conditionalFormatting>
  <conditionalFormatting sqref="H2831:H2833">
    <cfRule type="cellIs" dxfId="174" priority="173" operator="equal">
      <formula>"E"</formula>
    </cfRule>
  </conditionalFormatting>
  <conditionalFormatting sqref="L2827">
    <cfRule type="cellIs" dxfId="173" priority="171" operator="equal">
      <formula>"Promoted"</formula>
    </cfRule>
    <cfRule type="cellIs" dxfId="172" priority="172" operator="equal">
      <formula>"Passed"</formula>
    </cfRule>
  </conditionalFormatting>
  <conditionalFormatting sqref="M2855:M2862 I2867 G2869:H2869 H2862:H2868 H2856:H2860 E2866:E2869 H2854:I2855 G2866:G2868 I2862:J2862 A2841:B2875 D2855:D2863 E2854:E2863 G2854:G2863 F2854:F2864 M2847:M2853 D2841:J2843 C2841:C2844 D2847:D2852 E2847:G2853 C2847:C2864 J2854:J2861 C2866:D2875 K2861:K2864 L2847:L2864 L2841:M2843 K2841:K2844 H2847:K2852 F2866:F2875">
    <cfRule type="cellIs" dxfId="171" priority="170" operator="equal">
      <formula>0</formula>
    </cfRule>
  </conditionalFormatting>
  <conditionalFormatting sqref="L2855:M2860 F2858:H2860 F2853:G2853 F2863:G2863 I2867 C2866:C2868 H2863:H2868 F2854:F2857 J2854:J2860 C2863:C2864 I2854:I2855 G2854:H2854 K2863:L2863 L2853:M2853 D2842:D2843 B2842 C2847:C2861 L2854 C2869:D2875 F2869:F2875">
    <cfRule type="containsText" dxfId="170" priority="168" stopIfTrue="1" operator="containsText" text="f'k{kk foHkkx jktLFkku">
      <formula>NOT(ISERROR(SEARCH("f'k{kk foHkkx jktLFkku",B2842)))</formula>
    </cfRule>
    <cfRule type="containsText" dxfId="169" priority="169" stopIfTrue="1" operator="containsText" text="iw.kkZad">
      <formula>NOT(ISERROR(SEARCH("iw.kkZad",B2842)))</formula>
    </cfRule>
  </conditionalFormatting>
  <conditionalFormatting sqref="D2869:D2875 F2870:F2872">
    <cfRule type="cellIs" dxfId="168" priority="166" stopIfTrue="1" operator="equal">
      <formula>1800</formula>
    </cfRule>
    <cfRule type="cellIs" dxfId="167" priority="167" stopIfTrue="1" operator="equal">
      <formula>200</formula>
    </cfRule>
  </conditionalFormatting>
  <conditionalFormatting sqref="L2855:M2860 F2858:H2860 F2853:G2853 F2863:G2863 I2867 C2866:C2868 H2863:H2868 F2854:F2857 J2854:J2860 C2863:C2864 I2854:I2855 G2854:H2854 K2863:L2863 L2853:M2853 D2842:D2843 B2842 C2847:C2861 L2854 C2869:D2875 F2869:F2875">
    <cfRule type="containsText" dxfId="166" priority="165" stopIfTrue="1" operator="containsText" text="dsoy jktdh; fo|ky;ksa esa iz;ksx gsrq fu%'kqYd">
      <formula>NOT(ISERROR(SEARCH("dsoy jktdh; fo|ky;ksa esa iz;ksx gsrq fu%'kqYd",B2842)))</formula>
    </cfRule>
  </conditionalFormatting>
  <conditionalFormatting sqref="F2866:G2868">
    <cfRule type="cellIs" dxfId="165" priority="164" operator="equal">
      <formula>"0/100"</formula>
    </cfRule>
  </conditionalFormatting>
  <conditionalFormatting sqref="H2866:H2868">
    <cfRule type="cellIs" dxfId="164" priority="163" operator="equal">
      <formula>"E"</formula>
    </cfRule>
  </conditionalFormatting>
  <conditionalFormatting sqref="L2862">
    <cfRule type="cellIs" dxfId="163" priority="161" operator="equal">
      <formula>"Promoted"</formula>
    </cfRule>
    <cfRule type="cellIs" dxfId="162" priority="162" operator="equal">
      <formula>"Passed"</formula>
    </cfRule>
  </conditionalFormatting>
  <conditionalFormatting sqref="F2902:G2904">
    <cfRule type="cellIs" dxfId="161" priority="160" operator="equal">
      <formula>"0/100"</formula>
    </cfRule>
  </conditionalFormatting>
  <conditionalFormatting sqref="H2902:H2904">
    <cfRule type="cellIs" dxfId="160" priority="159" operator="equal">
      <formula>"E"</formula>
    </cfRule>
  </conditionalFormatting>
  <conditionalFormatting sqref="L2898">
    <cfRule type="cellIs" dxfId="159" priority="157" operator="equal">
      <formula>"Promoted"</formula>
    </cfRule>
    <cfRule type="cellIs" dxfId="158" priority="158" operator="equal">
      <formula>"Passed"</formula>
    </cfRule>
  </conditionalFormatting>
  <conditionalFormatting sqref="M2926:M2933 I2938 G2940:H2940 H2933:H2939 H2927:H2931 E2937:E2940 H2925:I2926 G2937:G2939 I2933:J2933 A2912:B2946 D2926:D2934 E2925:E2934 G2925:G2934 F2925:F2935 M2918:M2924 D2912:J2914 C2912:C2915 D2918:D2923 E2918:G2924 C2918:C2935 J2925:J2932 C2937:D2946 K2932:K2935 L2918:L2935 L2912:M2914 K2912:K2915 H2918:K2923 F2937:F2946">
    <cfRule type="cellIs" dxfId="157" priority="156" operator="equal">
      <formula>0</formula>
    </cfRule>
  </conditionalFormatting>
  <conditionalFormatting sqref="L2926:M2931 F2929:H2931 F2924:G2924 F2934:G2934 I2938 C2937:C2939 H2934:H2939 F2925:F2928 J2925:J2931 C2934:C2935 I2925:I2926 G2925:H2925 K2934:L2934 L2924:M2924 D2913:D2914 B2913 C2918:C2932 L2925 C2940:D2946 F2940:F2946">
    <cfRule type="containsText" dxfId="156" priority="154" stopIfTrue="1" operator="containsText" text="f'k{kk foHkkx jktLFkku">
      <formula>NOT(ISERROR(SEARCH("f'k{kk foHkkx jktLFkku",B2913)))</formula>
    </cfRule>
    <cfRule type="containsText" dxfId="155" priority="155" stopIfTrue="1" operator="containsText" text="iw.kkZad">
      <formula>NOT(ISERROR(SEARCH("iw.kkZad",B2913)))</formula>
    </cfRule>
  </conditionalFormatting>
  <conditionalFormatting sqref="D2940:D2946 F2941:F2943">
    <cfRule type="cellIs" dxfId="154" priority="152" stopIfTrue="1" operator="equal">
      <formula>1800</formula>
    </cfRule>
    <cfRule type="cellIs" dxfId="153" priority="153" stopIfTrue="1" operator="equal">
      <formula>200</formula>
    </cfRule>
  </conditionalFormatting>
  <conditionalFormatting sqref="L2926:M2931 F2929:H2931 F2924:G2924 F2934:G2934 I2938 C2937:C2939 H2934:H2939 F2925:F2928 J2925:J2931 C2934:C2935 I2925:I2926 G2925:H2925 K2934:L2934 L2924:M2924 D2913:D2914 B2913 C2918:C2932 L2925 C2940:D2946 F2940:F2946">
    <cfRule type="containsText" dxfId="152" priority="151" stopIfTrue="1" operator="containsText" text="dsoy jktdh; fo|ky;ksa esa iz;ksx gsrq fu%'kqYd">
      <formula>NOT(ISERROR(SEARCH("dsoy jktdh; fo|ky;ksa esa iz;ksx gsrq fu%'kqYd",B2913)))</formula>
    </cfRule>
  </conditionalFormatting>
  <conditionalFormatting sqref="F2937:G2939">
    <cfRule type="cellIs" dxfId="151" priority="150" operator="equal">
      <formula>"0/100"</formula>
    </cfRule>
  </conditionalFormatting>
  <conditionalFormatting sqref="H2937:H2939">
    <cfRule type="cellIs" dxfId="150" priority="149" operator="equal">
      <formula>"E"</formula>
    </cfRule>
  </conditionalFormatting>
  <conditionalFormatting sqref="L2933">
    <cfRule type="cellIs" dxfId="149" priority="147" operator="equal">
      <formula>"Promoted"</formula>
    </cfRule>
    <cfRule type="cellIs" dxfId="148" priority="148" operator="equal">
      <formula>"Passed"</formula>
    </cfRule>
  </conditionalFormatting>
  <conditionalFormatting sqref="F2973:G2975">
    <cfRule type="cellIs" dxfId="147" priority="146" operator="equal">
      <formula>"0/100"</formula>
    </cfRule>
  </conditionalFormatting>
  <conditionalFormatting sqref="H2973:H2975">
    <cfRule type="cellIs" dxfId="146" priority="145" operator="equal">
      <formula>"E"</formula>
    </cfRule>
  </conditionalFormatting>
  <conditionalFormatting sqref="L2969">
    <cfRule type="cellIs" dxfId="145" priority="143" operator="equal">
      <formula>"Promoted"</formula>
    </cfRule>
    <cfRule type="cellIs" dxfId="144" priority="144" operator="equal">
      <formula>"Passed"</formula>
    </cfRule>
  </conditionalFormatting>
  <conditionalFormatting sqref="M2997:M3004 I3009 G3011:H3011 H3004:H3010 H2998:H3002 E3008:E3011 H2996:I2997 G3008:G3010 I3004:J3004 A2983:B3017 D2997:D3005 E2996:E3005 G2996:G3005 F2996:F3006 M2989:M2995 D2983:J2985 C2983:C2986 D2989:D2994 E2989:G2995 C2989:C3006 J2996:J3003 C3008:D3017 K3003:K3006 L2989:L3006 L2983:M2985 K2983:K2986 H2989:K2994 F3008:F3017">
    <cfRule type="cellIs" dxfId="143" priority="142" operator="equal">
      <formula>0</formula>
    </cfRule>
  </conditionalFormatting>
  <conditionalFormatting sqref="L2997:M3002 F3000:H3002 F2995:G2995 F3005:G3005 I3009 C3008:C3010 H3005:H3010 F2996:F2999 J2996:J3002 C3005:C3006 I2996:I2997 G2996:H2996 K3005:L3005 L2995:M2995 D2984:D2985 B2984 C2989:C3003 L2996 C3011:D3017 F3011:F3017">
    <cfRule type="containsText" dxfId="142" priority="140" stopIfTrue="1" operator="containsText" text="f'k{kk foHkkx jktLFkku">
      <formula>NOT(ISERROR(SEARCH("f'k{kk foHkkx jktLFkku",B2984)))</formula>
    </cfRule>
    <cfRule type="containsText" dxfId="141" priority="141" stopIfTrue="1" operator="containsText" text="iw.kkZad">
      <formula>NOT(ISERROR(SEARCH("iw.kkZad",B2984)))</formula>
    </cfRule>
  </conditionalFormatting>
  <conditionalFormatting sqref="D3011:D3017 F3012:F3014">
    <cfRule type="cellIs" dxfId="140" priority="138" stopIfTrue="1" operator="equal">
      <formula>1800</formula>
    </cfRule>
    <cfRule type="cellIs" dxfId="139" priority="139" stopIfTrue="1" operator="equal">
      <formula>200</formula>
    </cfRule>
  </conditionalFormatting>
  <conditionalFormatting sqref="L2997:M3002 F3000:H3002 F2995:G2995 F3005:G3005 I3009 C3008:C3010 H3005:H3010 F2996:F2999 J2996:J3002 C3005:C3006 I2996:I2997 G2996:H2996 K3005:L3005 L2995:M2995 D2984:D2985 B2984 C2989:C3003 L2996 C3011:D3017 F3011:F3017">
    <cfRule type="containsText" dxfId="138" priority="137" stopIfTrue="1" operator="containsText" text="dsoy jktdh; fo|ky;ksa esa iz;ksx gsrq fu%'kqYd">
      <formula>NOT(ISERROR(SEARCH("dsoy jktdh; fo|ky;ksa esa iz;ksx gsrq fu%'kqYd",B2984)))</formula>
    </cfRule>
  </conditionalFormatting>
  <conditionalFormatting sqref="F3008:G3010">
    <cfRule type="cellIs" dxfId="137" priority="136" operator="equal">
      <formula>"0/100"</formula>
    </cfRule>
  </conditionalFormatting>
  <conditionalFormatting sqref="H3008:H3010">
    <cfRule type="cellIs" dxfId="136" priority="135" operator="equal">
      <formula>"E"</formula>
    </cfRule>
  </conditionalFormatting>
  <conditionalFormatting sqref="L3004">
    <cfRule type="cellIs" dxfId="135" priority="133" operator="equal">
      <formula>"Promoted"</formula>
    </cfRule>
    <cfRule type="cellIs" dxfId="134" priority="134" operator="equal">
      <formula>"Passed"</formula>
    </cfRule>
  </conditionalFormatting>
  <conditionalFormatting sqref="F3044:G3046">
    <cfRule type="cellIs" dxfId="133" priority="132" operator="equal">
      <formula>"0/100"</formula>
    </cfRule>
  </conditionalFormatting>
  <conditionalFormatting sqref="H3044:H3046">
    <cfRule type="cellIs" dxfId="132" priority="131" operator="equal">
      <formula>"E"</formula>
    </cfRule>
  </conditionalFormatting>
  <conditionalFormatting sqref="L3040">
    <cfRule type="cellIs" dxfId="131" priority="129" operator="equal">
      <formula>"Promoted"</formula>
    </cfRule>
    <cfRule type="cellIs" dxfId="130" priority="130" operator="equal">
      <formula>"Passed"</formula>
    </cfRule>
  </conditionalFormatting>
  <conditionalFormatting sqref="M3068:M3075 I3080 G3082:H3082 H3075:H3081 H3069:H3073 E3079:E3082 H3067:I3068 G3079:G3081 I3075:J3075 A3054:B3088 D3068:D3076 E3067:E3076 G3067:G3076 F3067:F3077 M3060:M3066 D3054:J3056 C3054:C3057 D3060:D3065 E3060:G3066 C3060:C3077 J3067:J3074 C3079:D3088 K3074:K3077 L3060:L3077 L3054:M3056 K3054:K3057 H3060:K3065 F3079:F3088">
    <cfRule type="cellIs" dxfId="129" priority="128" operator="equal">
      <formula>0</formula>
    </cfRule>
  </conditionalFormatting>
  <conditionalFormatting sqref="L3068:M3073 F3071:H3073 F3066:G3066 F3076:G3076 I3080 C3079:C3081 H3076:H3081 F3067:F3070 J3067:J3073 C3076:C3077 I3067:I3068 G3067:H3067 K3076:L3076 L3066:M3066 D3055:D3056 B3055 C3060:C3074 L3067 C3082:D3088 F3082:F3088">
    <cfRule type="containsText" dxfId="128" priority="126" stopIfTrue="1" operator="containsText" text="f'k{kk foHkkx jktLFkku">
      <formula>NOT(ISERROR(SEARCH("f'k{kk foHkkx jktLFkku",B3055)))</formula>
    </cfRule>
    <cfRule type="containsText" dxfId="127" priority="127" stopIfTrue="1" operator="containsText" text="iw.kkZad">
      <formula>NOT(ISERROR(SEARCH("iw.kkZad",B3055)))</formula>
    </cfRule>
  </conditionalFormatting>
  <conditionalFormatting sqref="D3082:D3088 F3083:F3085">
    <cfRule type="cellIs" dxfId="126" priority="124" stopIfTrue="1" operator="equal">
      <formula>1800</formula>
    </cfRule>
    <cfRule type="cellIs" dxfId="125" priority="125" stopIfTrue="1" operator="equal">
      <formula>200</formula>
    </cfRule>
  </conditionalFormatting>
  <conditionalFormatting sqref="L3068:M3073 F3071:H3073 F3066:G3066 F3076:G3076 I3080 C3079:C3081 H3076:H3081 F3067:F3070 J3067:J3073 C3076:C3077 I3067:I3068 G3067:H3067 K3076:L3076 L3066:M3066 D3055:D3056 B3055 C3060:C3074 L3067 C3082:D3088 F3082:F3088">
    <cfRule type="containsText" dxfId="124" priority="123" stopIfTrue="1" operator="containsText" text="dsoy jktdh; fo|ky;ksa esa iz;ksx gsrq fu%'kqYd">
      <formula>NOT(ISERROR(SEARCH("dsoy jktdh; fo|ky;ksa esa iz;ksx gsrq fu%'kqYd",B3055)))</formula>
    </cfRule>
  </conditionalFormatting>
  <conditionalFormatting sqref="F3079:G3081">
    <cfRule type="cellIs" dxfId="123" priority="122" operator="equal">
      <formula>"0/100"</formula>
    </cfRule>
  </conditionalFormatting>
  <conditionalFormatting sqref="H3079:H3081">
    <cfRule type="cellIs" dxfId="122" priority="121" operator="equal">
      <formula>"E"</formula>
    </cfRule>
  </conditionalFormatting>
  <conditionalFormatting sqref="L3075">
    <cfRule type="cellIs" dxfId="121" priority="119" operator="equal">
      <formula>"Promoted"</formula>
    </cfRule>
    <cfRule type="cellIs" dxfId="120" priority="120" operator="equal">
      <formula>"Passed"</formula>
    </cfRule>
  </conditionalFormatting>
  <conditionalFormatting sqref="F3115:G3117">
    <cfRule type="cellIs" dxfId="119" priority="118" operator="equal">
      <formula>"0/100"</formula>
    </cfRule>
  </conditionalFormatting>
  <conditionalFormatting sqref="H3115:H3117">
    <cfRule type="cellIs" dxfId="118" priority="117" operator="equal">
      <formula>"E"</formula>
    </cfRule>
  </conditionalFormatting>
  <conditionalFormatting sqref="L3111">
    <cfRule type="cellIs" dxfId="117" priority="115" operator="equal">
      <formula>"Promoted"</formula>
    </cfRule>
    <cfRule type="cellIs" dxfId="116" priority="116" operator="equal">
      <formula>"Passed"</formula>
    </cfRule>
  </conditionalFormatting>
  <conditionalFormatting sqref="M3139:M3146 I3151 G3153:H3153 H3146:H3152 H3140:H3144 E3150:E3153 H3138:I3139 G3150:G3152 I3146:J3146 A3125:B3159 D3139:D3147 E3138:E3147 G3138:G3147 F3138:F3148 M3131:M3137 D3125:J3127 C3125:C3128 D3131:D3136 E3131:G3137 C3131:C3148 J3138:J3145 C3150:D3159 K3145:K3148 L3131:L3148 L3125:M3127 K3125:K3128 H3131:K3136 F3150:F3159">
    <cfRule type="cellIs" dxfId="115" priority="114" operator="equal">
      <formula>0</formula>
    </cfRule>
  </conditionalFormatting>
  <conditionalFormatting sqref="L3139:M3144 F3142:H3144 F3137:G3137 F3147:G3147 I3151 C3150:C3152 H3147:H3152 F3138:F3141 J3138:J3144 C3147:C3148 I3138:I3139 G3138:H3138 K3147:L3147 L3137:M3137 D3126:D3127 B3126 C3131:C3145 L3138 C3153:D3159 F3153:F3159">
    <cfRule type="containsText" dxfId="114" priority="112" stopIfTrue="1" operator="containsText" text="f'k{kk foHkkx jktLFkku">
      <formula>NOT(ISERROR(SEARCH("f'k{kk foHkkx jktLFkku",B3126)))</formula>
    </cfRule>
    <cfRule type="containsText" dxfId="113" priority="113" stopIfTrue="1" operator="containsText" text="iw.kkZad">
      <formula>NOT(ISERROR(SEARCH("iw.kkZad",B3126)))</formula>
    </cfRule>
  </conditionalFormatting>
  <conditionalFormatting sqref="D3153:D3159 F3154:F3156">
    <cfRule type="cellIs" dxfId="112" priority="110" stopIfTrue="1" operator="equal">
      <formula>1800</formula>
    </cfRule>
    <cfRule type="cellIs" dxfId="111" priority="111" stopIfTrue="1" operator="equal">
      <formula>200</formula>
    </cfRule>
  </conditionalFormatting>
  <conditionalFormatting sqref="L3139:M3144 F3142:H3144 F3137:G3137 F3147:G3147 I3151 C3150:C3152 H3147:H3152 F3138:F3141 J3138:J3144 C3147:C3148 I3138:I3139 G3138:H3138 K3147:L3147 L3137:M3137 D3126:D3127 B3126 C3131:C3145 L3138 C3153:D3159 F3153:F3159">
    <cfRule type="containsText" dxfId="110" priority="109" stopIfTrue="1" operator="containsText" text="dsoy jktdh; fo|ky;ksa esa iz;ksx gsrq fu%'kqYd">
      <formula>NOT(ISERROR(SEARCH("dsoy jktdh; fo|ky;ksa esa iz;ksx gsrq fu%'kqYd",B3126)))</formula>
    </cfRule>
  </conditionalFormatting>
  <conditionalFormatting sqref="F3150:G3152">
    <cfRule type="cellIs" dxfId="109" priority="108" operator="equal">
      <formula>"0/100"</formula>
    </cfRule>
  </conditionalFormatting>
  <conditionalFormatting sqref="H3150:H3152">
    <cfRule type="cellIs" dxfId="108" priority="107" operator="equal">
      <formula>"E"</formula>
    </cfRule>
  </conditionalFormatting>
  <conditionalFormatting sqref="L3146">
    <cfRule type="cellIs" dxfId="107" priority="105" operator="equal">
      <formula>"Promoted"</formula>
    </cfRule>
    <cfRule type="cellIs" dxfId="106" priority="106" operator="equal">
      <formula>"Passed"</formula>
    </cfRule>
  </conditionalFormatting>
  <conditionalFormatting sqref="F3186:G3188">
    <cfRule type="cellIs" dxfId="105" priority="104" operator="equal">
      <formula>"0/100"</formula>
    </cfRule>
  </conditionalFormatting>
  <conditionalFormatting sqref="H3186:H3188">
    <cfRule type="cellIs" dxfId="104" priority="103" operator="equal">
      <formula>"E"</formula>
    </cfRule>
  </conditionalFormatting>
  <conditionalFormatting sqref="L3182">
    <cfRule type="cellIs" dxfId="103" priority="101" operator="equal">
      <formula>"Promoted"</formula>
    </cfRule>
    <cfRule type="cellIs" dxfId="102" priority="102" operator="equal">
      <formula>"Passed"</formula>
    </cfRule>
  </conditionalFormatting>
  <conditionalFormatting sqref="M3210:M3217 I3222 G3224:H3224 H3217:H3223 H3211:H3215 E3221:E3224 H3209:I3210 G3221:G3223 I3217:J3217 A3196:B3230 D3210:D3218 E3209:E3218 G3209:G3218 F3209:F3219 M3202:M3208 D3196:J3198 C3196:C3199 D3202:D3207 E3202:G3208 C3202:C3219 J3209:J3216 C3221:D3230 K3216:K3219 L3202:L3219 L3196:M3198 K3196:K3199 H3202:K3207 F3221:F3230">
    <cfRule type="cellIs" dxfId="101" priority="100" operator="equal">
      <formula>0</formula>
    </cfRule>
  </conditionalFormatting>
  <conditionalFormatting sqref="L3210:M3215 F3213:H3215 F3208:G3208 F3218:G3218 I3222 C3221:C3223 H3218:H3223 F3209:F3212 J3209:J3215 C3218:C3219 I3209:I3210 G3209:H3209 K3218:L3218 L3208:M3208 D3197:D3198 B3197 C3202:C3216 L3209 C3224:D3230 F3224:F3230">
    <cfRule type="containsText" dxfId="100" priority="98" stopIfTrue="1" operator="containsText" text="f'k{kk foHkkx jktLFkku">
      <formula>NOT(ISERROR(SEARCH("f'k{kk foHkkx jktLFkku",B3197)))</formula>
    </cfRule>
    <cfRule type="containsText" dxfId="99" priority="99" stopIfTrue="1" operator="containsText" text="iw.kkZad">
      <formula>NOT(ISERROR(SEARCH("iw.kkZad",B3197)))</formula>
    </cfRule>
  </conditionalFormatting>
  <conditionalFormatting sqref="D3224:D3230 F3225:F3227">
    <cfRule type="cellIs" dxfId="98" priority="96" stopIfTrue="1" operator="equal">
      <formula>1800</formula>
    </cfRule>
    <cfRule type="cellIs" dxfId="97" priority="97" stopIfTrue="1" operator="equal">
      <formula>200</formula>
    </cfRule>
  </conditionalFormatting>
  <conditionalFormatting sqref="L3210:M3215 F3213:H3215 F3208:G3208 F3218:G3218 I3222 C3221:C3223 H3218:H3223 F3209:F3212 J3209:J3215 C3218:C3219 I3209:I3210 G3209:H3209 K3218:L3218 L3208:M3208 D3197:D3198 B3197 C3202:C3216 L3209 C3224:D3230 F3224:F3230">
    <cfRule type="containsText" dxfId="96" priority="95" stopIfTrue="1" operator="containsText" text="dsoy jktdh; fo|ky;ksa esa iz;ksx gsrq fu%'kqYd">
      <formula>NOT(ISERROR(SEARCH("dsoy jktdh; fo|ky;ksa esa iz;ksx gsrq fu%'kqYd",B3197)))</formula>
    </cfRule>
  </conditionalFormatting>
  <conditionalFormatting sqref="F3221:G3223">
    <cfRule type="cellIs" dxfId="95" priority="94" operator="equal">
      <formula>"0/100"</formula>
    </cfRule>
  </conditionalFormatting>
  <conditionalFormatting sqref="H3221:H3223">
    <cfRule type="cellIs" dxfId="94" priority="93" operator="equal">
      <formula>"E"</formula>
    </cfRule>
  </conditionalFormatting>
  <conditionalFormatting sqref="L3217">
    <cfRule type="cellIs" dxfId="93" priority="91" operator="equal">
      <formula>"Promoted"</formula>
    </cfRule>
    <cfRule type="cellIs" dxfId="92" priority="92" operator="equal">
      <formula>"Passed"</formula>
    </cfRule>
  </conditionalFormatting>
  <conditionalFormatting sqref="F3257:G3259">
    <cfRule type="cellIs" dxfId="91" priority="90" operator="equal">
      <formula>"0/100"</formula>
    </cfRule>
  </conditionalFormatting>
  <conditionalFormatting sqref="H3257:H3259">
    <cfRule type="cellIs" dxfId="90" priority="89" operator="equal">
      <formula>"E"</formula>
    </cfRule>
  </conditionalFormatting>
  <conditionalFormatting sqref="L3253">
    <cfRule type="cellIs" dxfId="89" priority="87" operator="equal">
      <formula>"Promoted"</formula>
    </cfRule>
    <cfRule type="cellIs" dxfId="88" priority="88" operator="equal">
      <formula>"Passed"</formula>
    </cfRule>
  </conditionalFormatting>
  <conditionalFormatting sqref="M3281:M3288 I3293 G3295:H3295 H3288:H3294 H3282:H3286 E3292:E3295 H3280:I3281 G3292:G3294 I3288:J3288 A3267:B3301 D3281:D3289 E3280:E3289 G3280:G3289 F3280:F3290 M3273:M3279 D3267:J3269 C3267:C3270 D3273:D3278 E3273:G3279 C3273:C3290 J3280:J3287 C3292:D3301 K3287:K3290 L3273:L3290 L3267:M3269 K3267:K3270 H3273:K3278 F3292:F3301">
    <cfRule type="cellIs" dxfId="87" priority="86" operator="equal">
      <formula>0</formula>
    </cfRule>
  </conditionalFormatting>
  <conditionalFormatting sqref="L3281:M3286 F3284:H3286 F3279:G3279 F3289:G3289 I3293 C3292:C3294 H3289:H3294 F3280:F3283 J3280:J3286 C3289:C3290 I3280:I3281 G3280:H3280 K3289:L3289 L3279:M3279 D3268:D3269 B3268 C3273:C3287 L3280 C3295:D3301 F3295:F3301">
    <cfRule type="containsText" dxfId="86" priority="84" stopIfTrue="1" operator="containsText" text="f'k{kk foHkkx jktLFkku">
      <formula>NOT(ISERROR(SEARCH("f'k{kk foHkkx jktLFkku",B3268)))</formula>
    </cfRule>
    <cfRule type="containsText" dxfId="85" priority="85" stopIfTrue="1" operator="containsText" text="iw.kkZad">
      <formula>NOT(ISERROR(SEARCH("iw.kkZad",B3268)))</formula>
    </cfRule>
  </conditionalFormatting>
  <conditionalFormatting sqref="D3295:D3301 F3296:F3298">
    <cfRule type="cellIs" dxfId="84" priority="82" stopIfTrue="1" operator="equal">
      <formula>1800</formula>
    </cfRule>
    <cfRule type="cellIs" dxfId="83" priority="83" stopIfTrue="1" operator="equal">
      <formula>200</formula>
    </cfRule>
  </conditionalFormatting>
  <conditionalFormatting sqref="L3281:M3286 F3284:H3286 F3279:G3279 F3289:G3289 I3293 C3292:C3294 H3289:H3294 F3280:F3283 J3280:J3286 C3289:C3290 I3280:I3281 G3280:H3280 K3289:L3289 L3279:M3279 D3268:D3269 B3268 C3273:C3287 L3280 C3295:D3301 F3295:F3301">
    <cfRule type="containsText" dxfId="82" priority="81" stopIfTrue="1" operator="containsText" text="dsoy jktdh; fo|ky;ksa esa iz;ksx gsrq fu%'kqYd">
      <formula>NOT(ISERROR(SEARCH("dsoy jktdh; fo|ky;ksa esa iz;ksx gsrq fu%'kqYd",B3268)))</formula>
    </cfRule>
  </conditionalFormatting>
  <conditionalFormatting sqref="F3292:G3294">
    <cfRule type="cellIs" dxfId="81" priority="80" operator="equal">
      <formula>"0/100"</formula>
    </cfRule>
  </conditionalFormatting>
  <conditionalFormatting sqref="H3292:H3294">
    <cfRule type="cellIs" dxfId="80" priority="79" operator="equal">
      <formula>"E"</formula>
    </cfRule>
  </conditionalFormatting>
  <conditionalFormatting sqref="L3288">
    <cfRule type="cellIs" dxfId="79" priority="77" operator="equal">
      <formula>"Promoted"</formula>
    </cfRule>
    <cfRule type="cellIs" dxfId="78" priority="78" operator="equal">
      <formula>"Passed"</formula>
    </cfRule>
  </conditionalFormatting>
  <conditionalFormatting sqref="F3328:G3330">
    <cfRule type="cellIs" dxfId="77" priority="76" operator="equal">
      <formula>"0/100"</formula>
    </cfRule>
  </conditionalFormatting>
  <conditionalFormatting sqref="H3328:H3330">
    <cfRule type="cellIs" dxfId="76" priority="75" operator="equal">
      <formula>"E"</formula>
    </cfRule>
  </conditionalFormatting>
  <conditionalFormatting sqref="L3324">
    <cfRule type="cellIs" dxfId="75" priority="73" operator="equal">
      <formula>"Promoted"</formula>
    </cfRule>
    <cfRule type="cellIs" dxfId="74" priority="74" operator="equal">
      <formula>"Passed"</formula>
    </cfRule>
  </conditionalFormatting>
  <conditionalFormatting sqref="M3352:M3359 I3364 G3366:H3366 H3359:H3365 H3353:H3357 E3363:E3366 H3351:I3352 G3363:G3365 I3359:J3359 A3338:B3372 D3352:D3360 E3351:E3360 G3351:G3360 F3351:F3361 M3344:M3350 D3338:J3340 C3338:C3341 D3344:D3349 E3344:G3350 C3344:C3361 J3351:J3358 C3363:D3372 K3358:K3361 L3344:L3361 L3338:M3340 K3338:K3341 H3344:K3349 F3363:F3372">
    <cfRule type="cellIs" dxfId="73" priority="72" operator="equal">
      <formula>0</formula>
    </cfRule>
  </conditionalFormatting>
  <conditionalFormatting sqref="L3352:M3357 F3355:H3357 F3350:G3350 F3360:G3360 I3364 C3363:C3365 H3360:H3365 F3351:F3354 J3351:J3357 C3360:C3361 I3351:I3352 G3351:H3351 K3360:L3360 L3350:M3350 D3339:D3340 B3339 C3344:C3358 L3351 C3366:D3372 F3366:F3372">
    <cfRule type="containsText" dxfId="72" priority="70" stopIfTrue="1" operator="containsText" text="f'k{kk foHkkx jktLFkku">
      <formula>NOT(ISERROR(SEARCH("f'k{kk foHkkx jktLFkku",B3339)))</formula>
    </cfRule>
    <cfRule type="containsText" dxfId="71" priority="71" stopIfTrue="1" operator="containsText" text="iw.kkZad">
      <formula>NOT(ISERROR(SEARCH("iw.kkZad",B3339)))</formula>
    </cfRule>
  </conditionalFormatting>
  <conditionalFormatting sqref="D3366:D3372 F3367:F3369">
    <cfRule type="cellIs" dxfId="70" priority="68" stopIfTrue="1" operator="equal">
      <formula>1800</formula>
    </cfRule>
    <cfRule type="cellIs" dxfId="69" priority="69" stopIfTrue="1" operator="equal">
      <formula>200</formula>
    </cfRule>
  </conditionalFormatting>
  <conditionalFormatting sqref="L3352:M3357 F3355:H3357 F3350:G3350 F3360:G3360 I3364 C3363:C3365 H3360:H3365 F3351:F3354 J3351:J3357 C3360:C3361 I3351:I3352 G3351:H3351 K3360:L3360 L3350:M3350 D3339:D3340 B3339 C3344:C3358 L3351 C3366:D3372 F3366:F3372">
    <cfRule type="containsText" dxfId="68" priority="67" stopIfTrue="1" operator="containsText" text="dsoy jktdh; fo|ky;ksa esa iz;ksx gsrq fu%'kqYd">
      <formula>NOT(ISERROR(SEARCH("dsoy jktdh; fo|ky;ksa esa iz;ksx gsrq fu%'kqYd",B3339)))</formula>
    </cfRule>
  </conditionalFormatting>
  <conditionalFormatting sqref="F3363:G3365">
    <cfRule type="cellIs" dxfId="67" priority="66" operator="equal">
      <formula>"0/100"</formula>
    </cfRule>
  </conditionalFormatting>
  <conditionalFormatting sqref="H3363:H3365">
    <cfRule type="cellIs" dxfId="66" priority="65" operator="equal">
      <formula>"E"</formula>
    </cfRule>
  </conditionalFormatting>
  <conditionalFormatting sqref="L3359">
    <cfRule type="cellIs" dxfId="65" priority="63" operator="equal">
      <formula>"Promoted"</formula>
    </cfRule>
    <cfRule type="cellIs" dxfId="64" priority="64" operator="equal">
      <formula>"Passed"</formula>
    </cfRule>
  </conditionalFormatting>
  <conditionalFormatting sqref="F3399:G3401">
    <cfRule type="cellIs" dxfId="63" priority="62" operator="equal">
      <formula>"0/100"</formula>
    </cfRule>
  </conditionalFormatting>
  <conditionalFormatting sqref="H3399:H3401">
    <cfRule type="cellIs" dxfId="62" priority="61" operator="equal">
      <formula>"E"</formula>
    </cfRule>
  </conditionalFormatting>
  <conditionalFormatting sqref="L3395">
    <cfRule type="cellIs" dxfId="61" priority="59" operator="equal">
      <formula>"Promoted"</formula>
    </cfRule>
    <cfRule type="cellIs" dxfId="60" priority="60" operator="equal">
      <formula>"Passed"</formula>
    </cfRule>
  </conditionalFormatting>
  <conditionalFormatting sqref="M3423:M3430 I3435 G3437:H3437 H3430:H3436 H3424:H3428 E3434:E3437 H3422:I3423 G3434:G3436 I3430:J3430 A3409:B3443 D3423:D3431 E3422:E3431 G3422:G3431 F3422:F3432 M3415:M3421 D3409:J3411 C3409:C3412 D3415:D3420 E3415:G3421 C3415:C3432 J3422:J3429 C3434:D3443 K3429:K3432 L3415:L3432 L3409:M3411 K3409:K3412 H3415:K3420 F3434:F3443">
    <cfRule type="cellIs" dxfId="59" priority="58" operator="equal">
      <formula>0</formula>
    </cfRule>
  </conditionalFormatting>
  <conditionalFormatting sqref="L3423:M3428 F3426:H3428 F3421:G3421 F3431:G3431 I3435 C3434:C3436 H3431:H3436 F3422:F3425 J3422:J3428 C3431:C3432 I3422:I3423 G3422:H3422 K3431:L3431 L3421:M3421 D3410:D3411 B3410 C3415:C3429 L3422 C3437:D3443 F3437:F3443">
    <cfRule type="containsText" dxfId="58" priority="56" stopIfTrue="1" operator="containsText" text="f'k{kk foHkkx jktLFkku">
      <formula>NOT(ISERROR(SEARCH("f'k{kk foHkkx jktLFkku",B3410)))</formula>
    </cfRule>
    <cfRule type="containsText" dxfId="57" priority="57" stopIfTrue="1" operator="containsText" text="iw.kkZad">
      <formula>NOT(ISERROR(SEARCH("iw.kkZad",B3410)))</formula>
    </cfRule>
  </conditionalFormatting>
  <conditionalFormatting sqref="D3437:D3443 F3438:F3440">
    <cfRule type="cellIs" dxfId="56" priority="54" stopIfTrue="1" operator="equal">
      <formula>1800</formula>
    </cfRule>
    <cfRule type="cellIs" dxfId="55" priority="55" stopIfTrue="1" operator="equal">
      <formula>200</formula>
    </cfRule>
  </conditionalFormatting>
  <conditionalFormatting sqref="L3423:M3428 F3426:H3428 F3421:G3421 F3431:G3431 I3435 C3434:C3436 H3431:H3436 F3422:F3425 J3422:J3428 C3431:C3432 I3422:I3423 G3422:H3422 K3431:L3431 L3421:M3421 D3410:D3411 B3410 C3415:C3429 L3422 C3437:D3443 F3437:F3443">
    <cfRule type="containsText" dxfId="54" priority="53" stopIfTrue="1" operator="containsText" text="dsoy jktdh; fo|ky;ksa esa iz;ksx gsrq fu%'kqYd">
      <formula>NOT(ISERROR(SEARCH("dsoy jktdh; fo|ky;ksa esa iz;ksx gsrq fu%'kqYd",B3410)))</formula>
    </cfRule>
  </conditionalFormatting>
  <conditionalFormatting sqref="F3434:G3436">
    <cfRule type="cellIs" dxfId="53" priority="52" operator="equal">
      <formula>"0/100"</formula>
    </cfRule>
  </conditionalFormatting>
  <conditionalFormatting sqref="H3434:H3436">
    <cfRule type="cellIs" dxfId="52" priority="51" operator="equal">
      <formula>"E"</formula>
    </cfRule>
  </conditionalFormatting>
  <conditionalFormatting sqref="L3430">
    <cfRule type="cellIs" dxfId="51" priority="49" operator="equal">
      <formula>"Promoted"</formula>
    </cfRule>
    <cfRule type="cellIs" dxfId="50" priority="50" operator="equal">
      <formula>"Passed"</formula>
    </cfRule>
  </conditionalFormatting>
  <conditionalFormatting sqref="F3470:G3472">
    <cfRule type="cellIs" dxfId="49" priority="48" operator="equal">
      <formula>"0/100"</formula>
    </cfRule>
  </conditionalFormatting>
  <conditionalFormatting sqref="H3470:H3472">
    <cfRule type="cellIs" dxfId="48" priority="47" operator="equal">
      <formula>"E"</formula>
    </cfRule>
  </conditionalFormatting>
  <conditionalFormatting sqref="L3466">
    <cfRule type="cellIs" dxfId="47" priority="45" operator="equal">
      <formula>"Promoted"</formula>
    </cfRule>
    <cfRule type="cellIs" dxfId="46" priority="46" operator="equal">
      <formula>"Passed"</formula>
    </cfRule>
  </conditionalFormatting>
  <conditionalFormatting sqref="M3494:M3501 I3506 G3508:H3508 H3501:H3507 H3495:H3499 E3505:E3508 H3493:I3494 G3505:G3507 I3501:J3501 A3480:B3514 D3494:D3502 E3493:E3502 G3493:G3502 F3493:F3503 M3486:M3492 D3480:J3482 C3480:C3483 D3486:D3491 E3486:G3492 C3486:C3503 J3493:J3500 C3505:D3514 K3500:K3503 L3486:L3503 L3480:M3482 K3480:K3483 H3486:K3491 F3505:F3514">
    <cfRule type="cellIs" dxfId="45" priority="44" operator="equal">
      <formula>0</formula>
    </cfRule>
  </conditionalFormatting>
  <conditionalFormatting sqref="L3494:M3499 F3497:H3499 F3492:G3492 F3502:G3502 I3506 C3505:C3507 H3502:H3507 F3493:F3496 J3493:J3499 C3502:C3503 I3493:I3494 G3493:H3493 K3502:L3502 L3492:M3492 D3481:D3482 B3481 C3486:C3500 L3493 C3508:D3514 F3508:F3514">
    <cfRule type="containsText" dxfId="44" priority="42" stopIfTrue="1" operator="containsText" text="f'k{kk foHkkx jktLFkku">
      <formula>NOT(ISERROR(SEARCH("f'k{kk foHkkx jktLFkku",B3481)))</formula>
    </cfRule>
    <cfRule type="containsText" dxfId="43" priority="43" stopIfTrue="1" operator="containsText" text="iw.kkZad">
      <formula>NOT(ISERROR(SEARCH("iw.kkZad",B3481)))</formula>
    </cfRule>
  </conditionalFormatting>
  <conditionalFormatting sqref="D3508:D3514 F3509:F3511">
    <cfRule type="cellIs" dxfId="42" priority="40" stopIfTrue="1" operator="equal">
      <formula>1800</formula>
    </cfRule>
    <cfRule type="cellIs" dxfId="41" priority="41" stopIfTrue="1" operator="equal">
      <formula>200</formula>
    </cfRule>
  </conditionalFormatting>
  <conditionalFormatting sqref="L3494:M3499 F3497:H3499 F3492:G3492 F3502:G3502 I3506 C3505:C3507 H3502:H3507 F3493:F3496 J3493:J3499 C3502:C3503 I3493:I3494 G3493:H3493 K3502:L3502 L3492:M3492 D3481:D3482 B3481 C3486:C3500 L3493 C3508:D3514 F3508:F3514">
    <cfRule type="containsText" dxfId="40" priority="39" stopIfTrue="1" operator="containsText" text="dsoy jktdh; fo|ky;ksa esa iz;ksx gsrq fu%'kqYd">
      <formula>NOT(ISERROR(SEARCH("dsoy jktdh; fo|ky;ksa esa iz;ksx gsrq fu%'kqYd",B3481)))</formula>
    </cfRule>
  </conditionalFormatting>
  <conditionalFormatting sqref="F3505:G3507">
    <cfRule type="cellIs" dxfId="39" priority="38" operator="equal">
      <formula>"0/100"</formula>
    </cfRule>
  </conditionalFormatting>
  <conditionalFormatting sqref="H3505:H3507">
    <cfRule type="cellIs" dxfId="38" priority="37" operator="equal">
      <formula>"E"</formula>
    </cfRule>
  </conditionalFormatting>
  <conditionalFormatting sqref="L3501">
    <cfRule type="cellIs" dxfId="37" priority="35" operator="equal">
      <formula>"Promoted"</formula>
    </cfRule>
    <cfRule type="cellIs" dxfId="36" priority="36" operator="equal">
      <formula>"Passed"</formula>
    </cfRule>
  </conditionalFormatting>
  <conditionalFormatting sqref="F3541:G3543">
    <cfRule type="cellIs" dxfId="35" priority="34" operator="equal">
      <formula>"0/100"</formula>
    </cfRule>
  </conditionalFormatting>
  <conditionalFormatting sqref="H3541:H3543">
    <cfRule type="cellIs" dxfId="34" priority="33" operator="equal">
      <formula>"E"</formula>
    </cfRule>
  </conditionalFormatting>
  <conditionalFormatting sqref="L3537">
    <cfRule type="cellIs" dxfId="33" priority="31" operator="equal">
      <formula>"Promoted"</formula>
    </cfRule>
    <cfRule type="cellIs" dxfId="32" priority="32" operator="equal">
      <formula>"Passed"</formula>
    </cfRule>
  </conditionalFormatting>
  <conditionalFormatting sqref="D66:D71 D101:D106 D137:D142 D172:D177 D208:D213 D243:D248 D279:D284 D314:D319 D350:D355 D385:D390 D421:D426 D456:D461 D492:D497 D527:D532 D563:D568 D598:D603 D634:D639">
    <cfRule type="cellIs" dxfId="31" priority="30" operator="equal">
      <formula>0</formula>
    </cfRule>
  </conditionalFormatting>
  <conditionalFormatting sqref="D66:D71 D101:D106 D137:D142 D172:D177 D208:D213 D243:D248 D279:D284 D314:D319 D350:D355 D385:D390 D421:D426 D456:D461 D492:D497 D527:D532 D563:D568 D598:D603 D634:D639">
    <cfRule type="containsText" dxfId="30" priority="28" stopIfTrue="1" operator="containsText" text="f'k{kk foHkkx jktLFkku">
      <formula>NOT(ISERROR(SEARCH("f'k{kk foHkkx jktLFkku",D66)))</formula>
    </cfRule>
    <cfRule type="containsText" dxfId="29" priority="29" stopIfTrue="1" operator="containsText" text="iw.kkZad">
      <formula>NOT(ISERROR(SEARCH("iw.kkZad",D66)))</formula>
    </cfRule>
  </conditionalFormatting>
  <conditionalFormatting sqref="D66:D71 D101:D106 D137:D142 D172:D177 D208:D213 D243:D248 D279:D284 D314:D319 D350:D355 D385:D390 D421:D426 D456:D461 D492:D497 D527:D532 D563:D568 D598:D603 D634:D639">
    <cfRule type="cellIs" dxfId="28" priority="26" stopIfTrue="1" operator="equal">
      <formula>1800</formula>
    </cfRule>
    <cfRule type="cellIs" dxfId="27" priority="27" stopIfTrue="1" operator="equal">
      <formula>200</formula>
    </cfRule>
  </conditionalFormatting>
  <conditionalFormatting sqref="D66:D71 D101:D106 D137:D142 D172:D177 D208:D213 D243:D248 D279:D284 D314:D319 D350:D355 D385:D390 D421:D426 D456:D461 D492:D497 D527:D532 D563:D568 D598:D603 D634:D639">
    <cfRule type="containsText" dxfId="26" priority="25" stopIfTrue="1" operator="containsText" text="dsoy jktdh; fo|ky;ksa esa iz;ksx gsrq fu%'kqYd">
      <formula>NOT(ISERROR(SEARCH("dsoy jktdh; fo|ky;ksa esa iz;ksx gsrq fu%'kqYd",D66)))</formula>
    </cfRule>
  </conditionalFormatting>
  <conditionalFormatting sqref="D669:D674 D705:D710 D740:D745 D776:D781 D811:D816 D847:D852 D882:D887 D918:D923 D953:D958 D989:D994 D1024:D1029 D1060:D1065 D1095:D1100 D1131:D1136 D1166:D1171 D1202:D1207 D1237:D1242 D1273:D1278">
    <cfRule type="cellIs" dxfId="25" priority="24" operator="equal">
      <formula>0</formula>
    </cfRule>
  </conditionalFormatting>
  <conditionalFormatting sqref="D669:D674 D705:D710 D740:D745 D776:D781 D811:D816 D847:D852 D882:D887 D918:D923 D953:D958 D989:D994 D1024:D1029 D1060:D1065 D1095:D1100 D1131:D1136 D1166:D1171 D1202:D1207 D1237:D1242 D1273:D1278">
    <cfRule type="containsText" dxfId="24" priority="22" stopIfTrue="1" operator="containsText" text="f'k{kk foHkkx jktLFkku">
      <formula>NOT(ISERROR(SEARCH("f'k{kk foHkkx jktLFkku",D669)))</formula>
    </cfRule>
    <cfRule type="containsText" dxfId="23" priority="23" stopIfTrue="1" operator="containsText" text="iw.kkZad">
      <formula>NOT(ISERROR(SEARCH("iw.kkZad",D669)))</formula>
    </cfRule>
  </conditionalFormatting>
  <conditionalFormatting sqref="D669:D674 D705:D710 D740:D745 D776:D781 D811:D816 D847:D852 D882:D887 D918:D923 D953:D958 D989:D994 D1024:D1029 D1060:D1065 D1095:D1100 D1131:D1136 D1166:D1171 D1202:D1207 D1237:D1242 D1273:D1278">
    <cfRule type="cellIs" dxfId="22" priority="20" stopIfTrue="1" operator="equal">
      <formula>1800</formula>
    </cfRule>
    <cfRule type="cellIs" dxfId="21" priority="21" stopIfTrue="1" operator="equal">
      <formula>200</formula>
    </cfRule>
  </conditionalFormatting>
  <conditionalFormatting sqref="D669:D674 D705:D710 D740:D745 D776:D781 D811:D816 D847:D852 D882:D887 D918:D923 D953:D958 D989:D994 D1024:D1029 D1060:D1065 D1095:D1100 D1131:D1136 D1166:D1171 D1202:D1207 D1237:D1242 D1273:D1278">
    <cfRule type="containsText" dxfId="20" priority="19" stopIfTrue="1" operator="containsText" text="dsoy jktdh; fo|ky;ksa esa iz;ksx gsrq fu%'kqYd">
      <formula>NOT(ISERROR(SEARCH("dsoy jktdh; fo|ky;ksa esa iz;ksx gsrq fu%'kqYd",D669)))</formula>
    </cfRule>
  </conditionalFormatting>
  <conditionalFormatting sqref="D1308:D1313 D1344:D1349 D1379:D1384 D1415:D1420 D1450:D1455 D1486:D1491 D1521:D1526 D1557:D1562 D1592:D1597 D1628:D1633 D1663:D1668 D1699:D1704 D1734:D1739 D1770:D1775 D1805:D1810 D1841:D1846 D1876:D1881 D1912:D1917 D1947:D1952 D1983:D1988 D2018:D2023 D2054:D2059 D2089:D2094 D2125:D2130 D2160:D2165 D2196:D2201 D2231:D2236">
    <cfRule type="cellIs" dxfId="19" priority="18" operator="equal">
      <formula>0</formula>
    </cfRule>
  </conditionalFormatting>
  <conditionalFormatting sqref="D1308:D1313 D1344:D1349 D1379:D1384 D1415:D1420 D1450:D1455 D1486:D1491 D1521:D1526 D1557:D1562 D1592:D1597 D1628:D1633 D1663:D1668 D1699:D1704 D1734:D1739 D1770:D1775 D1805:D1810 D1841:D1846 D1876:D1881 D1912:D1917 D1947:D1952 D1983:D1988 D2018:D2023 D2054:D2059 D2089:D2094 D2125:D2130 D2160:D2165 D2196:D2201 D2231:D2236">
    <cfRule type="containsText" dxfId="18" priority="16" stopIfTrue="1" operator="containsText" text="f'k{kk foHkkx jktLFkku">
      <formula>NOT(ISERROR(SEARCH("f'k{kk foHkkx jktLFkku",D1308)))</formula>
    </cfRule>
    <cfRule type="containsText" dxfId="17" priority="17" stopIfTrue="1" operator="containsText" text="iw.kkZad">
      <formula>NOT(ISERROR(SEARCH("iw.kkZad",D1308)))</formula>
    </cfRule>
  </conditionalFormatting>
  <conditionalFormatting sqref="D1308:D1313 D1344:D1349 D1379:D1384 D1415:D1420 D1450:D1455 D1486:D1491 D1521:D1526 D1557:D1562 D1592:D1597 D1628:D1633 D1663:D1668 D1699:D1704 D1734:D1739 D1770:D1775 D1805:D1810 D1841:D1846 D1876:D1881 D1912:D1917 D1947:D1952 D1983:D1988 D2018:D2023 D2054:D2059 D2089:D2094 D2125:D2130 D2160:D2165 D2196:D2201 D2231:D2236">
    <cfRule type="cellIs" dxfId="16" priority="14" stopIfTrue="1" operator="equal">
      <formula>1800</formula>
    </cfRule>
    <cfRule type="cellIs" dxfId="15" priority="15" stopIfTrue="1" operator="equal">
      <formula>200</formula>
    </cfRule>
  </conditionalFormatting>
  <conditionalFormatting sqref="D1308:D1313 D1344:D1349 D1379:D1384 D1415:D1420 D1450:D1455 D1486:D1491 D1521:D1526 D1557:D1562 D1592:D1597 D1628:D1633 D1663:D1668 D1699:D1704 D1734:D1739 D1770:D1775 D1805:D1810 D1841:D1846 D1876:D1881 D1912:D1917 D1947:D1952 D1983:D1988 D2018:D2023 D2054:D2059 D2089:D2094 D2125:D2130 D2160:D2165 D2196:D2201 D2231:D2236">
    <cfRule type="containsText" dxfId="14" priority="13" stopIfTrue="1" operator="containsText" text="dsoy jktdh; fo|ky;ksa esa iz;ksx gsrq fu%'kqYd">
      <formula>NOT(ISERROR(SEARCH("dsoy jktdh; fo|ky;ksa esa iz;ksx gsrq fu%'kqYd",D1308)))</formula>
    </cfRule>
  </conditionalFormatting>
  <conditionalFormatting sqref="D2267:D2272 D2302:D2307 D2338:D2343 D2373:D2378 D2409:D2414 D2444:D2449 D2480:D2485 D2515:D2520 D2551:D2556 D2586:D2591 D2622:D2627 D2657:D2662 D2693:D2698 D2728:D2733 D2764:D2769 D2799:D2804 D2835:D2840 D2870:D2875 D2906:D2911 D2941:D2946 D2977:D2982 D3012:D3017 D3048:D3053 D3083:D3088 D3119:D3124 D3154:D3159 D3190:D3195">
    <cfRule type="cellIs" dxfId="13" priority="12" operator="equal">
      <formula>0</formula>
    </cfRule>
  </conditionalFormatting>
  <conditionalFormatting sqref="D2267:D2272 D2302:D2307 D2338:D2343 D2373:D2378 D2409:D2414 D2444:D2449 D2480:D2485 D2515:D2520 D2551:D2556 D2586:D2591 D2622:D2627 D2657:D2662 D2693:D2698 D2728:D2733 D2764:D2769 D2799:D2804 D2835:D2840 D2870:D2875 D2906:D2911 D2941:D2946 D2977:D2982 D3012:D3017 D3048:D3053 D3083:D3088 D3119:D3124 D3154:D3159 D3190:D3195">
    <cfRule type="containsText" dxfId="12" priority="10" stopIfTrue="1" operator="containsText" text="f'k{kk foHkkx jktLFkku">
      <formula>NOT(ISERROR(SEARCH("f'k{kk foHkkx jktLFkku",D2267)))</formula>
    </cfRule>
    <cfRule type="containsText" dxfId="11" priority="11" stopIfTrue="1" operator="containsText" text="iw.kkZad">
      <formula>NOT(ISERROR(SEARCH("iw.kkZad",D2267)))</formula>
    </cfRule>
  </conditionalFormatting>
  <conditionalFormatting sqref="D2267:D2272 D2302:D2307 D2338:D2343 D2373:D2378 D2409:D2414 D2444:D2449 D2480:D2485 D2515:D2520 D2551:D2556 D2586:D2591 D2622:D2627 D2657:D2662 D2693:D2698 D2728:D2733 D2764:D2769 D2799:D2804 D2835:D2840 D2870:D2875 D2906:D2911 D2941:D2946 D2977:D2982 D3012:D3017 D3048:D3053 D3083:D3088 D3119:D3124 D3154:D3159 D3190:D3195">
    <cfRule type="cellIs" dxfId="10" priority="8" stopIfTrue="1" operator="equal">
      <formula>1800</formula>
    </cfRule>
    <cfRule type="cellIs" dxfId="9" priority="9" stopIfTrue="1" operator="equal">
      <formula>200</formula>
    </cfRule>
  </conditionalFormatting>
  <conditionalFormatting sqref="D2267:D2272 D2302:D2307 D2338:D2343 D2373:D2378 D2409:D2414 D2444:D2449 D2480:D2485 D2515:D2520 D2551:D2556 D2586:D2591 D2622:D2627 D2657:D2662 D2693:D2698 D2728:D2733 D2764:D2769 D2799:D2804 D2835:D2840 D2870:D2875 D2906:D2911 D2941:D2946 D2977:D2982 D3012:D3017 D3048:D3053 D3083:D3088 D3119:D3124 D3154:D3159 D3190:D3195">
    <cfRule type="containsText" dxfId="8" priority="7" stopIfTrue="1" operator="containsText" text="dsoy jktdh; fo|ky;ksa esa iz;ksx gsrq fu%'kqYd">
      <formula>NOT(ISERROR(SEARCH("dsoy jktdh; fo|ky;ksa esa iz;ksx gsrq fu%'kqYd",D2267)))</formula>
    </cfRule>
  </conditionalFormatting>
  <conditionalFormatting sqref="D3225:D3230 D3261:D3266 D3296:D3301 D3332:D3337 D3367:D3372 D3403:D3408 D3438:D3443 D3474:D3479 D3509:D3514 D3545:D3550">
    <cfRule type="cellIs" dxfId="7" priority="6" operator="equal">
      <formula>0</formula>
    </cfRule>
  </conditionalFormatting>
  <conditionalFormatting sqref="D3225:D3230 D3261:D3266 D3296:D3301 D3332:D3337 D3367:D3372 D3403:D3408 D3438:D3443 D3474:D3479 D3509:D3514 D3545:D3550">
    <cfRule type="containsText" dxfId="6" priority="4" stopIfTrue="1" operator="containsText" text="f'k{kk foHkkx jktLFkku">
      <formula>NOT(ISERROR(SEARCH("f'k{kk foHkkx jktLFkku",D3225)))</formula>
    </cfRule>
    <cfRule type="containsText" dxfId="5" priority="5" stopIfTrue="1" operator="containsText" text="iw.kkZad">
      <formula>NOT(ISERROR(SEARCH("iw.kkZad",D3225)))</formula>
    </cfRule>
  </conditionalFormatting>
  <conditionalFormatting sqref="D3225:D3230 D3261:D3266 D3296:D3301 D3332:D3337 D3367:D3372 D3403:D3408 D3438:D3443 D3474:D3479 D3509:D3514 D3545:D3550">
    <cfRule type="cellIs" dxfId="4" priority="2" stopIfTrue="1" operator="equal">
      <formula>1800</formula>
    </cfRule>
    <cfRule type="cellIs" dxfId="3" priority="3" stopIfTrue="1" operator="equal">
      <formula>200</formula>
    </cfRule>
  </conditionalFormatting>
  <conditionalFormatting sqref="D3225:D3230 D3261:D3266 D3296:D3301 D3332:D3337 D3367:D3372 D3403:D3408 D3438:D3443 D3474:D3479 D3509:D3514 D3545:D3550">
    <cfRule type="containsText" dxfId="2" priority="1" stopIfTrue="1" operator="containsText" text="dsoy jktdh; fo|ky;ksa esa iz;ksx gsrq fu%'kqYd">
      <formula>NOT(ISERROR(SEARCH("dsoy jktdh; fo|ky;ksa esa iz;ksx gsrq fu%'kqYd",D3225)))</formula>
    </cfRule>
  </conditionalFormatting>
  <pageMargins left="0.21" right="0.18" top="0.26" bottom="0.28000000000000003" header="0.22" footer="0.31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Help</vt:lpstr>
      <vt:lpstr>Master</vt:lpstr>
      <vt:lpstr>Class-6</vt:lpstr>
      <vt:lpstr>Result Sheet 6</vt:lpstr>
      <vt:lpstr>Statics</vt:lpstr>
      <vt:lpstr>Mark Sheets</vt:lpstr>
      <vt:lpstr>'Result Sheet 6'!Print_Area</vt:lpstr>
      <vt:lpstr>'Result Sheet 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pc</cp:lastModifiedBy>
  <cp:lastPrinted>2011-04-20T23:01:00Z</cp:lastPrinted>
  <dcterms:created xsi:type="dcterms:W3CDTF">2020-04-10T15:51:31Z</dcterms:created>
  <dcterms:modified xsi:type="dcterms:W3CDTF">2022-05-14T06:42:24Z</dcterms:modified>
</cp:coreProperties>
</file>