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35" windowHeight="7965" tabRatio="780"/>
  </bookViews>
  <sheets>
    <sheet name="MASTER SHEET" sheetId="790" r:id="rId1"/>
    <sheet name="D.A.ARREAR 8-EMPLOYEE" sheetId="789" r:id="rId2"/>
    <sheet name="D.A.ARREAR 16-EMPLOYEE" sheetId="793" r:id="rId3"/>
  </sheets>
  <definedNames>
    <definedName name="ANAND">'MASTER SHEET'!#REF!</definedName>
    <definedName name="ANANDD">'MASTER SHEET'!#REF!</definedName>
    <definedName name="_xlnm.Print_Area" localSheetId="2">'D.A.ARREAR 16-EMPLOYEE'!$A:$T</definedName>
    <definedName name="_xlnm.Print_Area" localSheetId="1">'D.A.ARREAR 8-EMPLOYEE'!$A$1:$R$41</definedName>
  </definedNames>
  <calcPr calcId="124519"/>
</workbook>
</file>

<file path=xl/calcChain.xml><?xml version="1.0" encoding="utf-8"?>
<calcChain xmlns="http://schemas.openxmlformats.org/spreadsheetml/2006/main">
  <c r="Q25" i="789"/>
  <c r="Q26"/>
  <c r="Q27"/>
  <c r="Q28"/>
  <c r="Q29"/>
  <c r="Q30"/>
  <c r="Q31"/>
  <c r="Q32"/>
  <c r="Q33"/>
  <c r="Q34"/>
  <c r="Q35"/>
  <c r="Q36"/>
  <c r="Q9" i="793"/>
  <c r="Q10"/>
  <c r="Q11"/>
  <c r="Q12"/>
  <c r="Q13"/>
  <c r="Q14"/>
  <c r="Q15"/>
  <c r="Q16"/>
  <c r="H32"/>
  <c r="E32"/>
  <c r="H28"/>
  <c r="E28"/>
  <c r="H24"/>
  <c r="E24"/>
  <c r="H20"/>
  <c r="E20"/>
  <c r="H16"/>
  <c r="E16"/>
  <c r="H12"/>
  <c r="E12"/>
  <c r="H8"/>
  <c r="E8"/>
  <c r="H36" i="789"/>
  <c r="E36"/>
  <c r="O38" i="793"/>
  <c r="O39" s="1"/>
  <c r="H33"/>
  <c r="E33"/>
  <c r="B33"/>
  <c r="C33"/>
  <c r="B29"/>
  <c r="H29"/>
  <c r="H30" s="1"/>
  <c r="E29"/>
  <c r="E30" s="1"/>
  <c r="C29"/>
  <c r="B25"/>
  <c r="H25"/>
  <c r="E25"/>
  <c r="C25"/>
  <c r="B21"/>
  <c r="H21"/>
  <c r="H22" s="1"/>
  <c r="E21"/>
  <c r="E22" s="1"/>
  <c r="C21"/>
  <c r="B17"/>
  <c r="H17"/>
  <c r="E17"/>
  <c r="F17" s="1"/>
  <c r="C17"/>
  <c r="B13"/>
  <c r="S36"/>
  <c r="H36" s="1"/>
  <c r="S32"/>
  <c r="S28"/>
  <c r="S24"/>
  <c r="S20"/>
  <c r="S16"/>
  <c r="S12"/>
  <c r="S8"/>
  <c r="C13"/>
  <c r="B9"/>
  <c r="H13"/>
  <c r="H14" s="1"/>
  <c r="E13"/>
  <c r="H9"/>
  <c r="I9" s="1"/>
  <c r="E9"/>
  <c r="F9" s="1"/>
  <c r="C9"/>
  <c r="B5"/>
  <c r="H5"/>
  <c r="I5" s="1"/>
  <c r="E5"/>
  <c r="E6" s="1"/>
  <c r="H5" i="789"/>
  <c r="E5"/>
  <c r="C5" i="793"/>
  <c r="B5" i="789"/>
  <c r="O37" i="793"/>
  <c r="A1"/>
  <c r="S36" i="789"/>
  <c r="S32"/>
  <c r="E32" s="1"/>
  <c r="S28"/>
  <c r="S24"/>
  <c r="S20"/>
  <c r="S16"/>
  <c r="S12"/>
  <c r="H32" l="1"/>
  <c r="E36" i="793"/>
  <c r="I36" s="1"/>
  <c r="G17"/>
  <c r="K13"/>
  <c r="F13"/>
  <c r="G13" s="1"/>
  <c r="I13"/>
  <c r="J13" s="1"/>
  <c r="E14"/>
  <c r="E15" s="1"/>
  <c r="L9"/>
  <c r="G9"/>
  <c r="K9"/>
  <c r="J9"/>
  <c r="F29"/>
  <c r="G29" s="1"/>
  <c r="K25"/>
  <c r="K33"/>
  <c r="F5"/>
  <c r="L5" s="1"/>
  <c r="I32"/>
  <c r="F33"/>
  <c r="G33" s="1"/>
  <c r="F8"/>
  <c r="K17"/>
  <c r="I20"/>
  <c r="F21"/>
  <c r="G21" s="1"/>
  <c r="F12"/>
  <c r="F24"/>
  <c r="F25"/>
  <c r="G25" s="1"/>
  <c r="F28"/>
  <c r="J5"/>
  <c r="H23"/>
  <c r="I22"/>
  <c r="J22" s="1"/>
  <c r="E31"/>
  <c r="F30"/>
  <c r="K30"/>
  <c r="E23"/>
  <c r="F22"/>
  <c r="K22"/>
  <c r="H31"/>
  <c r="I30"/>
  <c r="J30" s="1"/>
  <c r="E7"/>
  <c r="F6"/>
  <c r="G6" s="1"/>
  <c r="I14"/>
  <c r="J14" s="1"/>
  <c r="H15"/>
  <c r="H6"/>
  <c r="K6" s="1"/>
  <c r="K5"/>
  <c r="E10"/>
  <c r="I17"/>
  <c r="L17" s="1"/>
  <c r="E18"/>
  <c r="K21"/>
  <c r="I25"/>
  <c r="E26"/>
  <c r="K29"/>
  <c r="I33"/>
  <c r="E34"/>
  <c r="H10"/>
  <c r="H26"/>
  <c r="H34"/>
  <c r="H18"/>
  <c r="I21"/>
  <c r="J21" s="1"/>
  <c r="I29"/>
  <c r="J29" s="1"/>
  <c r="G5" l="1"/>
  <c r="F14"/>
  <c r="L14" s="1"/>
  <c r="L33"/>
  <c r="M33" s="1"/>
  <c r="F36"/>
  <c r="G36" s="1"/>
  <c r="I24"/>
  <c r="L24" s="1"/>
  <c r="K14"/>
  <c r="L13"/>
  <c r="M13" s="1"/>
  <c r="K36"/>
  <c r="M9"/>
  <c r="N9" s="1"/>
  <c r="P9" s="1"/>
  <c r="K8"/>
  <c r="I8"/>
  <c r="L8" s="1"/>
  <c r="J36"/>
  <c r="L22"/>
  <c r="M22" s="1"/>
  <c r="M17"/>
  <c r="J20"/>
  <c r="J32"/>
  <c r="K24"/>
  <c r="L25"/>
  <c r="M25" s="1"/>
  <c r="K28"/>
  <c r="F32"/>
  <c r="L32" s="1"/>
  <c r="K12"/>
  <c r="F20"/>
  <c r="G20" s="1"/>
  <c r="I12"/>
  <c r="J12" s="1"/>
  <c r="K32"/>
  <c r="I28"/>
  <c r="J28" s="1"/>
  <c r="K20"/>
  <c r="L30"/>
  <c r="M30" s="1"/>
  <c r="L29"/>
  <c r="M29" s="1"/>
  <c r="J25"/>
  <c r="H19"/>
  <c r="I18"/>
  <c r="J18" s="1"/>
  <c r="H27"/>
  <c r="I26"/>
  <c r="J26" s="1"/>
  <c r="I15"/>
  <c r="J15" s="1"/>
  <c r="H35"/>
  <c r="I34"/>
  <c r="J34" s="1"/>
  <c r="F34"/>
  <c r="K34"/>
  <c r="E35"/>
  <c r="F26"/>
  <c r="K26"/>
  <c r="E27"/>
  <c r="F18"/>
  <c r="K18"/>
  <c r="E19"/>
  <c r="F10"/>
  <c r="K10"/>
  <c r="E11"/>
  <c r="I6"/>
  <c r="L6" s="1"/>
  <c r="H7"/>
  <c r="K7" s="1"/>
  <c r="I16"/>
  <c r="J16" s="1"/>
  <c r="F16"/>
  <c r="K16"/>
  <c r="F7"/>
  <c r="F31"/>
  <c r="G31" s="1"/>
  <c r="K31"/>
  <c r="G8"/>
  <c r="G12"/>
  <c r="G30"/>
  <c r="G28"/>
  <c r="L21"/>
  <c r="M21" s="1"/>
  <c r="J17"/>
  <c r="G24"/>
  <c r="G22"/>
  <c r="J33"/>
  <c r="G14"/>
  <c r="H11"/>
  <c r="I10"/>
  <c r="J10" s="1"/>
  <c r="I31"/>
  <c r="J31" s="1"/>
  <c r="F23"/>
  <c r="G23" s="1"/>
  <c r="K23"/>
  <c r="I23"/>
  <c r="J23" s="1"/>
  <c r="F15"/>
  <c r="K15"/>
  <c r="M5"/>
  <c r="N33" l="1"/>
  <c r="P33" s="1"/>
  <c r="Q33" s="1"/>
  <c r="N29"/>
  <c r="P29" s="1"/>
  <c r="Q29" s="1"/>
  <c r="N25"/>
  <c r="P25" s="1"/>
  <c r="Q25" s="1"/>
  <c r="N17"/>
  <c r="P17" s="1"/>
  <c r="Q17" s="1"/>
  <c r="J24"/>
  <c r="J8"/>
  <c r="M8"/>
  <c r="L36"/>
  <c r="M36" s="1"/>
  <c r="M14"/>
  <c r="N14" s="1"/>
  <c r="P14" s="1"/>
  <c r="N13"/>
  <c r="P13" s="1"/>
  <c r="M24"/>
  <c r="G32"/>
  <c r="L15"/>
  <c r="M15" s="1"/>
  <c r="M32"/>
  <c r="L20"/>
  <c r="M20" s="1"/>
  <c r="L12"/>
  <c r="M12" s="1"/>
  <c r="N12" s="1"/>
  <c r="P12" s="1"/>
  <c r="L28"/>
  <c r="M28" s="1"/>
  <c r="L18"/>
  <c r="M18" s="1"/>
  <c r="L26"/>
  <c r="M26" s="1"/>
  <c r="L10"/>
  <c r="M10" s="1"/>
  <c r="N21"/>
  <c r="P21" s="1"/>
  <c r="Q21" s="1"/>
  <c r="F11"/>
  <c r="K11"/>
  <c r="F27"/>
  <c r="K27"/>
  <c r="N5"/>
  <c r="N30"/>
  <c r="P30" s="1"/>
  <c r="Q30" s="1"/>
  <c r="I11"/>
  <c r="J11" s="1"/>
  <c r="I27"/>
  <c r="J27" s="1"/>
  <c r="M6"/>
  <c r="G15"/>
  <c r="H37"/>
  <c r="G7"/>
  <c r="J6"/>
  <c r="F19"/>
  <c r="G19" s="1"/>
  <c r="K19"/>
  <c r="F35"/>
  <c r="G35" s="1"/>
  <c r="K35"/>
  <c r="I19"/>
  <c r="J19" s="1"/>
  <c r="N22"/>
  <c r="P22" s="1"/>
  <c r="Q22" s="1"/>
  <c r="I7"/>
  <c r="L7" s="1"/>
  <c r="I35"/>
  <c r="J35" s="1"/>
  <c r="L16"/>
  <c r="M16" s="1"/>
  <c r="N16" s="1"/>
  <c r="P16" s="1"/>
  <c r="L34"/>
  <c r="M34" s="1"/>
  <c r="L23"/>
  <c r="M23" s="1"/>
  <c r="E37"/>
  <c r="L31"/>
  <c r="M31" s="1"/>
  <c r="G16"/>
  <c r="G10"/>
  <c r="G18"/>
  <c r="G26"/>
  <c r="G34"/>
  <c r="N28" l="1"/>
  <c r="P28" s="1"/>
  <c r="Q28" s="1"/>
  <c r="N32"/>
  <c r="P32" s="1"/>
  <c r="Q32" s="1"/>
  <c r="Q18"/>
  <c r="N36"/>
  <c r="P36" s="1"/>
  <c r="Q36" s="1"/>
  <c r="N20"/>
  <c r="P20" s="1"/>
  <c r="Q20" s="1"/>
  <c r="N24"/>
  <c r="P24" s="1"/>
  <c r="Q24" s="1"/>
  <c r="N8"/>
  <c r="P8" s="1"/>
  <c r="Q8" s="1"/>
  <c r="L27"/>
  <c r="M27" s="1"/>
  <c r="L19"/>
  <c r="M19" s="1"/>
  <c r="N34"/>
  <c r="P34" s="1"/>
  <c r="Q34" s="1"/>
  <c r="M7"/>
  <c r="N18"/>
  <c r="P18" s="1"/>
  <c r="N6"/>
  <c r="P6" s="1"/>
  <c r="Q6" s="1"/>
  <c r="N26"/>
  <c r="P26" s="1"/>
  <c r="Q26" s="1"/>
  <c r="K37"/>
  <c r="F37"/>
  <c r="I37"/>
  <c r="J7"/>
  <c r="J37" s="1"/>
  <c r="L35"/>
  <c r="M35" s="1"/>
  <c r="G27"/>
  <c r="N23"/>
  <c r="P23" s="1"/>
  <c r="Q23" s="1"/>
  <c r="N31"/>
  <c r="P31" s="1"/>
  <c r="Q31" s="1"/>
  <c r="P5"/>
  <c r="N10"/>
  <c r="P10" s="1"/>
  <c r="N15"/>
  <c r="P15" s="1"/>
  <c r="L11"/>
  <c r="M11" s="1"/>
  <c r="G11"/>
  <c r="N19" l="1"/>
  <c r="P19" s="1"/>
  <c r="Q19" s="1"/>
  <c r="Q27"/>
  <c r="G37"/>
  <c r="N11"/>
  <c r="P11" s="1"/>
  <c r="M37"/>
  <c r="N35"/>
  <c r="P35" s="1"/>
  <c r="Q35" s="1"/>
  <c r="N7"/>
  <c r="N27"/>
  <c r="P27" s="1"/>
  <c r="L37"/>
  <c r="Q5"/>
  <c r="P7" l="1"/>
  <c r="N37"/>
  <c r="P37" l="1"/>
  <c r="Q37" s="1"/>
  <c r="Q7"/>
  <c r="S8" i="789" l="1"/>
  <c r="C33"/>
  <c r="B33"/>
  <c r="B29"/>
  <c r="C29"/>
  <c r="B25"/>
  <c r="C25"/>
  <c r="C21"/>
  <c r="B17"/>
  <c r="B21"/>
  <c r="C17"/>
  <c r="C13"/>
  <c r="B13"/>
  <c r="B9"/>
  <c r="C9"/>
  <c r="C5"/>
  <c r="O37"/>
  <c r="H33"/>
  <c r="I33" s="1"/>
  <c r="E33"/>
  <c r="E29"/>
  <c r="H29"/>
  <c r="E25"/>
  <c r="H25"/>
  <c r="I25" s="1"/>
  <c r="H21"/>
  <c r="E21"/>
  <c r="E17"/>
  <c r="H17"/>
  <c r="E13"/>
  <c r="H13"/>
  <c r="I13" s="1"/>
  <c r="E9"/>
  <c r="H9"/>
  <c r="H8" l="1"/>
  <c r="E8"/>
  <c r="H12"/>
  <c r="E12"/>
  <c r="H20"/>
  <c r="E20"/>
  <c r="H28"/>
  <c r="E28"/>
  <c r="E24"/>
  <c r="H24"/>
  <c r="H16"/>
  <c r="E16"/>
  <c r="E10"/>
  <c r="E11" s="1"/>
  <c r="E18"/>
  <c r="E19" s="1"/>
  <c r="E26"/>
  <c r="E27" s="1"/>
  <c r="E34"/>
  <c r="F34" s="1"/>
  <c r="G34" s="1"/>
  <c r="E14"/>
  <c r="F14" s="1"/>
  <c r="E30"/>
  <c r="E31" s="1"/>
  <c r="E22"/>
  <c r="F22" s="1"/>
  <c r="G22" s="1"/>
  <c r="H34"/>
  <c r="K33"/>
  <c r="F33"/>
  <c r="L33" s="1"/>
  <c r="J33"/>
  <c r="I29"/>
  <c r="J29" s="1"/>
  <c r="H30"/>
  <c r="K29"/>
  <c r="F29"/>
  <c r="J25"/>
  <c r="H26"/>
  <c r="K25"/>
  <c r="F25"/>
  <c r="L25" s="1"/>
  <c r="I21"/>
  <c r="J21" s="1"/>
  <c r="H22"/>
  <c r="K21"/>
  <c r="F21"/>
  <c r="I17"/>
  <c r="J17" s="1"/>
  <c r="H18"/>
  <c r="K17"/>
  <c r="F17"/>
  <c r="J13"/>
  <c r="H14"/>
  <c r="K13"/>
  <c r="F13"/>
  <c r="L13" s="1"/>
  <c r="I9"/>
  <c r="J9" s="1"/>
  <c r="H10"/>
  <c r="K9"/>
  <c r="F9"/>
  <c r="F26" l="1"/>
  <c r="G26" s="1"/>
  <c r="E23"/>
  <c r="F23" s="1"/>
  <c r="G23" s="1"/>
  <c r="F18"/>
  <c r="G18" s="1"/>
  <c r="F30"/>
  <c r="G30" s="1"/>
  <c r="F10"/>
  <c r="G10" s="1"/>
  <c r="K10"/>
  <c r="E15"/>
  <c r="F15" s="1"/>
  <c r="G15" s="1"/>
  <c r="L9"/>
  <c r="M9" s="1"/>
  <c r="M33"/>
  <c r="N33" s="1"/>
  <c r="K12"/>
  <c r="F12"/>
  <c r="G12" s="1"/>
  <c r="I12"/>
  <c r="E35"/>
  <c r="F35" s="1"/>
  <c r="G35" s="1"/>
  <c r="I24"/>
  <c r="J24" s="1"/>
  <c r="F24"/>
  <c r="G24" s="1"/>
  <c r="K24"/>
  <c r="I32"/>
  <c r="J32" s="1"/>
  <c r="F32"/>
  <c r="K32"/>
  <c r="F28"/>
  <c r="G28" s="1"/>
  <c r="K28"/>
  <c r="I28"/>
  <c r="F20"/>
  <c r="G20" s="1"/>
  <c r="K20"/>
  <c r="I20"/>
  <c r="F16"/>
  <c r="G16" s="1"/>
  <c r="K16"/>
  <c r="I16"/>
  <c r="J16" s="1"/>
  <c r="F36"/>
  <c r="G36" s="1"/>
  <c r="I36"/>
  <c r="J36" s="1"/>
  <c r="K36"/>
  <c r="K8"/>
  <c r="F8"/>
  <c r="G8" s="1"/>
  <c r="I8"/>
  <c r="J8" s="1"/>
  <c r="G33"/>
  <c r="I34"/>
  <c r="L34" s="1"/>
  <c r="H35"/>
  <c r="K34"/>
  <c r="L29"/>
  <c r="M29" s="1"/>
  <c r="N29" s="1"/>
  <c r="G29"/>
  <c r="M25"/>
  <c r="N25" s="1"/>
  <c r="I30"/>
  <c r="H31"/>
  <c r="K31" s="1"/>
  <c r="K30"/>
  <c r="F31"/>
  <c r="G31" s="1"/>
  <c r="G25"/>
  <c r="I26"/>
  <c r="J26" s="1"/>
  <c r="H27"/>
  <c r="K27" s="1"/>
  <c r="F27"/>
  <c r="K26"/>
  <c r="L21"/>
  <c r="M21" s="1"/>
  <c r="G21"/>
  <c r="H23"/>
  <c r="K23" s="1"/>
  <c r="I22"/>
  <c r="L22" s="1"/>
  <c r="K22"/>
  <c r="L17"/>
  <c r="M17" s="1"/>
  <c r="G17"/>
  <c r="I18"/>
  <c r="J18" s="1"/>
  <c r="H19"/>
  <c r="K19" s="1"/>
  <c r="K18"/>
  <c r="F19"/>
  <c r="G19" s="1"/>
  <c r="I14"/>
  <c r="L14" s="1"/>
  <c r="H15"/>
  <c r="K15" s="1"/>
  <c r="G13"/>
  <c r="M13"/>
  <c r="K14"/>
  <c r="G14"/>
  <c r="G9"/>
  <c r="I10"/>
  <c r="H11"/>
  <c r="K11" s="1"/>
  <c r="F11"/>
  <c r="G11" s="1"/>
  <c r="N21" l="1"/>
  <c r="P21" s="1"/>
  <c r="Q21" s="1"/>
  <c r="N17"/>
  <c r="N9"/>
  <c r="P9" s="1"/>
  <c r="Q9" s="1"/>
  <c r="L30"/>
  <c r="M30" s="1"/>
  <c r="N30" s="1"/>
  <c r="L28"/>
  <c r="M28" s="1"/>
  <c r="N28" s="1"/>
  <c r="P28" s="1"/>
  <c r="L10"/>
  <c r="M10" s="1"/>
  <c r="K35"/>
  <c r="L32"/>
  <c r="M32" s="1"/>
  <c r="N32" s="1"/>
  <c r="P32" s="1"/>
  <c r="M34"/>
  <c r="N34" s="1"/>
  <c r="G32"/>
  <c r="L12"/>
  <c r="M12" s="1"/>
  <c r="L24"/>
  <c r="M24" s="1"/>
  <c r="J12"/>
  <c r="L20"/>
  <c r="M20" s="1"/>
  <c r="L16"/>
  <c r="M16" s="1"/>
  <c r="L36"/>
  <c r="M36" s="1"/>
  <c r="N36" s="1"/>
  <c r="P36" s="1"/>
  <c r="J28"/>
  <c r="J20"/>
  <c r="L8"/>
  <c r="M8" s="1"/>
  <c r="P29"/>
  <c r="P17"/>
  <c r="Q17" s="1"/>
  <c r="P33"/>
  <c r="P25"/>
  <c r="J34"/>
  <c r="I35"/>
  <c r="L35" s="1"/>
  <c r="J30"/>
  <c r="I31"/>
  <c r="J31" s="1"/>
  <c r="L26"/>
  <c r="M26" s="1"/>
  <c r="N26" s="1"/>
  <c r="I27"/>
  <c r="J27" s="1"/>
  <c r="G27"/>
  <c r="J22"/>
  <c r="I23"/>
  <c r="J23" s="1"/>
  <c r="M22"/>
  <c r="L18"/>
  <c r="M18" s="1"/>
  <c r="I19"/>
  <c r="J19" s="1"/>
  <c r="N13"/>
  <c r="I15"/>
  <c r="J15" s="1"/>
  <c r="J14"/>
  <c r="M14"/>
  <c r="J10"/>
  <c r="I11"/>
  <c r="L11" s="1"/>
  <c r="M11" s="1"/>
  <c r="N20" l="1"/>
  <c r="P20" s="1"/>
  <c r="Q20" s="1"/>
  <c r="N10"/>
  <c r="P10" s="1"/>
  <c r="Q10"/>
  <c r="N11"/>
  <c r="N8"/>
  <c r="P8" s="1"/>
  <c r="Q8" s="1"/>
  <c r="N16"/>
  <c r="P16" s="1"/>
  <c r="Q16" s="1"/>
  <c r="N12"/>
  <c r="P12" s="1"/>
  <c r="Q12" s="1"/>
  <c r="N24"/>
  <c r="P24" s="1"/>
  <c r="Q24" s="1"/>
  <c r="M35"/>
  <c r="N35" s="1"/>
  <c r="P35" s="1"/>
  <c r="L31"/>
  <c r="M31" s="1"/>
  <c r="N31" s="1"/>
  <c r="P31" s="1"/>
  <c r="J35"/>
  <c r="P34"/>
  <c r="P11"/>
  <c r="Q11" s="1"/>
  <c r="P13"/>
  <c r="Q13" s="1"/>
  <c r="P26"/>
  <c r="P30"/>
  <c r="L27"/>
  <c r="M27" s="1"/>
  <c r="N27" s="1"/>
  <c r="L23"/>
  <c r="M23" s="1"/>
  <c r="N22"/>
  <c r="J11"/>
  <c r="L15"/>
  <c r="M15" s="1"/>
  <c r="L19"/>
  <c r="M19" s="1"/>
  <c r="N18"/>
  <c r="N14"/>
  <c r="N15" l="1"/>
  <c r="P15" s="1"/>
  <c r="Q15" s="1"/>
  <c r="N19"/>
  <c r="Q19"/>
  <c r="P14"/>
  <c r="Q14" s="1"/>
  <c r="P22"/>
  <c r="Q22" s="1"/>
  <c r="P18"/>
  <c r="Q18" s="1"/>
  <c r="P27"/>
  <c r="P19"/>
  <c r="N23"/>
  <c r="P23" l="1"/>
  <c r="Q23" s="1"/>
  <c r="I5"/>
  <c r="F5"/>
  <c r="A1"/>
  <c r="H6" l="1"/>
  <c r="E6"/>
  <c r="K5"/>
  <c r="I6" l="1"/>
  <c r="F6"/>
  <c r="H7"/>
  <c r="I7" s="1"/>
  <c r="K6"/>
  <c r="E7"/>
  <c r="F7" s="1"/>
  <c r="J5"/>
  <c r="L5"/>
  <c r="G5"/>
  <c r="J6" l="1"/>
  <c r="I37"/>
  <c r="I38" i="793" s="1"/>
  <c r="I39" s="1"/>
  <c r="H37" i="789"/>
  <c r="H38" i="793" s="1"/>
  <c r="H39" s="1"/>
  <c r="E37" i="789"/>
  <c r="E38" i="793" s="1"/>
  <c r="E39" s="1"/>
  <c r="G6" i="789"/>
  <c r="F37"/>
  <c r="F38" i="793" s="1"/>
  <c r="F39" s="1"/>
  <c r="L6" i="789"/>
  <c r="M6" s="1"/>
  <c r="K7"/>
  <c r="K37" s="1"/>
  <c r="K38" i="793" s="1"/>
  <c r="K39" s="1"/>
  <c r="G7" i="789"/>
  <c r="L7"/>
  <c r="J7"/>
  <c r="M5"/>
  <c r="N6" l="1"/>
  <c r="P6" s="1"/>
  <c r="Q6" s="1"/>
  <c r="G37"/>
  <c r="G38" i="793" s="1"/>
  <c r="G39" s="1"/>
  <c r="J37" i="789"/>
  <c r="J38" i="793" s="1"/>
  <c r="J39" s="1"/>
  <c r="L37" i="789"/>
  <c r="L38" i="793" s="1"/>
  <c r="L39" s="1"/>
  <c r="N5" i="789"/>
  <c r="M7"/>
  <c r="M37" l="1"/>
  <c r="M38" i="793" s="1"/>
  <c r="P5" i="789"/>
  <c r="N7"/>
  <c r="M39" i="793" l="1"/>
  <c r="P7" i="789"/>
  <c r="N37"/>
  <c r="N38" i="793" s="1"/>
  <c r="N39" s="1"/>
  <c r="Q5" i="789"/>
  <c r="P37" l="1"/>
  <c r="P38" i="793" s="1"/>
  <c r="Q7" i="789"/>
  <c r="Q37" s="1"/>
  <c r="P39" i="793" l="1"/>
  <c r="Q39" s="1"/>
  <c r="Q38"/>
</calcChain>
</file>

<file path=xl/sharedStrings.xml><?xml version="1.0" encoding="utf-8"?>
<sst xmlns="http://schemas.openxmlformats.org/spreadsheetml/2006/main" count="79" uniqueCount="34">
  <si>
    <t>Due</t>
  </si>
  <si>
    <t>BASIC</t>
  </si>
  <si>
    <t>DA</t>
  </si>
  <si>
    <t>TOTAL</t>
  </si>
  <si>
    <t>DRAWN</t>
  </si>
  <si>
    <t>DIFFERENCE</t>
  </si>
  <si>
    <t>Month</t>
  </si>
  <si>
    <t>S.No.</t>
  </si>
  <si>
    <t>TOTAL DEDUCTION</t>
  </si>
  <si>
    <t>NET PAY AMMOUNT</t>
  </si>
  <si>
    <t>PARMANAND MEGHWAL</t>
  </si>
  <si>
    <t xml:space="preserve">BASIC  </t>
  </si>
  <si>
    <t>DDO SIGN</t>
  </si>
  <si>
    <t>Surrender</t>
  </si>
  <si>
    <t>YES</t>
  </si>
  <si>
    <t>NO</t>
  </si>
  <si>
    <t>DESIGNATION</t>
  </si>
  <si>
    <t xml:space="preserve">NAME OF EMPLOYEE                                                </t>
  </si>
  <si>
    <t>SR TEACHER</t>
  </si>
  <si>
    <t xml:space="preserve">D.A. AREAR 01-07-2022 TO 30-09-2022                                                                            </t>
  </si>
  <si>
    <t xml:space="preserve"> BASIC  (01.07.2022)</t>
  </si>
  <si>
    <t>TAX            %</t>
  </si>
  <si>
    <t>S.N.</t>
  </si>
  <si>
    <t xml:space="preserve">GPF   </t>
  </si>
  <si>
    <t>DEDUCTION</t>
  </si>
  <si>
    <t>I TAX</t>
  </si>
  <si>
    <t>SURRENDER  (JULY TO SEP) 2022</t>
  </si>
  <si>
    <t>Employee Name</t>
  </si>
  <si>
    <t>Designation</t>
  </si>
  <si>
    <t xml:space="preserve">    TV NUMBER               &amp;            DATE</t>
  </si>
  <si>
    <t>GRAND TOTAL</t>
  </si>
  <si>
    <r>
      <t xml:space="preserve">bl Vscy dks iw.kZ Hkjus ds ckn </t>
    </r>
    <r>
      <rPr>
        <b/>
        <sz val="22"/>
        <rFont val="Calibri"/>
        <family val="2"/>
        <scheme val="minor"/>
      </rPr>
      <t xml:space="preserve"> D.A. AREAR SHEET</t>
    </r>
    <r>
      <rPr>
        <b/>
        <sz val="22"/>
        <rFont val="Kruti Dev 010"/>
      </rPr>
      <t xml:space="preserve"> esa tk;sa ,oa ,fj;j 'khV dk </t>
    </r>
    <r>
      <rPr>
        <b/>
        <sz val="22"/>
        <rFont val="Calibri"/>
        <family val="2"/>
        <scheme val="minor"/>
      </rPr>
      <t xml:space="preserve">PRINT </t>
    </r>
    <r>
      <rPr>
        <b/>
        <sz val="22"/>
        <rFont val="Kruti Dev 010"/>
      </rPr>
      <t>fudkysaA</t>
    </r>
  </si>
  <si>
    <t>GOVT SR. SECONDARY SCHOOL, GORDHANPURA, ATRU (BARAN)</t>
  </si>
  <si>
    <t xml:space="preserve">GPF / GPF 2004  </t>
  </si>
</sst>
</file>

<file path=xl/styles.xml><?xml version="1.0" encoding="utf-8"?>
<styleSheet xmlns="http://schemas.openxmlformats.org/spreadsheetml/2006/main">
  <fonts count="19">
    <font>
      <sz val="10"/>
      <name val="Arial"/>
    </font>
    <font>
      <sz val="10"/>
      <name val="Arial"/>
    </font>
    <font>
      <b/>
      <sz val="8"/>
      <name val="Arial"/>
      <family val="2"/>
    </font>
    <font>
      <sz val="10"/>
      <name val="Arial"/>
      <family val="2"/>
    </font>
    <font>
      <b/>
      <sz val="9"/>
      <name val="Arial"/>
      <family val="2"/>
    </font>
    <font>
      <sz val="36"/>
      <name val="DevLys 010"/>
    </font>
    <font>
      <sz val="12"/>
      <name val="Arial"/>
      <family val="2"/>
    </font>
    <font>
      <b/>
      <sz val="22"/>
      <name val="Kruti Dev 010"/>
    </font>
    <font>
      <b/>
      <sz val="18"/>
      <name val="Goudy Old Style"/>
      <family val="1"/>
    </font>
    <font>
      <sz val="14"/>
      <name val="Arial"/>
      <family val="2"/>
    </font>
    <font>
      <sz val="24"/>
      <name val="Arial"/>
      <family val="2"/>
    </font>
    <font>
      <b/>
      <sz val="12"/>
      <name val="Goudy Old Style"/>
      <family val="1"/>
    </font>
    <font>
      <b/>
      <sz val="10"/>
      <name val="Arial"/>
      <family val="2"/>
    </font>
    <font>
      <b/>
      <sz val="2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sz val="22"/>
      <name val="Arial Black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/>
    </xf>
    <xf numFmtId="0" fontId="6" fillId="4" borderId="1" xfId="0" applyFont="1" applyFill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9" fillId="4" borderId="1" xfId="0" applyFont="1" applyFill="1" applyBorder="1" applyAlignment="1" applyProtection="1">
      <alignment horizontal="center" vertical="center"/>
      <protection locked="0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textRotation="90" wrapText="1"/>
    </xf>
    <xf numFmtId="0" fontId="6" fillId="4" borderId="1" xfId="0" applyFont="1" applyFill="1" applyBorder="1" applyAlignment="1" applyProtection="1">
      <alignment horizontal="left" vertical="center" wrapText="1"/>
      <protection locked="0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17" fontId="15" fillId="2" borderId="1" xfId="0" applyNumberFormat="1" applyFont="1" applyFill="1" applyBorder="1" applyAlignment="1" applyProtection="1">
      <alignment horizontal="left" vertical="center"/>
      <protection hidden="1"/>
    </xf>
    <xf numFmtId="0" fontId="16" fillId="2" borderId="1" xfId="0" applyFont="1" applyFill="1" applyBorder="1" applyAlignment="1" applyProtection="1">
      <alignment horizontal="center" vertical="center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hidden="1"/>
    </xf>
    <xf numFmtId="0" fontId="16" fillId="2" borderId="1" xfId="0" applyFont="1" applyFill="1" applyBorder="1" applyAlignment="1" applyProtection="1">
      <alignment horizontal="center" vertical="center" wrapText="1"/>
      <protection locked="0"/>
    </xf>
    <xf numFmtId="0" fontId="16" fillId="2" borderId="2" xfId="0" applyFont="1" applyFill="1" applyBorder="1" applyAlignment="1" applyProtection="1">
      <alignment horizontal="center" vertical="center" wrapText="1"/>
      <protection hidden="1"/>
    </xf>
    <xf numFmtId="0" fontId="16" fillId="2" borderId="1" xfId="0" applyFont="1" applyFill="1" applyBorder="1" applyAlignment="1" applyProtection="1">
      <alignment horizontal="left" vertical="center" wrapText="1"/>
      <protection locked="0"/>
    </xf>
    <xf numFmtId="0" fontId="16" fillId="2" borderId="1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7" fillId="5" borderId="3" xfId="0" applyFont="1" applyFill="1" applyBorder="1" applyAlignment="1">
      <alignment horizontal="center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 applyProtection="1">
      <alignment horizontal="center" vertical="center" wrapText="1"/>
      <protection locked="0" hidden="1"/>
    </xf>
    <xf numFmtId="0" fontId="13" fillId="6" borderId="5" xfId="0" applyFont="1" applyFill="1" applyBorder="1" applyAlignment="1" applyProtection="1">
      <alignment horizontal="center" vertical="center" wrapText="1"/>
      <protection locked="0" hidden="1"/>
    </xf>
    <xf numFmtId="0" fontId="13" fillId="6" borderId="4" xfId="0" applyFont="1" applyFill="1" applyBorder="1" applyAlignment="1" applyProtection="1">
      <alignment horizontal="center" vertical="center" wrapText="1"/>
      <protection locked="0" hidden="1"/>
    </xf>
    <xf numFmtId="0" fontId="18" fillId="2" borderId="1" xfId="0" applyFont="1" applyFill="1" applyBorder="1" applyAlignment="1" applyProtection="1">
      <alignment horizontal="center" vertical="center"/>
      <protection hidden="1"/>
    </xf>
    <xf numFmtId="0" fontId="12" fillId="2" borderId="6" xfId="0" applyFont="1" applyFill="1" applyBorder="1" applyAlignment="1" applyProtection="1">
      <alignment horizontal="center" vertical="center" textRotation="90"/>
      <protection hidden="1"/>
    </xf>
    <xf numFmtId="0" fontId="12" fillId="2" borderId="2" xfId="0" applyFont="1" applyFill="1" applyBorder="1" applyAlignment="1" applyProtection="1">
      <alignment horizontal="center" vertical="center" textRotation="90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hidden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12" fillId="2" borderId="6" xfId="0" applyFont="1" applyFill="1" applyBorder="1" applyAlignment="1" applyProtection="1">
      <alignment horizontal="center" vertical="center"/>
      <protection hidden="1"/>
    </xf>
    <xf numFmtId="0" fontId="12" fillId="2" borderId="2" xfId="0" applyFont="1" applyFill="1" applyBorder="1" applyAlignment="1" applyProtection="1">
      <alignment horizontal="center" vertical="center"/>
      <protection hidden="1"/>
    </xf>
    <xf numFmtId="0" fontId="16" fillId="2" borderId="6" xfId="0" applyFont="1" applyFill="1" applyBorder="1" applyAlignment="1" applyProtection="1">
      <alignment horizontal="center" vertical="center"/>
      <protection hidden="1"/>
    </xf>
    <xf numFmtId="0" fontId="16" fillId="2" borderId="7" xfId="0" applyFont="1" applyFill="1" applyBorder="1" applyAlignment="1" applyProtection="1">
      <alignment horizontal="center" vertical="center"/>
      <protection hidden="1"/>
    </xf>
    <xf numFmtId="0" fontId="16" fillId="2" borderId="2" xfId="0" applyFont="1" applyFill="1" applyBorder="1" applyAlignment="1" applyProtection="1">
      <alignment horizontal="center" vertical="center"/>
      <protection hidden="1"/>
    </xf>
    <xf numFmtId="0" fontId="16" fillId="2" borderId="6" xfId="0" applyFont="1" applyFill="1" applyBorder="1" applyAlignment="1" applyProtection="1">
      <alignment horizontal="left" vertical="center"/>
      <protection hidden="1"/>
    </xf>
    <xf numFmtId="0" fontId="16" fillId="2" borderId="7" xfId="0" applyFont="1" applyFill="1" applyBorder="1" applyAlignment="1" applyProtection="1">
      <alignment horizontal="left" vertical="center"/>
      <protection hidden="1"/>
    </xf>
    <xf numFmtId="0" fontId="16" fillId="2" borderId="2" xfId="0" applyFont="1" applyFill="1" applyBorder="1" applyAlignment="1" applyProtection="1">
      <alignment horizontal="left" vertical="center"/>
      <protection hidden="1"/>
    </xf>
    <xf numFmtId="0" fontId="17" fillId="2" borderId="3" xfId="0" applyFont="1" applyFill="1" applyBorder="1" applyAlignment="1">
      <alignment horizontal="center" vertical="center"/>
    </xf>
    <xf numFmtId="0" fontId="17" fillId="2" borderId="5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zoomScale="85" zoomScaleNormal="85" workbookViewId="0">
      <selection activeCell="B3" sqref="B3"/>
    </sheetView>
  </sheetViews>
  <sheetFormatPr defaultRowHeight="12.75"/>
  <cols>
    <col min="1" max="1" width="8.140625" customWidth="1"/>
    <col min="2" max="3" width="32.85546875" customWidth="1"/>
    <col min="4" max="4" width="19.140625" customWidth="1"/>
    <col min="5" max="5" width="13.42578125" customWidth="1"/>
    <col min="6" max="6" width="13.7109375" customWidth="1"/>
    <col min="7" max="7" width="9.7109375" hidden="1" customWidth="1"/>
  </cols>
  <sheetData>
    <row r="1" spans="1:7" ht="75" customHeight="1">
      <c r="A1" s="30" t="s">
        <v>31</v>
      </c>
      <c r="B1" s="31"/>
      <c r="C1" s="31"/>
      <c r="D1" s="31"/>
      <c r="E1" s="31"/>
      <c r="F1" s="32"/>
    </row>
    <row r="2" spans="1:7" ht="39" customHeight="1">
      <c r="A2" s="33" t="s">
        <v>32</v>
      </c>
      <c r="B2" s="34"/>
      <c r="C2" s="34"/>
      <c r="D2" s="34"/>
      <c r="E2" s="34"/>
      <c r="F2" s="35"/>
    </row>
    <row r="3" spans="1:7" ht="97.5" customHeight="1">
      <c r="A3" s="10" t="s">
        <v>22</v>
      </c>
      <c r="B3" s="10" t="s">
        <v>17</v>
      </c>
      <c r="C3" s="10" t="s">
        <v>16</v>
      </c>
      <c r="D3" s="10" t="s">
        <v>20</v>
      </c>
      <c r="E3" s="10" t="s">
        <v>21</v>
      </c>
      <c r="F3" s="11" t="s">
        <v>26</v>
      </c>
    </row>
    <row r="4" spans="1:7" ht="31.5" customHeight="1">
      <c r="A4" s="6">
        <v>1</v>
      </c>
      <c r="B4" s="12" t="s">
        <v>10</v>
      </c>
      <c r="C4" s="12" t="s">
        <v>18</v>
      </c>
      <c r="D4" s="6">
        <v>46500</v>
      </c>
      <c r="E4" s="6">
        <v>0</v>
      </c>
      <c r="F4" s="9" t="s">
        <v>15</v>
      </c>
      <c r="G4" s="7" t="s">
        <v>14</v>
      </c>
    </row>
    <row r="5" spans="1:7" ht="31.5" customHeight="1">
      <c r="A5" s="6">
        <v>2</v>
      </c>
      <c r="B5" s="12"/>
      <c r="C5" s="12"/>
      <c r="D5" s="6"/>
      <c r="E5" s="6"/>
      <c r="F5" s="9"/>
      <c r="G5" s="7" t="s">
        <v>15</v>
      </c>
    </row>
    <row r="6" spans="1:7" ht="31.5" customHeight="1">
      <c r="A6" s="6">
        <v>3</v>
      </c>
      <c r="B6" s="12"/>
      <c r="C6" s="12"/>
      <c r="D6" s="6"/>
      <c r="E6" s="6"/>
      <c r="F6" s="9"/>
    </row>
    <row r="7" spans="1:7" ht="31.5" customHeight="1">
      <c r="A7" s="6">
        <v>4</v>
      </c>
      <c r="B7" s="12"/>
      <c r="C7" s="12"/>
      <c r="D7" s="6"/>
      <c r="E7" s="6"/>
      <c r="F7" s="9"/>
    </row>
    <row r="8" spans="1:7" ht="31.5" customHeight="1">
      <c r="A8" s="6">
        <v>5</v>
      </c>
      <c r="B8" s="12"/>
      <c r="C8" s="12"/>
      <c r="D8" s="6"/>
      <c r="E8" s="6"/>
      <c r="F8" s="9"/>
    </row>
    <row r="9" spans="1:7" ht="31.5" customHeight="1">
      <c r="A9" s="6">
        <v>6</v>
      </c>
      <c r="B9" s="12"/>
      <c r="C9" s="12"/>
      <c r="D9" s="6"/>
      <c r="E9" s="6"/>
      <c r="F9" s="9"/>
    </row>
    <row r="10" spans="1:7" ht="31.5" customHeight="1">
      <c r="A10" s="6">
        <v>7</v>
      </c>
      <c r="B10" s="12"/>
      <c r="C10" s="12"/>
      <c r="D10" s="6"/>
      <c r="E10" s="6"/>
      <c r="F10" s="9"/>
    </row>
    <row r="11" spans="1:7" ht="31.5" customHeight="1">
      <c r="A11" s="6">
        <v>8</v>
      </c>
      <c r="B11" s="12"/>
      <c r="C11" s="12"/>
      <c r="D11" s="6"/>
      <c r="E11" s="6"/>
      <c r="F11" s="9"/>
    </row>
    <row r="12" spans="1:7" ht="31.5" customHeight="1">
      <c r="A12" s="6">
        <v>9</v>
      </c>
      <c r="B12" s="12"/>
      <c r="C12" s="12"/>
      <c r="D12" s="6"/>
      <c r="E12" s="6"/>
      <c r="F12" s="9"/>
    </row>
    <row r="13" spans="1:7" ht="31.5" customHeight="1">
      <c r="A13" s="6">
        <v>10</v>
      </c>
      <c r="B13" s="12"/>
      <c r="C13" s="12"/>
      <c r="D13" s="6"/>
      <c r="E13" s="6"/>
      <c r="F13" s="9"/>
    </row>
    <row r="14" spans="1:7" ht="31.5" customHeight="1">
      <c r="A14" s="6">
        <v>11</v>
      </c>
      <c r="B14" s="12"/>
      <c r="C14" s="12"/>
      <c r="D14" s="6"/>
      <c r="E14" s="6"/>
      <c r="F14" s="9"/>
    </row>
    <row r="15" spans="1:7" ht="31.5" customHeight="1">
      <c r="A15" s="6">
        <v>12</v>
      </c>
      <c r="B15" s="12"/>
      <c r="C15" s="12"/>
      <c r="D15" s="6"/>
      <c r="E15" s="6"/>
      <c r="F15" s="9"/>
    </row>
    <row r="16" spans="1:7" ht="31.5" customHeight="1">
      <c r="A16" s="6">
        <v>13</v>
      </c>
      <c r="B16" s="12"/>
      <c r="C16" s="12"/>
      <c r="D16" s="6"/>
      <c r="E16" s="6"/>
      <c r="F16" s="9"/>
    </row>
    <row r="17" spans="1:6" ht="31.5" customHeight="1">
      <c r="A17" s="6">
        <v>14</v>
      </c>
      <c r="B17" s="12"/>
      <c r="C17" s="12"/>
      <c r="D17" s="6"/>
      <c r="E17" s="6"/>
      <c r="F17" s="9"/>
    </row>
    <row r="18" spans="1:6" ht="31.5" customHeight="1">
      <c r="A18" s="6">
        <v>15</v>
      </c>
      <c r="B18" s="12"/>
      <c r="C18" s="12"/>
      <c r="D18" s="6"/>
      <c r="E18" s="6"/>
      <c r="F18" s="9"/>
    </row>
    <row r="19" spans="1:6" ht="31.5" customHeight="1">
      <c r="A19" s="6">
        <v>16</v>
      </c>
      <c r="B19" s="12"/>
      <c r="C19" s="12"/>
      <c r="D19" s="6"/>
      <c r="E19" s="6"/>
      <c r="F19" s="9"/>
    </row>
  </sheetData>
  <sheetProtection password="FC12" sheet="1" objects="1" scenarios="1"/>
  <mergeCells count="2">
    <mergeCell ref="A1:F1"/>
    <mergeCell ref="A2:F2"/>
  </mergeCells>
  <dataValidations count="1">
    <dataValidation type="list" allowBlank="1" showInputMessage="1" showErrorMessage="1" sqref="F5:G5 F6:F19 F4">
      <formula1>$G$4:$G$5</formula1>
    </dataValidation>
  </dataValidations>
  <pageMargins left="0.42" right="0.31" top="0.36" bottom="0.3" header="0.3" footer="0.3"/>
  <pageSetup paperSize="9" scale="75" orientation="portrait" r:id="rId1"/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V40"/>
  <sheetViews>
    <sheetView workbookViewId="0">
      <selection activeCell="N5" sqref="N5"/>
    </sheetView>
  </sheetViews>
  <sheetFormatPr defaultColWidth="9.140625" defaultRowHeight="12.75"/>
  <cols>
    <col min="1" max="1" width="6.7109375" style="1" customWidth="1"/>
    <col min="2" max="2" width="23.85546875" style="1" customWidth="1"/>
    <col min="3" max="3" width="22.5703125" style="1" customWidth="1"/>
    <col min="4" max="4" width="9.42578125" style="2" customWidth="1"/>
    <col min="5" max="5" width="7.28515625" style="5" customWidth="1"/>
    <col min="6" max="15" width="7.28515625" style="1" customWidth="1"/>
    <col min="16" max="16" width="10" style="1" customWidth="1"/>
    <col min="17" max="17" width="11.5703125" style="1" customWidth="1"/>
    <col min="18" max="18" width="14.42578125" style="1" customWidth="1"/>
    <col min="19" max="19" width="5" style="1" hidden="1" customWidth="1"/>
    <col min="20" max="20" width="5.5703125" style="1" hidden="1" customWidth="1"/>
    <col min="21" max="21" width="5.85546875" style="1" customWidth="1"/>
    <col min="22" max="16384" width="9.140625" style="1"/>
  </cols>
  <sheetData>
    <row r="1" spans="1:22" ht="43.9" customHeight="1">
      <c r="A1" s="36" t="str">
        <f>'MASTER SHEET'!A2:F2</f>
        <v>GOVT SR. SECONDARY SCHOOL, GORDHANPURA, ATRU (BARAN)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"/>
    </row>
    <row r="2" spans="1:22" ht="49.9" customHeight="1">
      <c r="A2" s="43" t="s">
        <v>19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5">
        <v>6</v>
      </c>
      <c r="S2" s="8"/>
      <c r="T2" s="13"/>
    </row>
    <row r="3" spans="1:22" ht="19.5" customHeight="1">
      <c r="A3" s="37" t="s">
        <v>7</v>
      </c>
      <c r="B3" s="46" t="s">
        <v>27</v>
      </c>
      <c r="C3" s="46" t="s">
        <v>28</v>
      </c>
      <c r="D3" s="39" t="s">
        <v>6</v>
      </c>
      <c r="E3" s="41" t="s">
        <v>0</v>
      </c>
      <c r="F3" s="41"/>
      <c r="G3" s="41"/>
      <c r="H3" s="41" t="s">
        <v>4</v>
      </c>
      <c r="I3" s="41"/>
      <c r="J3" s="41"/>
      <c r="K3" s="41" t="s">
        <v>5</v>
      </c>
      <c r="L3" s="41"/>
      <c r="M3" s="41"/>
      <c r="N3" s="41" t="s">
        <v>24</v>
      </c>
      <c r="O3" s="41"/>
      <c r="P3" s="41" t="s">
        <v>8</v>
      </c>
      <c r="Q3" s="41" t="s">
        <v>9</v>
      </c>
      <c r="R3" s="42" t="s">
        <v>29</v>
      </c>
      <c r="S3" s="4"/>
    </row>
    <row r="4" spans="1:22" ht="38.25" customHeight="1">
      <c r="A4" s="38"/>
      <c r="B4" s="47"/>
      <c r="C4" s="47"/>
      <c r="D4" s="40"/>
      <c r="E4" s="18" t="s">
        <v>1</v>
      </c>
      <c r="F4" s="18" t="s">
        <v>2</v>
      </c>
      <c r="G4" s="18" t="s">
        <v>3</v>
      </c>
      <c r="H4" s="18" t="s">
        <v>1</v>
      </c>
      <c r="I4" s="18" t="s">
        <v>2</v>
      </c>
      <c r="J4" s="18" t="s">
        <v>3</v>
      </c>
      <c r="K4" s="18" t="s">
        <v>11</v>
      </c>
      <c r="L4" s="18" t="s">
        <v>2</v>
      </c>
      <c r="M4" s="18" t="s">
        <v>3</v>
      </c>
      <c r="N4" s="29" t="s">
        <v>33</v>
      </c>
      <c r="O4" s="18" t="s">
        <v>25</v>
      </c>
      <c r="P4" s="41"/>
      <c r="Q4" s="41"/>
      <c r="R4" s="42"/>
      <c r="S4" s="4"/>
    </row>
    <row r="5" spans="1:22" ht="14.25" customHeight="1">
      <c r="A5" s="48">
        <v>1</v>
      </c>
      <c r="B5" s="51" t="str">
        <f>VLOOKUP('D.A.ARREAR 8-EMPLOYEE'!T5,'MASTER SHEET'!A3:F19,2,0)</f>
        <v>PARMANAND MEGHWAL</v>
      </c>
      <c r="C5" s="51" t="str">
        <f>VLOOKUP('D.A.ARREAR 8-EMPLOYEE'!T5,'MASTER SHEET'!A3:F19,3,0)</f>
        <v>SR TEACHER</v>
      </c>
      <c r="D5" s="19">
        <v>44743</v>
      </c>
      <c r="E5" s="20">
        <f>VLOOKUP('D.A.ARREAR 8-EMPLOYEE'!T5,'MASTER SHEET'!A3:F19,4,0)</f>
        <v>46500</v>
      </c>
      <c r="F5" s="20">
        <f>ROUND(E5*38/100,0)</f>
        <v>17670</v>
      </c>
      <c r="G5" s="20">
        <f t="shared" ref="G5:G36" si="0">SUM(E5:F5)</f>
        <v>64170</v>
      </c>
      <c r="H5" s="20">
        <f>VLOOKUP('D.A.ARREAR 8-EMPLOYEE'!T5,'MASTER SHEET'!A3:F19,4,0)</f>
        <v>46500</v>
      </c>
      <c r="I5" s="20">
        <f>ROUND(H5*34/100,0)</f>
        <v>15810</v>
      </c>
      <c r="J5" s="20">
        <f t="shared" ref="J5:J36" si="1">SUM(H5:I5)</f>
        <v>62310</v>
      </c>
      <c r="K5" s="20">
        <f t="shared" ref="K5:K36" si="2">E5-H5</f>
        <v>0</v>
      </c>
      <c r="L5" s="20">
        <f t="shared" ref="L5:L36" si="3">F5-I5</f>
        <v>1860</v>
      </c>
      <c r="M5" s="20">
        <f>SUM(K5:L5)</f>
        <v>1860</v>
      </c>
      <c r="N5" s="21">
        <f>M5</f>
        <v>1860</v>
      </c>
      <c r="O5" s="22">
        <v>0</v>
      </c>
      <c r="P5" s="23">
        <f>SUM(N5:O5)</f>
        <v>1860</v>
      </c>
      <c r="Q5" s="23">
        <f>M5-P5</f>
        <v>0</v>
      </c>
      <c r="R5" s="24"/>
      <c r="S5" s="4"/>
      <c r="T5" s="1">
        <v>1</v>
      </c>
      <c r="U5" s="5"/>
      <c r="V5" s="5"/>
    </row>
    <row r="6" spans="1:22" ht="14.25" customHeight="1">
      <c r="A6" s="49"/>
      <c r="B6" s="52"/>
      <c r="C6" s="52"/>
      <c r="D6" s="19">
        <v>44774</v>
      </c>
      <c r="E6" s="20">
        <f>E5</f>
        <v>46500</v>
      </c>
      <c r="F6" s="20">
        <f t="shared" ref="F6:F7" si="4">ROUND(E6*38/100,0)</f>
        <v>17670</v>
      </c>
      <c r="G6" s="20">
        <f t="shared" si="0"/>
        <v>64170</v>
      </c>
      <c r="H6" s="20">
        <f>H5</f>
        <v>46500</v>
      </c>
      <c r="I6" s="20">
        <f t="shared" ref="I6:I7" si="5">ROUND(H6*34/100,0)</f>
        <v>15810</v>
      </c>
      <c r="J6" s="20">
        <f t="shared" si="1"/>
        <v>62310</v>
      </c>
      <c r="K6" s="20">
        <f t="shared" si="2"/>
        <v>0</v>
      </c>
      <c r="L6" s="20">
        <f t="shared" si="3"/>
        <v>1860</v>
      </c>
      <c r="M6" s="20">
        <f>SUM(K6:L6)</f>
        <v>1860</v>
      </c>
      <c r="N6" s="21">
        <f t="shared" ref="N6:N8" si="6">M6</f>
        <v>1860</v>
      </c>
      <c r="O6" s="22">
        <v>0</v>
      </c>
      <c r="P6" s="23">
        <f t="shared" ref="P6:P36" si="7">SUM(N6:O6)</f>
        <v>1860</v>
      </c>
      <c r="Q6" s="23">
        <f t="shared" ref="Q6:Q36" si="8">M6-P6</f>
        <v>0</v>
      </c>
      <c r="R6" s="24"/>
      <c r="S6" s="4"/>
      <c r="T6" s="1">
        <v>2</v>
      </c>
      <c r="U6" s="5"/>
      <c r="V6" s="5"/>
    </row>
    <row r="7" spans="1:22" ht="14.25" customHeight="1">
      <c r="A7" s="49"/>
      <c r="B7" s="52"/>
      <c r="C7" s="52"/>
      <c r="D7" s="19">
        <v>44805</v>
      </c>
      <c r="E7" s="20">
        <f>E6</f>
        <v>46500</v>
      </c>
      <c r="F7" s="20">
        <f t="shared" si="4"/>
        <v>17670</v>
      </c>
      <c r="G7" s="20">
        <f t="shared" si="0"/>
        <v>64170</v>
      </c>
      <c r="H7" s="20">
        <f>H6</f>
        <v>46500</v>
      </c>
      <c r="I7" s="20">
        <f t="shared" si="5"/>
        <v>15810</v>
      </c>
      <c r="J7" s="20">
        <f t="shared" si="1"/>
        <v>62310</v>
      </c>
      <c r="K7" s="20">
        <f t="shared" si="2"/>
        <v>0</v>
      </c>
      <c r="L7" s="20">
        <f t="shared" si="3"/>
        <v>1860</v>
      </c>
      <c r="M7" s="20">
        <f>SUM(K7:L7)</f>
        <v>1860</v>
      </c>
      <c r="N7" s="21">
        <f t="shared" si="6"/>
        <v>1860</v>
      </c>
      <c r="O7" s="22">
        <v>0</v>
      </c>
      <c r="P7" s="23">
        <f t="shared" si="7"/>
        <v>1860</v>
      </c>
      <c r="Q7" s="23">
        <f t="shared" si="8"/>
        <v>0</v>
      </c>
      <c r="R7" s="24"/>
      <c r="S7" s="4"/>
      <c r="T7" s="1">
        <v>3</v>
      </c>
      <c r="U7" s="5"/>
      <c r="V7" s="5"/>
    </row>
    <row r="8" spans="1:22" ht="14.25" customHeight="1">
      <c r="A8" s="50"/>
      <c r="B8" s="53"/>
      <c r="C8" s="53"/>
      <c r="D8" s="19" t="s">
        <v>13</v>
      </c>
      <c r="E8" s="25">
        <f>IF(S8="NO",0,IF(S8="YES",E5/2,0))</f>
        <v>0</v>
      </c>
      <c r="F8" s="20">
        <f>ROUND(E8*38/100,0)</f>
        <v>0</v>
      </c>
      <c r="G8" s="25">
        <f t="shared" si="0"/>
        <v>0</v>
      </c>
      <c r="H8" s="25">
        <f>IF(S8="NO",0,IF(S8="YES",E5/2,0))</f>
        <v>0</v>
      </c>
      <c r="I8" s="20">
        <f>ROUND(E8*34/100,0)</f>
        <v>0</v>
      </c>
      <c r="J8" s="25">
        <f t="shared" si="1"/>
        <v>0</v>
      </c>
      <c r="K8" s="20">
        <f t="shared" si="2"/>
        <v>0</v>
      </c>
      <c r="L8" s="20">
        <f t="shared" si="3"/>
        <v>0</v>
      </c>
      <c r="M8" s="20">
        <f t="shared" ref="M8:M9" si="9">SUM(K8:L8)</f>
        <v>0</v>
      </c>
      <c r="N8" s="21">
        <f t="shared" si="6"/>
        <v>0</v>
      </c>
      <c r="O8" s="22">
        <v>0</v>
      </c>
      <c r="P8" s="23">
        <f t="shared" si="7"/>
        <v>0</v>
      </c>
      <c r="Q8" s="23">
        <f t="shared" si="8"/>
        <v>0</v>
      </c>
      <c r="R8" s="24"/>
      <c r="S8" s="4" t="str">
        <f>'MASTER SHEET'!F4</f>
        <v>NO</v>
      </c>
      <c r="T8" s="1">
        <v>4</v>
      </c>
      <c r="U8" s="5"/>
      <c r="V8" s="5"/>
    </row>
    <row r="9" spans="1:22" ht="14.25" customHeight="1">
      <c r="A9" s="48">
        <v>2</v>
      </c>
      <c r="B9" s="51">
        <f>VLOOKUP('D.A.ARREAR 8-EMPLOYEE'!T6,'MASTER SHEET'!A3:F19,2,0)</f>
        <v>0</v>
      </c>
      <c r="C9" s="51">
        <f>VLOOKUP('D.A.ARREAR 8-EMPLOYEE'!T6,'MASTER SHEET'!A3:F19,3,0)</f>
        <v>0</v>
      </c>
      <c r="D9" s="19">
        <v>44743</v>
      </c>
      <c r="E9" s="20">
        <f>VLOOKUP('D.A.ARREAR 8-EMPLOYEE'!T6,'MASTER SHEET'!A3:F19,4,0)</f>
        <v>0</v>
      </c>
      <c r="F9" s="20">
        <f>ROUND(E9*38/100,0)</f>
        <v>0</v>
      </c>
      <c r="G9" s="20">
        <f t="shared" si="0"/>
        <v>0</v>
      </c>
      <c r="H9" s="20">
        <f>VLOOKUP('D.A.ARREAR 8-EMPLOYEE'!T6,'MASTER SHEET'!A3:F19,4,0)</f>
        <v>0</v>
      </c>
      <c r="I9" s="20">
        <f>ROUND(H9*34/100,0)</f>
        <v>0</v>
      </c>
      <c r="J9" s="20">
        <f t="shared" si="1"/>
        <v>0</v>
      </c>
      <c r="K9" s="20">
        <f t="shared" si="2"/>
        <v>0</v>
      </c>
      <c r="L9" s="20">
        <f t="shared" si="3"/>
        <v>0</v>
      </c>
      <c r="M9" s="20">
        <f t="shared" si="9"/>
        <v>0</v>
      </c>
      <c r="N9" s="21">
        <f>M9</f>
        <v>0</v>
      </c>
      <c r="O9" s="22">
        <v>0</v>
      </c>
      <c r="P9" s="23">
        <f t="shared" si="7"/>
        <v>0</v>
      </c>
      <c r="Q9" s="23">
        <f t="shared" si="8"/>
        <v>0</v>
      </c>
      <c r="R9" s="24"/>
      <c r="S9" s="4"/>
      <c r="T9" s="1">
        <v>5</v>
      </c>
      <c r="U9" s="5"/>
      <c r="V9" s="5"/>
    </row>
    <row r="10" spans="1:22" ht="14.25" customHeight="1">
      <c r="A10" s="49"/>
      <c r="B10" s="52"/>
      <c r="C10" s="52"/>
      <c r="D10" s="19">
        <v>44774</v>
      </c>
      <c r="E10" s="20">
        <f>E9</f>
        <v>0</v>
      </c>
      <c r="F10" s="20">
        <f t="shared" ref="F10:F11" si="10">ROUND(E10*38/100,0)</f>
        <v>0</v>
      </c>
      <c r="G10" s="20">
        <f t="shared" si="0"/>
        <v>0</v>
      </c>
      <c r="H10" s="20">
        <f>H9</f>
        <v>0</v>
      </c>
      <c r="I10" s="20">
        <f t="shared" ref="I10:I11" si="11">ROUND(H10*34/100,0)</f>
        <v>0</v>
      </c>
      <c r="J10" s="20">
        <f t="shared" si="1"/>
        <v>0</v>
      </c>
      <c r="K10" s="20">
        <f t="shared" si="2"/>
        <v>0</v>
      </c>
      <c r="L10" s="20">
        <f t="shared" si="3"/>
        <v>0</v>
      </c>
      <c r="M10" s="20">
        <f>SUM(K10:L10)</f>
        <v>0</v>
      </c>
      <c r="N10" s="21">
        <f t="shared" ref="N10:N12" si="12">M10</f>
        <v>0</v>
      </c>
      <c r="O10" s="22">
        <v>0</v>
      </c>
      <c r="P10" s="23">
        <f t="shared" si="7"/>
        <v>0</v>
      </c>
      <c r="Q10" s="23">
        <f t="shared" si="8"/>
        <v>0</v>
      </c>
      <c r="R10" s="24"/>
      <c r="S10" s="4"/>
      <c r="T10" s="1">
        <v>6</v>
      </c>
      <c r="U10" s="5"/>
      <c r="V10" s="5"/>
    </row>
    <row r="11" spans="1:22" ht="14.25" customHeight="1">
      <c r="A11" s="49"/>
      <c r="B11" s="52"/>
      <c r="C11" s="52"/>
      <c r="D11" s="19">
        <v>44805</v>
      </c>
      <c r="E11" s="20">
        <f>E10</f>
        <v>0</v>
      </c>
      <c r="F11" s="20">
        <f t="shared" si="10"/>
        <v>0</v>
      </c>
      <c r="G11" s="20">
        <f t="shared" si="0"/>
        <v>0</v>
      </c>
      <c r="H11" s="20">
        <f>H10</f>
        <v>0</v>
      </c>
      <c r="I11" s="20">
        <f t="shared" si="11"/>
        <v>0</v>
      </c>
      <c r="J11" s="20">
        <f t="shared" si="1"/>
        <v>0</v>
      </c>
      <c r="K11" s="20">
        <f t="shared" si="2"/>
        <v>0</v>
      </c>
      <c r="L11" s="20">
        <f t="shared" si="3"/>
        <v>0</v>
      </c>
      <c r="M11" s="20">
        <f>SUM(K11:L11)</f>
        <v>0</v>
      </c>
      <c r="N11" s="21">
        <f t="shared" si="12"/>
        <v>0</v>
      </c>
      <c r="O11" s="22">
        <v>0</v>
      </c>
      <c r="P11" s="23">
        <f t="shared" si="7"/>
        <v>0</v>
      </c>
      <c r="Q11" s="23">
        <f t="shared" si="8"/>
        <v>0</v>
      </c>
      <c r="R11" s="24"/>
      <c r="S11" s="4"/>
      <c r="T11" s="1">
        <v>7</v>
      </c>
      <c r="U11" s="5"/>
      <c r="V11" s="5"/>
    </row>
    <row r="12" spans="1:22" ht="14.25" customHeight="1">
      <c r="A12" s="50"/>
      <c r="B12" s="53"/>
      <c r="C12" s="53"/>
      <c r="D12" s="19" t="s">
        <v>13</v>
      </c>
      <c r="E12" s="25">
        <f>IF(S12="NO",0,IF(S12="YES",E9/2,0))</f>
        <v>0</v>
      </c>
      <c r="F12" s="20">
        <f>ROUND(E12*38/100,0)</f>
        <v>0</v>
      </c>
      <c r="G12" s="25">
        <f t="shared" si="0"/>
        <v>0</v>
      </c>
      <c r="H12" s="25">
        <f>IF(S12="NO",0,IF(S12="YES",E9/2,0))</f>
        <v>0</v>
      </c>
      <c r="I12" s="20">
        <f>ROUND(E12*34/100,0)</f>
        <v>0</v>
      </c>
      <c r="J12" s="25">
        <f t="shared" si="1"/>
        <v>0</v>
      </c>
      <c r="K12" s="20">
        <f t="shared" si="2"/>
        <v>0</v>
      </c>
      <c r="L12" s="20">
        <f t="shared" si="3"/>
        <v>0</v>
      </c>
      <c r="M12" s="20">
        <f t="shared" ref="M12" si="13">SUM(K12:L12)</f>
        <v>0</v>
      </c>
      <c r="N12" s="21">
        <f t="shared" si="12"/>
        <v>0</v>
      </c>
      <c r="O12" s="22">
        <v>0</v>
      </c>
      <c r="P12" s="23">
        <f t="shared" ref="P12" si="14">SUM(N12:O12)</f>
        <v>0</v>
      </c>
      <c r="Q12" s="23">
        <f t="shared" si="8"/>
        <v>0</v>
      </c>
      <c r="R12" s="24"/>
      <c r="S12" s="4">
        <f>'MASTER SHEET'!F5</f>
        <v>0</v>
      </c>
      <c r="T12" s="1">
        <v>8</v>
      </c>
      <c r="U12" s="5"/>
      <c r="V12" s="5"/>
    </row>
    <row r="13" spans="1:22" ht="14.25" customHeight="1">
      <c r="A13" s="48">
        <v>3</v>
      </c>
      <c r="B13" s="51">
        <f>VLOOKUP('D.A.ARREAR 8-EMPLOYEE'!T7,'MASTER SHEET'!A3:F19,2,0)</f>
        <v>0</v>
      </c>
      <c r="C13" s="51">
        <f>VLOOKUP('D.A.ARREAR 8-EMPLOYEE'!T7,'MASTER SHEET'!A3:F19,3,0)</f>
        <v>0</v>
      </c>
      <c r="D13" s="19">
        <v>44743</v>
      </c>
      <c r="E13" s="20">
        <f>VLOOKUP('D.A.ARREAR 8-EMPLOYEE'!T7,'MASTER SHEET'!A3:F19,4,0)</f>
        <v>0</v>
      </c>
      <c r="F13" s="20">
        <f>ROUND(E13*38/100,0)</f>
        <v>0</v>
      </c>
      <c r="G13" s="20">
        <f t="shared" si="0"/>
        <v>0</v>
      </c>
      <c r="H13" s="20">
        <f>VLOOKUP('D.A.ARREAR 8-EMPLOYEE'!T7,'MASTER SHEET'!A3:F19,4,0)</f>
        <v>0</v>
      </c>
      <c r="I13" s="20">
        <f>ROUND(H13*34/100,0)</f>
        <v>0</v>
      </c>
      <c r="J13" s="20">
        <f t="shared" si="1"/>
        <v>0</v>
      </c>
      <c r="K13" s="20">
        <f t="shared" si="2"/>
        <v>0</v>
      </c>
      <c r="L13" s="20">
        <f t="shared" si="3"/>
        <v>0</v>
      </c>
      <c r="M13" s="20">
        <f>SUM(K13:L13)</f>
        <v>0</v>
      </c>
      <c r="N13" s="21">
        <f>M13</f>
        <v>0</v>
      </c>
      <c r="O13" s="22">
        <v>0</v>
      </c>
      <c r="P13" s="23">
        <f t="shared" si="7"/>
        <v>0</v>
      </c>
      <c r="Q13" s="23">
        <f t="shared" si="8"/>
        <v>0</v>
      </c>
      <c r="R13" s="24"/>
      <c r="S13" s="4"/>
      <c r="U13" s="5"/>
      <c r="V13" s="5"/>
    </row>
    <row r="14" spans="1:22" ht="14.25" customHeight="1">
      <c r="A14" s="49"/>
      <c r="B14" s="52"/>
      <c r="C14" s="52"/>
      <c r="D14" s="19">
        <v>44774</v>
      </c>
      <c r="E14" s="20">
        <f>E13</f>
        <v>0</v>
      </c>
      <c r="F14" s="20">
        <f t="shared" ref="F14:F15" si="15">ROUND(E14*38/100,0)</f>
        <v>0</v>
      </c>
      <c r="G14" s="20">
        <f t="shared" si="0"/>
        <v>0</v>
      </c>
      <c r="H14" s="20">
        <f>H13</f>
        <v>0</v>
      </c>
      <c r="I14" s="20">
        <f t="shared" ref="I14:I15" si="16">ROUND(H14*34/100,0)</f>
        <v>0</v>
      </c>
      <c r="J14" s="20">
        <f t="shared" si="1"/>
        <v>0</v>
      </c>
      <c r="K14" s="20">
        <f t="shared" si="2"/>
        <v>0</v>
      </c>
      <c r="L14" s="20">
        <f t="shared" si="3"/>
        <v>0</v>
      </c>
      <c r="M14" s="20">
        <f>SUM(K14:L14)</f>
        <v>0</v>
      </c>
      <c r="N14" s="21">
        <f t="shared" ref="N14:N16" si="17">M14</f>
        <v>0</v>
      </c>
      <c r="O14" s="22">
        <v>0</v>
      </c>
      <c r="P14" s="23">
        <f t="shared" si="7"/>
        <v>0</v>
      </c>
      <c r="Q14" s="23">
        <f t="shared" si="8"/>
        <v>0</v>
      </c>
      <c r="R14" s="24"/>
      <c r="S14" s="4"/>
      <c r="U14" s="5"/>
      <c r="V14" s="5"/>
    </row>
    <row r="15" spans="1:22" ht="14.25" customHeight="1">
      <c r="A15" s="49"/>
      <c r="B15" s="52"/>
      <c r="C15" s="52"/>
      <c r="D15" s="19">
        <v>44805</v>
      </c>
      <c r="E15" s="20">
        <f>E14</f>
        <v>0</v>
      </c>
      <c r="F15" s="20">
        <f t="shared" si="15"/>
        <v>0</v>
      </c>
      <c r="G15" s="20">
        <f t="shared" si="0"/>
        <v>0</v>
      </c>
      <c r="H15" s="20">
        <f>H14</f>
        <v>0</v>
      </c>
      <c r="I15" s="20">
        <f t="shared" si="16"/>
        <v>0</v>
      </c>
      <c r="J15" s="20">
        <f t="shared" si="1"/>
        <v>0</v>
      </c>
      <c r="K15" s="20">
        <f t="shared" si="2"/>
        <v>0</v>
      </c>
      <c r="L15" s="20">
        <f t="shared" si="3"/>
        <v>0</v>
      </c>
      <c r="M15" s="20">
        <f>SUM(K15:L15)</f>
        <v>0</v>
      </c>
      <c r="N15" s="21">
        <f t="shared" si="17"/>
        <v>0</v>
      </c>
      <c r="O15" s="22">
        <v>0</v>
      </c>
      <c r="P15" s="23">
        <f t="shared" si="7"/>
        <v>0</v>
      </c>
      <c r="Q15" s="23">
        <f t="shared" si="8"/>
        <v>0</v>
      </c>
      <c r="R15" s="24"/>
      <c r="S15" s="4"/>
      <c r="U15" s="5"/>
      <c r="V15" s="5"/>
    </row>
    <row r="16" spans="1:22" ht="14.25" customHeight="1">
      <c r="A16" s="50"/>
      <c r="B16" s="53"/>
      <c r="C16" s="53"/>
      <c r="D16" s="19" t="s">
        <v>13</v>
      </c>
      <c r="E16" s="25">
        <f>IF(S16="NO",0,IF(S16="YES",E13/2,0))</f>
        <v>0</v>
      </c>
      <c r="F16" s="20">
        <f>ROUND(E16*38/100,0)</f>
        <v>0</v>
      </c>
      <c r="G16" s="25">
        <f t="shared" si="0"/>
        <v>0</v>
      </c>
      <c r="H16" s="25">
        <f>IF(S16="NO",0,IF(S16="YES",E13/2,0))</f>
        <v>0</v>
      </c>
      <c r="I16" s="20">
        <f>ROUND(E16*34/100,0)</f>
        <v>0</v>
      </c>
      <c r="J16" s="25">
        <f t="shared" si="1"/>
        <v>0</v>
      </c>
      <c r="K16" s="20">
        <f t="shared" si="2"/>
        <v>0</v>
      </c>
      <c r="L16" s="20">
        <f t="shared" si="3"/>
        <v>0</v>
      </c>
      <c r="M16" s="20">
        <f t="shared" ref="M16" si="18">SUM(K16:L16)</f>
        <v>0</v>
      </c>
      <c r="N16" s="21">
        <f t="shared" si="17"/>
        <v>0</v>
      </c>
      <c r="O16" s="22">
        <v>0</v>
      </c>
      <c r="P16" s="23">
        <f t="shared" si="7"/>
        <v>0</v>
      </c>
      <c r="Q16" s="23">
        <f t="shared" si="8"/>
        <v>0</v>
      </c>
      <c r="R16" s="24"/>
      <c r="S16" s="4">
        <f>'MASTER SHEET'!F6</f>
        <v>0</v>
      </c>
      <c r="U16" s="5"/>
      <c r="V16" s="5"/>
    </row>
    <row r="17" spans="1:22" ht="14.25" customHeight="1">
      <c r="A17" s="48">
        <v>4</v>
      </c>
      <c r="B17" s="51">
        <f>VLOOKUP('D.A.ARREAR 8-EMPLOYEE'!T8,'MASTER SHEET'!A3:F19,2,0)</f>
        <v>0</v>
      </c>
      <c r="C17" s="51">
        <f>VLOOKUP('D.A.ARREAR 8-EMPLOYEE'!T8,'MASTER SHEET'!A3:F19,3,0)</f>
        <v>0</v>
      </c>
      <c r="D17" s="19">
        <v>44743</v>
      </c>
      <c r="E17" s="20">
        <f>VLOOKUP('D.A.ARREAR 8-EMPLOYEE'!T8,'MASTER SHEET'!A3:F19,4,0)</f>
        <v>0</v>
      </c>
      <c r="F17" s="20">
        <f>ROUND(E17*38/100,0)</f>
        <v>0</v>
      </c>
      <c r="G17" s="20">
        <f t="shared" si="0"/>
        <v>0</v>
      </c>
      <c r="H17" s="20">
        <f>VLOOKUP('D.A.ARREAR 8-EMPLOYEE'!T8,'MASTER SHEET'!A3:F19,4,0)</f>
        <v>0</v>
      </c>
      <c r="I17" s="20">
        <f>ROUND(H17*34/100,0)</f>
        <v>0</v>
      </c>
      <c r="J17" s="20">
        <f t="shared" si="1"/>
        <v>0</v>
      </c>
      <c r="K17" s="20">
        <f t="shared" si="2"/>
        <v>0</v>
      </c>
      <c r="L17" s="20">
        <f t="shared" si="3"/>
        <v>0</v>
      </c>
      <c r="M17" s="20">
        <f>SUM(K17:L17)</f>
        <v>0</v>
      </c>
      <c r="N17" s="21">
        <f>M17</f>
        <v>0</v>
      </c>
      <c r="O17" s="22">
        <v>0</v>
      </c>
      <c r="P17" s="23">
        <f t="shared" si="7"/>
        <v>0</v>
      </c>
      <c r="Q17" s="23">
        <f t="shared" si="8"/>
        <v>0</v>
      </c>
      <c r="R17" s="24"/>
      <c r="S17" s="4"/>
      <c r="U17" s="5"/>
      <c r="V17" s="5"/>
    </row>
    <row r="18" spans="1:22" ht="14.25" customHeight="1">
      <c r="A18" s="49"/>
      <c r="B18" s="52"/>
      <c r="C18" s="52"/>
      <c r="D18" s="19">
        <v>44774</v>
      </c>
      <c r="E18" s="20">
        <f>E17</f>
        <v>0</v>
      </c>
      <c r="F18" s="20">
        <f t="shared" ref="F18:F19" si="19">ROUND(E18*38/100,0)</f>
        <v>0</v>
      </c>
      <c r="G18" s="20">
        <f t="shared" si="0"/>
        <v>0</v>
      </c>
      <c r="H18" s="20">
        <f>H17</f>
        <v>0</v>
      </c>
      <c r="I18" s="20">
        <f t="shared" ref="I18:I19" si="20">ROUND(H18*34/100,0)</f>
        <v>0</v>
      </c>
      <c r="J18" s="20">
        <f t="shared" si="1"/>
        <v>0</v>
      </c>
      <c r="K18" s="20">
        <f t="shared" si="2"/>
        <v>0</v>
      </c>
      <c r="L18" s="20">
        <f t="shared" si="3"/>
        <v>0</v>
      </c>
      <c r="M18" s="20">
        <f>SUM(K18:L18)</f>
        <v>0</v>
      </c>
      <c r="N18" s="21">
        <f t="shared" ref="N18:N20" si="21">M18</f>
        <v>0</v>
      </c>
      <c r="O18" s="22">
        <v>0</v>
      </c>
      <c r="P18" s="23">
        <f t="shared" si="7"/>
        <v>0</v>
      </c>
      <c r="Q18" s="23">
        <f t="shared" si="8"/>
        <v>0</v>
      </c>
      <c r="R18" s="24"/>
      <c r="S18" s="4"/>
      <c r="U18" s="5"/>
      <c r="V18" s="5"/>
    </row>
    <row r="19" spans="1:22" ht="14.25" customHeight="1">
      <c r="A19" s="49"/>
      <c r="B19" s="52"/>
      <c r="C19" s="52"/>
      <c r="D19" s="19">
        <v>44805</v>
      </c>
      <c r="E19" s="20">
        <f>E18</f>
        <v>0</v>
      </c>
      <c r="F19" s="20">
        <f t="shared" si="19"/>
        <v>0</v>
      </c>
      <c r="G19" s="20">
        <f t="shared" si="0"/>
        <v>0</v>
      </c>
      <c r="H19" s="20">
        <f>H18</f>
        <v>0</v>
      </c>
      <c r="I19" s="20">
        <f t="shared" si="20"/>
        <v>0</v>
      </c>
      <c r="J19" s="20">
        <f t="shared" si="1"/>
        <v>0</v>
      </c>
      <c r="K19" s="20">
        <f t="shared" si="2"/>
        <v>0</v>
      </c>
      <c r="L19" s="20">
        <f t="shared" si="3"/>
        <v>0</v>
      </c>
      <c r="M19" s="20">
        <f>SUM(K19:L19)</f>
        <v>0</v>
      </c>
      <c r="N19" s="21">
        <f t="shared" si="21"/>
        <v>0</v>
      </c>
      <c r="O19" s="22">
        <v>0</v>
      </c>
      <c r="P19" s="23">
        <f t="shared" si="7"/>
        <v>0</v>
      </c>
      <c r="Q19" s="23">
        <f t="shared" si="8"/>
        <v>0</v>
      </c>
      <c r="R19" s="24"/>
      <c r="S19" s="4"/>
      <c r="U19" s="5"/>
      <c r="V19" s="5"/>
    </row>
    <row r="20" spans="1:22" ht="14.25" customHeight="1">
      <c r="A20" s="50"/>
      <c r="B20" s="53"/>
      <c r="C20" s="53"/>
      <c r="D20" s="19" t="s">
        <v>13</v>
      </c>
      <c r="E20" s="25">
        <f>IF(S20="NO",0,IF(S20="YES",E17/2,0))</f>
        <v>0</v>
      </c>
      <c r="F20" s="20">
        <f>ROUND(E20*38/100,0)</f>
        <v>0</v>
      </c>
      <c r="G20" s="25">
        <f t="shared" si="0"/>
        <v>0</v>
      </c>
      <c r="H20" s="25">
        <f>IF(S20="NO",0,IF(S20="YES",E17/2,0))</f>
        <v>0</v>
      </c>
      <c r="I20" s="20">
        <f>ROUND(E20*34/100,0)</f>
        <v>0</v>
      </c>
      <c r="J20" s="25">
        <f t="shared" si="1"/>
        <v>0</v>
      </c>
      <c r="K20" s="20">
        <f t="shared" si="2"/>
        <v>0</v>
      </c>
      <c r="L20" s="20">
        <f t="shared" si="3"/>
        <v>0</v>
      </c>
      <c r="M20" s="20">
        <f t="shared" ref="M20" si="22">SUM(K20:L20)</f>
        <v>0</v>
      </c>
      <c r="N20" s="21">
        <f t="shared" si="21"/>
        <v>0</v>
      </c>
      <c r="O20" s="22">
        <v>0</v>
      </c>
      <c r="P20" s="23">
        <f t="shared" si="7"/>
        <v>0</v>
      </c>
      <c r="Q20" s="23">
        <f t="shared" si="8"/>
        <v>0</v>
      </c>
      <c r="R20" s="24"/>
      <c r="S20" s="4">
        <f>'MASTER SHEET'!F7</f>
        <v>0</v>
      </c>
      <c r="U20" s="5"/>
      <c r="V20" s="5"/>
    </row>
    <row r="21" spans="1:22" ht="14.25" customHeight="1">
      <c r="A21" s="48">
        <v>5</v>
      </c>
      <c r="B21" s="51">
        <f>VLOOKUP('D.A.ARREAR 8-EMPLOYEE'!T9,'MASTER SHEET'!A3:F19,2,0)</f>
        <v>0</v>
      </c>
      <c r="C21" s="51">
        <f>VLOOKUP('D.A.ARREAR 8-EMPLOYEE'!T9,'MASTER SHEET'!A3:F19,3,0)</f>
        <v>0</v>
      </c>
      <c r="D21" s="19">
        <v>44743</v>
      </c>
      <c r="E21" s="20">
        <f>VLOOKUP('D.A.ARREAR 8-EMPLOYEE'!T9,'MASTER SHEET'!A3:F19,4,0)</f>
        <v>0</v>
      </c>
      <c r="F21" s="20">
        <f>ROUND(E21*38/100,0)</f>
        <v>0</v>
      </c>
      <c r="G21" s="20">
        <f t="shared" si="0"/>
        <v>0</v>
      </c>
      <c r="H21" s="20">
        <f>VLOOKUP('D.A.ARREAR 8-EMPLOYEE'!T9,'MASTER SHEET'!A7:F23,4,0)</f>
        <v>0</v>
      </c>
      <c r="I21" s="20">
        <f>ROUND(H21*34/100,0)</f>
        <v>0</v>
      </c>
      <c r="J21" s="20">
        <f t="shared" si="1"/>
        <v>0</v>
      </c>
      <c r="K21" s="20">
        <f t="shared" si="2"/>
        <v>0</v>
      </c>
      <c r="L21" s="20">
        <f t="shared" si="3"/>
        <v>0</v>
      </c>
      <c r="M21" s="20">
        <f>SUM(K21:L21)</f>
        <v>0</v>
      </c>
      <c r="N21" s="21">
        <f>M21</f>
        <v>0</v>
      </c>
      <c r="O21" s="22">
        <v>0</v>
      </c>
      <c r="P21" s="23">
        <f t="shared" si="7"/>
        <v>0</v>
      </c>
      <c r="Q21" s="23">
        <f t="shared" si="8"/>
        <v>0</v>
      </c>
      <c r="R21" s="24"/>
    </row>
    <row r="22" spans="1:22" ht="14.25" customHeight="1">
      <c r="A22" s="49"/>
      <c r="B22" s="52"/>
      <c r="C22" s="52"/>
      <c r="D22" s="19">
        <v>44774</v>
      </c>
      <c r="E22" s="20">
        <f>E21</f>
        <v>0</v>
      </c>
      <c r="F22" s="20">
        <f t="shared" ref="F22:F23" si="23">ROUND(E22*38/100,0)</f>
        <v>0</v>
      </c>
      <c r="G22" s="20">
        <f t="shared" si="0"/>
        <v>0</v>
      </c>
      <c r="H22" s="20">
        <f>H21</f>
        <v>0</v>
      </c>
      <c r="I22" s="20">
        <f t="shared" ref="I22:I23" si="24">ROUND(H22*34/100,0)</f>
        <v>0</v>
      </c>
      <c r="J22" s="20">
        <f t="shared" si="1"/>
        <v>0</v>
      </c>
      <c r="K22" s="20">
        <f t="shared" si="2"/>
        <v>0</v>
      </c>
      <c r="L22" s="20">
        <f t="shared" si="3"/>
        <v>0</v>
      </c>
      <c r="M22" s="20">
        <f>SUM(K22:L22)</f>
        <v>0</v>
      </c>
      <c r="N22" s="21">
        <f t="shared" ref="N22:N24" si="25">M22</f>
        <v>0</v>
      </c>
      <c r="O22" s="22">
        <v>0</v>
      </c>
      <c r="P22" s="23">
        <f t="shared" si="7"/>
        <v>0</v>
      </c>
      <c r="Q22" s="23">
        <f t="shared" si="8"/>
        <v>0</v>
      </c>
      <c r="R22" s="24"/>
    </row>
    <row r="23" spans="1:22" ht="14.25" customHeight="1">
      <c r="A23" s="49"/>
      <c r="B23" s="52"/>
      <c r="C23" s="52"/>
      <c r="D23" s="19">
        <v>44805</v>
      </c>
      <c r="E23" s="20">
        <f>E22</f>
        <v>0</v>
      </c>
      <c r="F23" s="20">
        <f t="shared" si="23"/>
        <v>0</v>
      </c>
      <c r="G23" s="20">
        <f t="shared" si="0"/>
        <v>0</v>
      </c>
      <c r="H23" s="20">
        <f>H22</f>
        <v>0</v>
      </c>
      <c r="I23" s="20">
        <f t="shared" si="24"/>
        <v>0</v>
      </c>
      <c r="J23" s="20">
        <f t="shared" si="1"/>
        <v>0</v>
      </c>
      <c r="K23" s="20">
        <f t="shared" si="2"/>
        <v>0</v>
      </c>
      <c r="L23" s="20">
        <f t="shared" si="3"/>
        <v>0</v>
      </c>
      <c r="M23" s="20">
        <f>SUM(K23:L23)</f>
        <v>0</v>
      </c>
      <c r="N23" s="21">
        <f t="shared" si="25"/>
        <v>0</v>
      </c>
      <c r="O23" s="22">
        <v>0</v>
      </c>
      <c r="P23" s="23">
        <f t="shared" si="7"/>
        <v>0</v>
      </c>
      <c r="Q23" s="23">
        <f t="shared" si="8"/>
        <v>0</v>
      </c>
      <c r="R23" s="24"/>
    </row>
    <row r="24" spans="1:22" ht="14.25" customHeight="1">
      <c r="A24" s="50"/>
      <c r="B24" s="53"/>
      <c r="C24" s="53"/>
      <c r="D24" s="19" t="s">
        <v>13</v>
      </c>
      <c r="E24" s="25">
        <f>IF(S24="NO",0,IF(S24="YES",E21/2,0))</f>
        <v>0</v>
      </c>
      <c r="F24" s="20">
        <f>ROUND(E24*38/100,0)</f>
        <v>0</v>
      </c>
      <c r="G24" s="25">
        <f t="shared" si="0"/>
        <v>0</v>
      </c>
      <c r="H24" s="25">
        <f>IF(S24="NO",0,IF(S24="YES",E21/2,0))</f>
        <v>0</v>
      </c>
      <c r="I24" s="20">
        <f>ROUND(E24*34/100,0)</f>
        <v>0</v>
      </c>
      <c r="J24" s="25">
        <f t="shared" si="1"/>
        <v>0</v>
      </c>
      <c r="K24" s="20">
        <f t="shared" si="2"/>
        <v>0</v>
      </c>
      <c r="L24" s="20">
        <f t="shared" si="3"/>
        <v>0</v>
      </c>
      <c r="M24" s="20">
        <f t="shared" ref="M24" si="26">SUM(K24:L24)</f>
        <v>0</v>
      </c>
      <c r="N24" s="21">
        <f t="shared" si="25"/>
        <v>0</v>
      </c>
      <c r="O24" s="22">
        <v>0</v>
      </c>
      <c r="P24" s="23">
        <f t="shared" si="7"/>
        <v>0</v>
      </c>
      <c r="Q24" s="23">
        <f t="shared" si="8"/>
        <v>0</v>
      </c>
      <c r="R24" s="24"/>
      <c r="S24" s="1">
        <f>'MASTER SHEET'!F8</f>
        <v>0</v>
      </c>
    </row>
    <row r="25" spans="1:22" ht="14.25" customHeight="1">
      <c r="A25" s="48">
        <v>6</v>
      </c>
      <c r="B25" s="51">
        <f>VLOOKUP('D.A.ARREAR 8-EMPLOYEE'!T10,'MASTER SHEET'!A3:F19,2,0)</f>
        <v>0</v>
      </c>
      <c r="C25" s="51">
        <f>VLOOKUP('D.A.ARREAR 8-EMPLOYEE'!T10,'MASTER SHEET'!A3:F19,3,0)</f>
        <v>0</v>
      </c>
      <c r="D25" s="19">
        <v>44743</v>
      </c>
      <c r="E25" s="20">
        <f>VLOOKUP('D.A.ARREAR 8-EMPLOYEE'!T10,'MASTER SHEET'!A7:F23,4,0)</f>
        <v>0</v>
      </c>
      <c r="F25" s="20">
        <f>ROUND(E25*38/100,0)</f>
        <v>0</v>
      </c>
      <c r="G25" s="20">
        <f t="shared" si="0"/>
        <v>0</v>
      </c>
      <c r="H25" s="20">
        <f>VLOOKUP('D.A.ARREAR 8-EMPLOYEE'!T10,'MASTER SHEET'!A7:F23,4,0)</f>
        <v>0</v>
      </c>
      <c r="I25" s="20">
        <f>ROUND(H25*34/100,0)</f>
        <v>0</v>
      </c>
      <c r="J25" s="20">
        <f t="shared" si="1"/>
        <v>0</v>
      </c>
      <c r="K25" s="20">
        <f t="shared" si="2"/>
        <v>0</v>
      </c>
      <c r="L25" s="20">
        <f t="shared" si="3"/>
        <v>0</v>
      </c>
      <c r="M25" s="20">
        <f>SUM(K25:L25)</f>
        <v>0</v>
      </c>
      <c r="N25" s="21">
        <f>M25</f>
        <v>0</v>
      </c>
      <c r="O25" s="22">
        <v>0</v>
      </c>
      <c r="P25" s="23">
        <f t="shared" si="7"/>
        <v>0</v>
      </c>
      <c r="Q25" s="23">
        <f t="shared" si="8"/>
        <v>0</v>
      </c>
      <c r="R25" s="24"/>
    </row>
    <row r="26" spans="1:22" ht="14.25" customHeight="1">
      <c r="A26" s="49"/>
      <c r="B26" s="52"/>
      <c r="C26" s="52"/>
      <c r="D26" s="19">
        <v>44774</v>
      </c>
      <c r="E26" s="20">
        <f>E25</f>
        <v>0</v>
      </c>
      <c r="F26" s="20">
        <f t="shared" ref="F26:F27" si="27">ROUND(E26*38/100,0)</f>
        <v>0</v>
      </c>
      <c r="G26" s="20">
        <f t="shared" si="0"/>
        <v>0</v>
      </c>
      <c r="H26" s="20">
        <f>H25</f>
        <v>0</v>
      </c>
      <c r="I26" s="20">
        <f t="shared" ref="I26:I27" si="28">ROUND(H26*34/100,0)</f>
        <v>0</v>
      </c>
      <c r="J26" s="20">
        <f t="shared" si="1"/>
        <v>0</v>
      </c>
      <c r="K26" s="20">
        <f t="shared" si="2"/>
        <v>0</v>
      </c>
      <c r="L26" s="20">
        <f t="shared" si="3"/>
        <v>0</v>
      </c>
      <c r="M26" s="20">
        <f>SUM(K26:L26)</f>
        <v>0</v>
      </c>
      <c r="N26" s="21">
        <f t="shared" ref="N26:N28" si="29">M26</f>
        <v>0</v>
      </c>
      <c r="O26" s="22">
        <v>0</v>
      </c>
      <c r="P26" s="23">
        <f t="shared" si="7"/>
        <v>0</v>
      </c>
      <c r="Q26" s="23">
        <f t="shared" si="8"/>
        <v>0</v>
      </c>
      <c r="R26" s="24"/>
    </row>
    <row r="27" spans="1:22" ht="14.25" customHeight="1">
      <c r="A27" s="49"/>
      <c r="B27" s="52"/>
      <c r="C27" s="52"/>
      <c r="D27" s="19">
        <v>44805</v>
      </c>
      <c r="E27" s="20">
        <f>E26</f>
        <v>0</v>
      </c>
      <c r="F27" s="20">
        <f t="shared" si="27"/>
        <v>0</v>
      </c>
      <c r="G27" s="20">
        <f t="shared" si="0"/>
        <v>0</v>
      </c>
      <c r="H27" s="20">
        <f>H26</f>
        <v>0</v>
      </c>
      <c r="I27" s="20">
        <f t="shared" si="28"/>
        <v>0</v>
      </c>
      <c r="J27" s="20">
        <f t="shared" si="1"/>
        <v>0</v>
      </c>
      <c r="K27" s="20">
        <f t="shared" si="2"/>
        <v>0</v>
      </c>
      <c r="L27" s="20">
        <f t="shared" si="3"/>
        <v>0</v>
      </c>
      <c r="M27" s="20">
        <f>SUM(K27:L27)</f>
        <v>0</v>
      </c>
      <c r="N27" s="21">
        <f t="shared" si="29"/>
        <v>0</v>
      </c>
      <c r="O27" s="22">
        <v>0</v>
      </c>
      <c r="P27" s="23">
        <f t="shared" si="7"/>
        <v>0</v>
      </c>
      <c r="Q27" s="23">
        <f t="shared" si="8"/>
        <v>0</v>
      </c>
      <c r="R27" s="24"/>
    </row>
    <row r="28" spans="1:22" ht="14.25" customHeight="1">
      <c r="A28" s="50"/>
      <c r="B28" s="53"/>
      <c r="C28" s="53"/>
      <c r="D28" s="19" t="s">
        <v>13</v>
      </c>
      <c r="E28" s="25">
        <f>IF(S28="NO",0,IF(S28="YES",E25/2,0))</f>
        <v>0</v>
      </c>
      <c r="F28" s="20">
        <f>ROUND(E28*38/100,0)</f>
        <v>0</v>
      </c>
      <c r="G28" s="25">
        <f t="shared" si="0"/>
        <v>0</v>
      </c>
      <c r="H28" s="25">
        <f>IF(S28="NO",0,IF(S28="YES",E25/2,0))</f>
        <v>0</v>
      </c>
      <c r="I28" s="20">
        <f>ROUND(E28*34/100,0)</f>
        <v>0</v>
      </c>
      <c r="J28" s="25">
        <f t="shared" si="1"/>
        <v>0</v>
      </c>
      <c r="K28" s="20">
        <f t="shared" si="2"/>
        <v>0</v>
      </c>
      <c r="L28" s="20">
        <f t="shared" si="3"/>
        <v>0</v>
      </c>
      <c r="M28" s="20">
        <f t="shared" ref="M28" si="30">SUM(K28:L28)</f>
        <v>0</v>
      </c>
      <c r="N28" s="21">
        <f t="shared" si="29"/>
        <v>0</v>
      </c>
      <c r="O28" s="22">
        <v>0</v>
      </c>
      <c r="P28" s="23">
        <f t="shared" si="7"/>
        <v>0</v>
      </c>
      <c r="Q28" s="23">
        <f t="shared" si="8"/>
        <v>0</v>
      </c>
      <c r="R28" s="24"/>
      <c r="S28" s="1">
        <f>'MASTER SHEET'!F9</f>
        <v>0</v>
      </c>
    </row>
    <row r="29" spans="1:22" ht="14.25" customHeight="1">
      <c r="A29" s="48">
        <v>7</v>
      </c>
      <c r="B29" s="51">
        <f>VLOOKUP('D.A.ARREAR 8-EMPLOYEE'!T11,'MASTER SHEET'!A3:F19,2,0)</f>
        <v>0</v>
      </c>
      <c r="C29" s="51">
        <f>VLOOKUP('D.A.ARREAR 8-EMPLOYEE'!T11,'MASTER SHEET'!A3:F19,3,0)</f>
        <v>0</v>
      </c>
      <c r="D29" s="19">
        <v>44743</v>
      </c>
      <c r="E29" s="20">
        <f>VLOOKUP('D.A.ARREAR 8-EMPLOYEE'!T11,'MASTER SHEET'!A7:F23,4,0)</f>
        <v>0</v>
      </c>
      <c r="F29" s="20">
        <f>ROUND(E29*38/100,0)</f>
        <v>0</v>
      </c>
      <c r="G29" s="20">
        <f t="shared" si="0"/>
        <v>0</v>
      </c>
      <c r="H29" s="20">
        <f>VLOOKUP('D.A.ARREAR 8-EMPLOYEE'!T11,'MASTER SHEET'!A7:F23,4,0)</f>
        <v>0</v>
      </c>
      <c r="I29" s="20">
        <f>ROUND(H29*34/100,0)</f>
        <v>0</v>
      </c>
      <c r="J29" s="20">
        <f t="shared" si="1"/>
        <v>0</v>
      </c>
      <c r="K29" s="20">
        <f t="shared" si="2"/>
        <v>0</v>
      </c>
      <c r="L29" s="20">
        <f t="shared" si="3"/>
        <v>0</v>
      </c>
      <c r="M29" s="20">
        <f>SUM(K29:L29)</f>
        <v>0</v>
      </c>
      <c r="N29" s="21">
        <f>M29</f>
        <v>0</v>
      </c>
      <c r="O29" s="22">
        <v>0</v>
      </c>
      <c r="P29" s="23">
        <f t="shared" si="7"/>
        <v>0</v>
      </c>
      <c r="Q29" s="23">
        <f t="shared" si="8"/>
        <v>0</v>
      </c>
      <c r="R29" s="24"/>
    </row>
    <row r="30" spans="1:22" ht="14.25" customHeight="1">
      <c r="A30" s="49"/>
      <c r="B30" s="52"/>
      <c r="C30" s="52"/>
      <c r="D30" s="19">
        <v>44774</v>
      </c>
      <c r="E30" s="20">
        <f>E29</f>
        <v>0</v>
      </c>
      <c r="F30" s="20">
        <f t="shared" ref="F30:F31" si="31">ROUND(E30*38/100,0)</f>
        <v>0</v>
      </c>
      <c r="G30" s="20">
        <f t="shared" si="0"/>
        <v>0</v>
      </c>
      <c r="H30" s="20">
        <f>H29</f>
        <v>0</v>
      </c>
      <c r="I30" s="20">
        <f t="shared" ref="I30:I31" si="32">ROUND(H30*34/100,0)</f>
        <v>0</v>
      </c>
      <c r="J30" s="20">
        <f t="shared" si="1"/>
        <v>0</v>
      </c>
      <c r="K30" s="20">
        <f t="shared" si="2"/>
        <v>0</v>
      </c>
      <c r="L30" s="20">
        <f t="shared" si="3"/>
        <v>0</v>
      </c>
      <c r="M30" s="20">
        <f>SUM(K30:L30)</f>
        <v>0</v>
      </c>
      <c r="N30" s="21">
        <f t="shared" ref="N30:N32" si="33">M30</f>
        <v>0</v>
      </c>
      <c r="O30" s="22">
        <v>0</v>
      </c>
      <c r="P30" s="23">
        <f t="shared" si="7"/>
        <v>0</v>
      </c>
      <c r="Q30" s="23">
        <f t="shared" si="8"/>
        <v>0</v>
      </c>
      <c r="R30" s="24"/>
    </row>
    <row r="31" spans="1:22" ht="14.25" customHeight="1">
      <c r="A31" s="49"/>
      <c r="B31" s="52"/>
      <c r="C31" s="52"/>
      <c r="D31" s="19">
        <v>44805</v>
      </c>
      <c r="E31" s="20">
        <f>E30</f>
        <v>0</v>
      </c>
      <c r="F31" s="20">
        <f t="shared" si="31"/>
        <v>0</v>
      </c>
      <c r="G31" s="20">
        <f t="shared" si="0"/>
        <v>0</v>
      </c>
      <c r="H31" s="20">
        <f>H30</f>
        <v>0</v>
      </c>
      <c r="I31" s="20">
        <f t="shared" si="32"/>
        <v>0</v>
      </c>
      <c r="J31" s="20">
        <f t="shared" si="1"/>
        <v>0</v>
      </c>
      <c r="K31" s="20">
        <f t="shared" si="2"/>
        <v>0</v>
      </c>
      <c r="L31" s="20">
        <f t="shared" si="3"/>
        <v>0</v>
      </c>
      <c r="M31" s="20">
        <f>SUM(K31:L31)</f>
        <v>0</v>
      </c>
      <c r="N31" s="21">
        <f t="shared" si="33"/>
        <v>0</v>
      </c>
      <c r="O31" s="22">
        <v>0</v>
      </c>
      <c r="P31" s="23">
        <f t="shared" si="7"/>
        <v>0</v>
      </c>
      <c r="Q31" s="23">
        <f t="shared" si="8"/>
        <v>0</v>
      </c>
      <c r="R31" s="24"/>
    </row>
    <row r="32" spans="1:22" ht="14.25" customHeight="1">
      <c r="A32" s="50"/>
      <c r="B32" s="53"/>
      <c r="C32" s="53"/>
      <c r="D32" s="19" t="s">
        <v>13</v>
      </c>
      <c r="E32" s="25">
        <f>IF(S32="NO",0,IF(S32="YES",E29/2,0))</f>
        <v>0</v>
      </c>
      <c r="F32" s="20">
        <f>ROUND(E32*38/100,0)</f>
        <v>0</v>
      </c>
      <c r="G32" s="25">
        <f t="shared" si="0"/>
        <v>0</v>
      </c>
      <c r="H32" s="25">
        <f>IF(S32="NO",0,IF(S32="YES",E29/2,0))</f>
        <v>0</v>
      </c>
      <c r="I32" s="20">
        <f>ROUND(E32*34/100,0)</f>
        <v>0</v>
      </c>
      <c r="J32" s="25">
        <f t="shared" si="1"/>
        <v>0</v>
      </c>
      <c r="K32" s="20">
        <f t="shared" si="2"/>
        <v>0</v>
      </c>
      <c r="L32" s="20">
        <f t="shared" si="3"/>
        <v>0</v>
      </c>
      <c r="M32" s="20">
        <f t="shared" ref="M32" si="34">SUM(K32:L32)</f>
        <v>0</v>
      </c>
      <c r="N32" s="21">
        <f t="shared" si="33"/>
        <v>0</v>
      </c>
      <c r="O32" s="22">
        <v>0</v>
      </c>
      <c r="P32" s="23">
        <f t="shared" si="7"/>
        <v>0</v>
      </c>
      <c r="Q32" s="23">
        <f t="shared" si="8"/>
        <v>0</v>
      </c>
      <c r="R32" s="24"/>
      <c r="S32" s="1">
        <f>'MASTER SHEET'!F10</f>
        <v>0</v>
      </c>
    </row>
    <row r="33" spans="1:19" ht="14.25" customHeight="1">
      <c r="A33" s="48">
        <v>8</v>
      </c>
      <c r="B33" s="51">
        <f>VLOOKUP('D.A.ARREAR 8-EMPLOYEE'!T12,'MASTER SHEET'!A3:F19,2,0)</f>
        <v>0</v>
      </c>
      <c r="C33" s="51">
        <f>VLOOKUP('D.A.ARREAR 8-EMPLOYEE'!T12,'MASTER SHEET'!A3:F19,3,0)</f>
        <v>0</v>
      </c>
      <c r="D33" s="19">
        <v>44743</v>
      </c>
      <c r="E33" s="20">
        <f>VLOOKUP('D.A.ARREAR 8-EMPLOYEE'!T12,'MASTER SHEET'!A7:F23,4,0)</f>
        <v>0</v>
      </c>
      <c r="F33" s="20">
        <f>ROUND(E33*38/100,0)</f>
        <v>0</v>
      </c>
      <c r="G33" s="20">
        <f t="shared" si="0"/>
        <v>0</v>
      </c>
      <c r="H33" s="20">
        <f>VLOOKUP('D.A.ARREAR 8-EMPLOYEE'!T12,'MASTER SHEET'!A7:F23,4,0)</f>
        <v>0</v>
      </c>
      <c r="I33" s="20">
        <f>ROUND(H33*34/100,0)</f>
        <v>0</v>
      </c>
      <c r="J33" s="20">
        <f t="shared" si="1"/>
        <v>0</v>
      </c>
      <c r="K33" s="20">
        <f t="shared" si="2"/>
        <v>0</v>
      </c>
      <c r="L33" s="20">
        <f t="shared" si="3"/>
        <v>0</v>
      </c>
      <c r="M33" s="20">
        <f>SUM(K33:L33)</f>
        <v>0</v>
      </c>
      <c r="N33" s="21">
        <f>M33</f>
        <v>0</v>
      </c>
      <c r="O33" s="22">
        <v>0</v>
      </c>
      <c r="P33" s="23">
        <f t="shared" si="7"/>
        <v>0</v>
      </c>
      <c r="Q33" s="23">
        <f t="shared" si="8"/>
        <v>0</v>
      </c>
      <c r="R33" s="24"/>
    </row>
    <row r="34" spans="1:19" ht="14.25" customHeight="1">
      <c r="A34" s="49"/>
      <c r="B34" s="52"/>
      <c r="C34" s="52"/>
      <c r="D34" s="19">
        <v>44774</v>
      </c>
      <c r="E34" s="20">
        <f>E33</f>
        <v>0</v>
      </c>
      <c r="F34" s="20">
        <f t="shared" ref="F34:F35" si="35">ROUND(E34*38/100,0)</f>
        <v>0</v>
      </c>
      <c r="G34" s="20">
        <f t="shared" si="0"/>
        <v>0</v>
      </c>
      <c r="H34" s="20">
        <f>H33</f>
        <v>0</v>
      </c>
      <c r="I34" s="20">
        <f t="shared" ref="I34:I35" si="36">ROUND(H34*34/100,0)</f>
        <v>0</v>
      </c>
      <c r="J34" s="20">
        <f t="shared" si="1"/>
        <v>0</v>
      </c>
      <c r="K34" s="20">
        <f t="shared" si="2"/>
        <v>0</v>
      </c>
      <c r="L34" s="20">
        <f t="shared" si="3"/>
        <v>0</v>
      </c>
      <c r="M34" s="20">
        <f>SUM(K34:L34)</f>
        <v>0</v>
      </c>
      <c r="N34" s="21">
        <f t="shared" ref="N34:N36" si="37">M34</f>
        <v>0</v>
      </c>
      <c r="O34" s="22">
        <v>0</v>
      </c>
      <c r="P34" s="23">
        <f t="shared" si="7"/>
        <v>0</v>
      </c>
      <c r="Q34" s="23">
        <f t="shared" si="8"/>
        <v>0</v>
      </c>
      <c r="R34" s="24"/>
    </row>
    <row r="35" spans="1:19" ht="14.25" customHeight="1">
      <c r="A35" s="49"/>
      <c r="B35" s="52"/>
      <c r="C35" s="52"/>
      <c r="D35" s="19">
        <v>44805</v>
      </c>
      <c r="E35" s="20">
        <f>E34</f>
        <v>0</v>
      </c>
      <c r="F35" s="20">
        <f t="shared" si="35"/>
        <v>0</v>
      </c>
      <c r="G35" s="20">
        <f t="shared" si="0"/>
        <v>0</v>
      </c>
      <c r="H35" s="20">
        <f>H34</f>
        <v>0</v>
      </c>
      <c r="I35" s="20">
        <f t="shared" si="36"/>
        <v>0</v>
      </c>
      <c r="J35" s="20">
        <f t="shared" si="1"/>
        <v>0</v>
      </c>
      <c r="K35" s="20">
        <f t="shared" si="2"/>
        <v>0</v>
      </c>
      <c r="L35" s="20">
        <f t="shared" si="3"/>
        <v>0</v>
      </c>
      <c r="M35" s="20">
        <f>SUM(K35:L35)</f>
        <v>0</v>
      </c>
      <c r="N35" s="21">
        <f t="shared" si="37"/>
        <v>0</v>
      </c>
      <c r="O35" s="22">
        <v>0</v>
      </c>
      <c r="P35" s="23">
        <f t="shared" si="7"/>
        <v>0</v>
      </c>
      <c r="Q35" s="23">
        <f t="shared" si="8"/>
        <v>0</v>
      </c>
      <c r="R35" s="24"/>
    </row>
    <row r="36" spans="1:19" ht="14.25" customHeight="1">
      <c r="A36" s="50"/>
      <c r="B36" s="53"/>
      <c r="C36" s="53"/>
      <c r="D36" s="19" t="s">
        <v>13</v>
      </c>
      <c r="E36" s="25">
        <f>IF(S36="NO",0,IF(S36="YES",E33/2,0))</f>
        <v>0</v>
      </c>
      <c r="F36" s="20">
        <f>ROUND(E36*38/100,0)</f>
        <v>0</v>
      </c>
      <c r="G36" s="25">
        <f t="shared" si="0"/>
        <v>0</v>
      </c>
      <c r="H36" s="25">
        <f>IF(S36="NO",0,IF(S36="YES",E33/2,0))</f>
        <v>0</v>
      </c>
      <c r="I36" s="20">
        <f>ROUND(E36*34/100,0)</f>
        <v>0</v>
      </c>
      <c r="J36" s="25">
        <f t="shared" si="1"/>
        <v>0</v>
      </c>
      <c r="K36" s="20">
        <f t="shared" si="2"/>
        <v>0</v>
      </c>
      <c r="L36" s="20">
        <f t="shared" si="3"/>
        <v>0</v>
      </c>
      <c r="M36" s="20">
        <f t="shared" ref="M36" si="38">SUM(K36:L36)</f>
        <v>0</v>
      </c>
      <c r="N36" s="21">
        <f t="shared" si="37"/>
        <v>0</v>
      </c>
      <c r="O36" s="22">
        <v>0</v>
      </c>
      <c r="P36" s="23">
        <f t="shared" si="7"/>
        <v>0</v>
      </c>
      <c r="Q36" s="23">
        <f t="shared" si="8"/>
        <v>0</v>
      </c>
      <c r="R36" s="24"/>
      <c r="S36" s="1">
        <f>'MASTER SHEET'!F11</f>
        <v>0</v>
      </c>
    </row>
    <row r="37" spans="1:19" ht="43.5" customHeight="1">
      <c r="A37" s="54" t="s">
        <v>30</v>
      </c>
      <c r="B37" s="55"/>
      <c r="C37" s="55"/>
      <c r="D37" s="56"/>
      <c r="E37" s="17">
        <f>SUM(E5:E36)</f>
        <v>139500</v>
      </c>
      <c r="F37" s="17">
        <f t="shared" ref="F37:Q37" si="39">SUM(F5:F36)</f>
        <v>53010</v>
      </c>
      <c r="G37" s="17">
        <f t="shared" si="39"/>
        <v>192510</v>
      </c>
      <c r="H37" s="17">
        <f t="shared" si="39"/>
        <v>139500</v>
      </c>
      <c r="I37" s="17">
        <f t="shared" si="39"/>
        <v>47430</v>
      </c>
      <c r="J37" s="17">
        <f t="shared" si="39"/>
        <v>186930</v>
      </c>
      <c r="K37" s="17">
        <f t="shared" si="39"/>
        <v>0</v>
      </c>
      <c r="L37" s="17">
        <f t="shared" si="39"/>
        <v>5580</v>
      </c>
      <c r="M37" s="17">
        <f t="shared" si="39"/>
        <v>5580</v>
      </c>
      <c r="N37" s="17">
        <f t="shared" si="39"/>
        <v>5580</v>
      </c>
      <c r="O37" s="17">
        <f t="shared" si="39"/>
        <v>0</v>
      </c>
      <c r="P37" s="17">
        <f t="shared" si="39"/>
        <v>5580</v>
      </c>
      <c r="Q37" s="17">
        <f t="shared" si="39"/>
        <v>0</v>
      </c>
      <c r="R37" s="14"/>
    </row>
    <row r="40" spans="1:19">
      <c r="Q40" s="5" t="s">
        <v>12</v>
      </c>
    </row>
  </sheetData>
  <sheetProtection password="FC12" sheet="1" objects="1" scenarios="1"/>
  <mergeCells count="38">
    <mergeCell ref="A37:D37"/>
    <mergeCell ref="A25:A28"/>
    <mergeCell ref="B25:B28"/>
    <mergeCell ref="C25:C28"/>
    <mergeCell ref="A29:A32"/>
    <mergeCell ref="B29:B32"/>
    <mergeCell ref="C29:C32"/>
    <mergeCell ref="A21:A24"/>
    <mergeCell ref="B21:B24"/>
    <mergeCell ref="C21:C24"/>
    <mergeCell ref="A33:A36"/>
    <mergeCell ref="B33:B36"/>
    <mergeCell ref="C33:C36"/>
    <mergeCell ref="A13:A16"/>
    <mergeCell ref="B13:B16"/>
    <mergeCell ref="C13:C16"/>
    <mergeCell ref="A9:A12"/>
    <mergeCell ref="A17:A20"/>
    <mergeCell ref="B17:B20"/>
    <mergeCell ref="C17:C20"/>
    <mergeCell ref="A5:A8"/>
    <mergeCell ref="B5:B8"/>
    <mergeCell ref="C5:C8"/>
    <mergeCell ref="B9:B12"/>
    <mergeCell ref="C9:C12"/>
    <mergeCell ref="A1:R1"/>
    <mergeCell ref="A3:A4"/>
    <mergeCell ref="D3:D4"/>
    <mergeCell ref="E3:G3"/>
    <mergeCell ref="H3:J3"/>
    <mergeCell ref="K3:M3"/>
    <mergeCell ref="P3:P4"/>
    <mergeCell ref="Q3:Q4"/>
    <mergeCell ref="R3:R4"/>
    <mergeCell ref="N3:O3"/>
    <mergeCell ref="A2:R2"/>
    <mergeCell ref="B3:B4"/>
    <mergeCell ref="C3:C4"/>
  </mergeCells>
  <pageMargins left="0.42" right="0.41" top="0.33" bottom="0.42" header="0.3" footer="0.41"/>
  <pageSetup paperSize="9" scale="79" orientation="landscape" r:id="rId1"/>
  <headerFooter>
    <oddFooter>&amp;C
&amp;"Arial Black,Regular"WWW.RAJTEACHERS.NET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V42"/>
  <sheetViews>
    <sheetView workbookViewId="0">
      <selection activeCell="Q39" sqref="Q39"/>
    </sheetView>
  </sheetViews>
  <sheetFormatPr defaultColWidth="9.140625" defaultRowHeight="12.75"/>
  <cols>
    <col min="1" max="1" width="6.7109375" style="1" customWidth="1"/>
    <col min="2" max="2" width="23.85546875" style="1" customWidth="1"/>
    <col min="3" max="3" width="22.5703125" style="1" customWidth="1"/>
    <col min="4" max="4" width="9.42578125" style="2" customWidth="1"/>
    <col min="5" max="5" width="7.28515625" style="5" customWidth="1"/>
    <col min="6" max="15" width="7.28515625" style="1" customWidth="1"/>
    <col min="16" max="16" width="10" style="1" customWidth="1"/>
    <col min="17" max="17" width="11.5703125" style="1" customWidth="1"/>
    <col min="18" max="18" width="14.42578125" style="1" customWidth="1"/>
    <col min="19" max="19" width="5" style="1" hidden="1" customWidth="1"/>
    <col min="20" max="20" width="5.5703125" style="1" hidden="1" customWidth="1"/>
    <col min="21" max="21" width="5.85546875" style="1" customWidth="1"/>
    <col min="22" max="16384" width="9.140625" style="1"/>
  </cols>
  <sheetData>
    <row r="1" spans="1:22" ht="51" customHeight="1">
      <c r="A1" s="36" t="str">
        <f>'MASTER SHEET'!A2:F2</f>
        <v>GOVT SR. SECONDARY SCHOOL, GORDHANPURA, ATRU (BARAN)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"/>
    </row>
    <row r="2" spans="1:22" ht="51.75" customHeight="1">
      <c r="A2" s="43" t="s">
        <v>19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5">
        <v>6</v>
      </c>
      <c r="S2" s="8"/>
      <c r="T2" s="13"/>
    </row>
    <row r="3" spans="1:22" ht="21.75" customHeight="1">
      <c r="A3" s="37" t="s">
        <v>7</v>
      </c>
      <c r="B3" s="46" t="s">
        <v>27</v>
      </c>
      <c r="C3" s="46" t="s">
        <v>28</v>
      </c>
      <c r="D3" s="39" t="s">
        <v>6</v>
      </c>
      <c r="E3" s="41" t="s">
        <v>0</v>
      </c>
      <c r="F3" s="41"/>
      <c r="G3" s="41"/>
      <c r="H3" s="41" t="s">
        <v>4</v>
      </c>
      <c r="I3" s="41"/>
      <c r="J3" s="41"/>
      <c r="K3" s="41" t="s">
        <v>5</v>
      </c>
      <c r="L3" s="41"/>
      <c r="M3" s="41"/>
      <c r="N3" s="41" t="s">
        <v>24</v>
      </c>
      <c r="O3" s="41"/>
      <c r="P3" s="41" t="s">
        <v>8</v>
      </c>
      <c r="Q3" s="41" t="s">
        <v>9</v>
      </c>
      <c r="R3" s="42" t="s">
        <v>29</v>
      </c>
      <c r="S3" s="4"/>
    </row>
    <row r="4" spans="1:22" ht="32.25" customHeight="1">
      <c r="A4" s="38"/>
      <c r="B4" s="47"/>
      <c r="C4" s="47"/>
      <c r="D4" s="40"/>
      <c r="E4" s="18" t="s">
        <v>1</v>
      </c>
      <c r="F4" s="18" t="s">
        <v>2</v>
      </c>
      <c r="G4" s="18" t="s">
        <v>3</v>
      </c>
      <c r="H4" s="18" t="s">
        <v>1</v>
      </c>
      <c r="I4" s="18" t="s">
        <v>2</v>
      </c>
      <c r="J4" s="18" t="s">
        <v>3</v>
      </c>
      <c r="K4" s="18" t="s">
        <v>11</v>
      </c>
      <c r="L4" s="18" t="s">
        <v>2</v>
      </c>
      <c r="M4" s="18" t="s">
        <v>3</v>
      </c>
      <c r="N4" s="18" t="s">
        <v>23</v>
      </c>
      <c r="O4" s="18" t="s">
        <v>25</v>
      </c>
      <c r="P4" s="41"/>
      <c r="Q4" s="41"/>
      <c r="R4" s="42"/>
      <c r="S4" s="4"/>
    </row>
    <row r="5" spans="1:22" ht="16.5" customHeight="1">
      <c r="A5" s="48">
        <v>9</v>
      </c>
      <c r="B5" s="51">
        <f>VLOOKUP('D.A.ARREAR 16-EMPLOYEE'!T5,'MASTER SHEET'!A3:F19,2,0)</f>
        <v>0</v>
      </c>
      <c r="C5" s="51">
        <f>VLOOKUP('D.A.ARREAR 16-EMPLOYEE'!T5,'MASTER SHEET'!A3:F19,3,0)</f>
        <v>0</v>
      </c>
      <c r="D5" s="19">
        <v>44743</v>
      </c>
      <c r="E5" s="20">
        <f>VLOOKUP('D.A.ARREAR 16-EMPLOYEE'!T5,'MASTER SHEET'!A3:F19,4,0)</f>
        <v>0</v>
      </c>
      <c r="F5" s="20">
        <f>ROUND(E5*38/100,0)</f>
        <v>0</v>
      </c>
      <c r="G5" s="20">
        <f t="shared" ref="G5:G36" si="0">SUM(E5:F5)</f>
        <v>0</v>
      </c>
      <c r="H5" s="20">
        <f>VLOOKUP('D.A.ARREAR 16-EMPLOYEE'!T5,'MASTER SHEET'!A3:F19,4,0)</f>
        <v>0</v>
      </c>
      <c r="I5" s="20">
        <f>ROUND(H5*34/100,0)</f>
        <v>0</v>
      </c>
      <c r="J5" s="20">
        <f t="shared" ref="J5:J36" si="1">SUM(H5:I5)</f>
        <v>0</v>
      </c>
      <c r="K5" s="20">
        <f t="shared" ref="K5:K36" si="2">E5-H5</f>
        <v>0</v>
      </c>
      <c r="L5" s="20">
        <f t="shared" ref="L5:L36" si="3">F5-I5</f>
        <v>0</v>
      </c>
      <c r="M5" s="20">
        <f>SUM(K5:L5)</f>
        <v>0</v>
      </c>
      <c r="N5" s="21">
        <f>M5</f>
        <v>0</v>
      </c>
      <c r="O5" s="22">
        <v>0</v>
      </c>
      <c r="P5" s="23">
        <f>SUM(N5:O5)</f>
        <v>0</v>
      </c>
      <c r="Q5" s="23">
        <f>M5-P5</f>
        <v>0</v>
      </c>
      <c r="R5" s="24"/>
      <c r="S5" s="4"/>
      <c r="T5" s="1">
        <v>9</v>
      </c>
      <c r="U5" s="5"/>
      <c r="V5" s="5"/>
    </row>
    <row r="6" spans="1:22" ht="16.5" customHeight="1">
      <c r="A6" s="49"/>
      <c r="B6" s="52"/>
      <c r="C6" s="52"/>
      <c r="D6" s="19">
        <v>44774</v>
      </c>
      <c r="E6" s="20">
        <f>E5</f>
        <v>0</v>
      </c>
      <c r="F6" s="20">
        <f t="shared" ref="F6:F7" si="4">ROUND(E6*38/100,0)</f>
        <v>0</v>
      </c>
      <c r="G6" s="20">
        <f t="shared" si="0"/>
        <v>0</v>
      </c>
      <c r="H6" s="20">
        <f>H5</f>
        <v>0</v>
      </c>
      <c r="I6" s="20">
        <f t="shared" ref="I6:I7" si="5">ROUND(H6*34/100,0)</f>
        <v>0</v>
      </c>
      <c r="J6" s="20">
        <f t="shared" si="1"/>
        <v>0</v>
      </c>
      <c r="K6" s="20">
        <f t="shared" si="2"/>
        <v>0</v>
      </c>
      <c r="L6" s="20">
        <f t="shared" si="3"/>
        <v>0</v>
      </c>
      <c r="M6" s="20">
        <f>SUM(K6:L6)</f>
        <v>0</v>
      </c>
      <c r="N6" s="21">
        <f t="shared" ref="N6:N8" si="6">M6</f>
        <v>0</v>
      </c>
      <c r="O6" s="22">
        <v>0</v>
      </c>
      <c r="P6" s="23">
        <f t="shared" ref="P6:P36" si="7">SUM(N6:O6)</f>
        <v>0</v>
      </c>
      <c r="Q6" s="23">
        <f t="shared" ref="Q6:Q39" si="8">M6-P6</f>
        <v>0</v>
      </c>
      <c r="R6" s="24"/>
      <c r="S6" s="4"/>
      <c r="T6" s="1">
        <v>10</v>
      </c>
      <c r="U6" s="5"/>
      <c r="V6" s="5"/>
    </row>
    <row r="7" spans="1:22" ht="16.5" customHeight="1">
      <c r="A7" s="49"/>
      <c r="B7" s="52"/>
      <c r="C7" s="52"/>
      <c r="D7" s="19">
        <v>44805</v>
      </c>
      <c r="E7" s="20">
        <f>E6</f>
        <v>0</v>
      </c>
      <c r="F7" s="20">
        <f t="shared" si="4"/>
        <v>0</v>
      </c>
      <c r="G7" s="20">
        <f t="shared" si="0"/>
        <v>0</v>
      </c>
      <c r="H7" s="20">
        <f>H6</f>
        <v>0</v>
      </c>
      <c r="I7" s="20">
        <f t="shared" si="5"/>
        <v>0</v>
      </c>
      <c r="J7" s="20">
        <f t="shared" si="1"/>
        <v>0</v>
      </c>
      <c r="K7" s="20">
        <f t="shared" si="2"/>
        <v>0</v>
      </c>
      <c r="L7" s="20">
        <f t="shared" si="3"/>
        <v>0</v>
      </c>
      <c r="M7" s="20">
        <f>SUM(K7:L7)</f>
        <v>0</v>
      </c>
      <c r="N7" s="21">
        <f t="shared" si="6"/>
        <v>0</v>
      </c>
      <c r="O7" s="22">
        <v>0</v>
      </c>
      <c r="P7" s="23">
        <f t="shared" si="7"/>
        <v>0</v>
      </c>
      <c r="Q7" s="23">
        <f t="shared" si="8"/>
        <v>0</v>
      </c>
      <c r="R7" s="24"/>
      <c r="S7" s="4"/>
      <c r="T7" s="1">
        <v>11</v>
      </c>
      <c r="U7" s="5"/>
      <c r="V7" s="5"/>
    </row>
    <row r="8" spans="1:22" ht="16.5" customHeight="1">
      <c r="A8" s="50"/>
      <c r="B8" s="53"/>
      <c r="C8" s="53"/>
      <c r="D8" s="19" t="s">
        <v>13</v>
      </c>
      <c r="E8" s="25">
        <f>IF(S8="NO",0,IF(S8="YES",E5/2,0))</f>
        <v>0</v>
      </c>
      <c r="F8" s="20">
        <f>ROUND(E8*38/100,0)</f>
        <v>0</v>
      </c>
      <c r="G8" s="25">
        <f t="shared" si="0"/>
        <v>0</v>
      </c>
      <c r="H8" s="25">
        <f>IF(S8="NO",0,IF(S8="YES",E5/2,0))</f>
        <v>0</v>
      </c>
      <c r="I8" s="20">
        <f>ROUND(E8*34/100,0)</f>
        <v>0</v>
      </c>
      <c r="J8" s="25">
        <f t="shared" si="1"/>
        <v>0</v>
      </c>
      <c r="K8" s="20">
        <f t="shared" si="2"/>
        <v>0</v>
      </c>
      <c r="L8" s="20">
        <f t="shared" si="3"/>
        <v>0</v>
      </c>
      <c r="M8" s="20">
        <f t="shared" ref="M8" si="9">SUM(K8:L8)</f>
        <v>0</v>
      </c>
      <c r="N8" s="21">
        <f t="shared" si="6"/>
        <v>0</v>
      </c>
      <c r="O8" s="22">
        <v>0</v>
      </c>
      <c r="P8" s="23">
        <f t="shared" si="7"/>
        <v>0</v>
      </c>
      <c r="Q8" s="23">
        <f t="shared" si="8"/>
        <v>0</v>
      </c>
      <c r="R8" s="24"/>
      <c r="S8" s="4">
        <f>'MASTER SHEET'!F12</f>
        <v>0</v>
      </c>
      <c r="T8" s="1">
        <v>12</v>
      </c>
      <c r="U8" s="5"/>
      <c r="V8" s="5"/>
    </row>
    <row r="9" spans="1:22" ht="16.5" customHeight="1">
      <c r="A9" s="48">
        <v>10</v>
      </c>
      <c r="B9" s="51">
        <f>VLOOKUP('D.A.ARREAR 16-EMPLOYEE'!T6,'MASTER SHEET'!A3:F19,2,0)</f>
        <v>0</v>
      </c>
      <c r="C9" s="51">
        <f>VLOOKUP('D.A.ARREAR 16-EMPLOYEE'!T6,'MASTER SHEET'!A3:F19,3,0)</f>
        <v>0</v>
      </c>
      <c r="D9" s="19">
        <v>44743</v>
      </c>
      <c r="E9" s="20">
        <f>VLOOKUP('D.A.ARREAR 16-EMPLOYEE'!T6,'MASTER SHEET'!A7:F23,4,0)</f>
        <v>0</v>
      </c>
      <c r="F9" s="20">
        <f>ROUND(E9*38/100,0)</f>
        <v>0</v>
      </c>
      <c r="G9" s="20">
        <f t="shared" si="0"/>
        <v>0</v>
      </c>
      <c r="H9" s="20">
        <f>VLOOKUP('D.A.ARREAR 16-EMPLOYEE'!T6,'MASTER SHEET'!A7:F23,4,0)</f>
        <v>0</v>
      </c>
      <c r="I9" s="20">
        <f>ROUND(H9*34/100,0)</f>
        <v>0</v>
      </c>
      <c r="J9" s="20">
        <f t="shared" si="1"/>
        <v>0</v>
      </c>
      <c r="K9" s="20">
        <f t="shared" si="2"/>
        <v>0</v>
      </c>
      <c r="L9" s="20">
        <f t="shared" si="3"/>
        <v>0</v>
      </c>
      <c r="M9" s="20">
        <f>SUM(K9:L9)</f>
        <v>0</v>
      </c>
      <c r="N9" s="21">
        <f>M9</f>
        <v>0</v>
      </c>
      <c r="O9" s="22">
        <v>0</v>
      </c>
      <c r="P9" s="23">
        <f>SUM(N9:O9)</f>
        <v>0</v>
      </c>
      <c r="Q9" s="23">
        <f t="shared" si="8"/>
        <v>0</v>
      </c>
      <c r="R9" s="24"/>
      <c r="S9" s="4"/>
      <c r="T9" s="1">
        <v>13</v>
      </c>
      <c r="U9" s="5"/>
      <c r="V9" s="5"/>
    </row>
    <row r="10" spans="1:22" ht="16.5" customHeight="1">
      <c r="A10" s="49"/>
      <c r="B10" s="52"/>
      <c r="C10" s="52"/>
      <c r="D10" s="19">
        <v>44774</v>
      </c>
      <c r="E10" s="20">
        <f>E9</f>
        <v>0</v>
      </c>
      <c r="F10" s="20">
        <f t="shared" ref="F10:F11" si="10">ROUND(E10*38/100,0)</f>
        <v>0</v>
      </c>
      <c r="G10" s="20">
        <f t="shared" si="0"/>
        <v>0</v>
      </c>
      <c r="H10" s="20">
        <f>H9</f>
        <v>0</v>
      </c>
      <c r="I10" s="20">
        <f t="shared" ref="I10:I11" si="11">ROUND(H10*34/100,0)</f>
        <v>0</v>
      </c>
      <c r="J10" s="20">
        <f t="shared" si="1"/>
        <v>0</v>
      </c>
      <c r="K10" s="20">
        <f t="shared" si="2"/>
        <v>0</v>
      </c>
      <c r="L10" s="20">
        <f t="shared" si="3"/>
        <v>0</v>
      </c>
      <c r="M10" s="20">
        <f>SUM(K10:L10)</f>
        <v>0</v>
      </c>
      <c r="N10" s="21">
        <f t="shared" ref="N10:N12" si="12">M10</f>
        <v>0</v>
      </c>
      <c r="O10" s="22">
        <v>0</v>
      </c>
      <c r="P10" s="23">
        <f t="shared" si="7"/>
        <v>0</v>
      </c>
      <c r="Q10" s="23">
        <f t="shared" si="8"/>
        <v>0</v>
      </c>
      <c r="R10" s="24"/>
      <c r="S10" s="4"/>
      <c r="T10" s="1">
        <v>14</v>
      </c>
      <c r="U10" s="5"/>
      <c r="V10" s="5"/>
    </row>
    <row r="11" spans="1:22" ht="16.5" customHeight="1">
      <c r="A11" s="49"/>
      <c r="B11" s="52"/>
      <c r="C11" s="52"/>
      <c r="D11" s="19">
        <v>44805</v>
      </c>
      <c r="E11" s="20">
        <f>E10</f>
        <v>0</v>
      </c>
      <c r="F11" s="20">
        <f t="shared" si="10"/>
        <v>0</v>
      </c>
      <c r="G11" s="20">
        <f t="shared" si="0"/>
        <v>0</v>
      </c>
      <c r="H11" s="20">
        <f>H10</f>
        <v>0</v>
      </c>
      <c r="I11" s="20">
        <f t="shared" si="11"/>
        <v>0</v>
      </c>
      <c r="J11" s="20">
        <f t="shared" si="1"/>
        <v>0</v>
      </c>
      <c r="K11" s="20">
        <f t="shared" si="2"/>
        <v>0</v>
      </c>
      <c r="L11" s="20">
        <f t="shared" si="3"/>
        <v>0</v>
      </c>
      <c r="M11" s="20">
        <f>SUM(K11:L11)</f>
        <v>0</v>
      </c>
      <c r="N11" s="21">
        <f t="shared" si="12"/>
        <v>0</v>
      </c>
      <c r="O11" s="22">
        <v>0</v>
      </c>
      <c r="P11" s="23">
        <f t="shared" si="7"/>
        <v>0</v>
      </c>
      <c r="Q11" s="23">
        <f t="shared" si="8"/>
        <v>0</v>
      </c>
      <c r="R11" s="24"/>
      <c r="S11" s="4"/>
      <c r="T11" s="1">
        <v>15</v>
      </c>
      <c r="U11" s="5"/>
      <c r="V11" s="5"/>
    </row>
    <row r="12" spans="1:22" ht="16.5" customHeight="1">
      <c r="A12" s="50"/>
      <c r="B12" s="53"/>
      <c r="C12" s="53"/>
      <c r="D12" s="19" t="s">
        <v>13</v>
      </c>
      <c r="E12" s="25">
        <f>IF(S12="NO",0,IF(S12="YES",E9/2,0))</f>
        <v>0</v>
      </c>
      <c r="F12" s="20">
        <f>ROUND(E12*38/100,0)</f>
        <v>0</v>
      </c>
      <c r="G12" s="25">
        <f t="shared" si="0"/>
        <v>0</v>
      </c>
      <c r="H12" s="25">
        <f>IF(S12="NO",0,IF(S12="YES",E9/2,0))</f>
        <v>0</v>
      </c>
      <c r="I12" s="20">
        <f>ROUND(E12*34/100,0)</f>
        <v>0</v>
      </c>
      <c r="J12" s="25">
        <f t="shared" si="1"/>
        <v>0</v>
      </c>
      <c r="K12" s="20">
        <f t="shared" si="2"/>
        <v>0</v>
      </c>
      <c r="L12" s="20">
        <f t="shared" si="3"/>
        <v>0</v>
      </c>
      <c r="M12" s="20">
        <f t="shared" ref="M12" si="13">SUM(K12:L12)</f>
        <v>0</v>
      </c>
      <c r="N12" s="21">
        <f t="shared" si="12"/>
        <v>0</v>
      </c>
      <c r="O12" s="22">
        <v>0</v>
      </c>
      <c r="P12" s="23">
        <f t="shared" si="7"/>
        <v>0</v>
      </c>
      <c r="Q12" s="23">
        <f t="shared" si="8"/>
        <v>0</v>
      </c>
      <c r="R12" s="24"/>
      <c r="S12" s="4">
        <f>'MASTER SHEET'!F13</f>
        <v>0</v>
      </c>
      <c r="T12" s="1">
        <v>16</v>
      </c>
      <c r="U12" s="5"/>
      <c r="V12" s="5"/>
    </row>
    <row r="13" spans="1:22" ht="16.5" customHeight="1">
      <c r="A13" s="48">
        <v>11</v>
      </c>
      <c r="B13" s="51">
        <f>VLOOKUP('D.A.ARREAR 16-EMPLOYEE'!T7,'MASTER SHEET'!A3:F19,2,0)</f>
        <v>0</v>
      </c>
      <c r="C13" s="51">
        <f>VLOOKUP('D.A.ARREAR 16-EMPLOYEE'!T7,'MASTER SHEET'!A3:F19,3,0)</f>
        <v>0</v>
      </c>
      <c r="D13" s="19">
        <v>44743</v>
      </c>
      <c r="E13" s="20">
        <f>VLOOKUP('D.A.ARREAR 16-EMPLOYEE'!T7,'MASTER SHEET'!A11:F27,4,0)</f>
        <v>0</v>
      </c>
      <c r="F13" s="20">
        <f>ROUND(E13*38/100,0)</f>
        <v>0</v>
      </c>
      <c r="G13" s="20">
        <f t="shared" si="0"/>
        <v>0</v>
      </c>
      <c r="H13" s="20">
        <f>VLOOKUP('D.A.ARREAR 16-EMPLOYEE'!T7,'MASTER SHEET'!A11:F27,4,0)</f>
        <v>0</v>
      </c>
      <c r="I13" s="20">
        <f>ROUND(H13*34/100,0)</f>
        <v>0</v>
      </c>
      <c r="J13" s="20">
        <f t="shared" si="1"/>
        <v>0</v>
      </c>
      <c r="K13" s="20">
        <f t="shared" si="2"/>
        <v>0</v>
      </c>
      <c r="L13" s="20">
        <f t="shared" si="3"/>
        <v>0</v>
      </c>
      <c r="M13" s="20">
        <f>SUM(K13:L13)</f>
        <v>0</v>
      </c>
      <c r="N13" s="21">
        <f>M13</f>
        <v>0</v>
      </c>
      <c r="O13" s="22">
        <v>0</v>
      </c>
      <c r="P13" s="23">
        <f>SUM(N13:O13)</f>
        <v>0</v>
      </c>
      <c r="Q13" s="23">
        <f t="shared" si="8"/>
        <v>0</v>
      </c>
      <c r="R13" s="24"/>
      <c r="S13" s="4"/>
      <c r="U13" s="5"/>
      <c r="V13" s="5"/>
    </row>
    <row r="14" spans="1:22" ht="16.5" customHeight="1">
      <c r="A14" s="49"/>
      <c r="B14" s="52"/>
      <c r="C14" s="52"/>
      <c r="D14" s="19">
        <v>44774</v>
      </c>
      <c r="E14" s="20">
        <f>E13</f>
        <v>0</v>
      </c>
      <c r="F14" s="20">
        <f t="shared" ref="F14:F15" si="14">ROUND(E14*38/100,0)</f>
        <v>0</v>
      </c>
      <c r="G14" s="20">
        <f t="shared" si="0"/>
        <v>0</v>
      </c>
      <c r="H14" s="20">
        <f>H13</f>
        <v>0</v>
      </c>
      <c r="I14" s="20">
        <f t="shared" ref="I14:I15" si="15">ROUND(H14*34/100,0)</f>
        <v>0</v>
      </c>
      <c r="J14" s="20">
        <f t="shared" si="1"/>
        <v>0</v>
      </c>
      <c r="K14" s="20">
        <f t="shared" si="2"/>
        <v>0</v>
      </c>
      <c r="L14" s="20">
        <f t="shared" si="3"/>
        <v>0</v>
      </c>
      <c r="M14" s="20">
        <f>SUM(K14:L14)</f>
        <v>0</v>
      </c>
      <c r="N14" s="21">
        <f t="shared" ref="N14:N16" si="16">M14</f>
        <v>0</v>
      </c>
      <c r="O14" s="22">
        <v>0</v>
      </c>
      <c r="P14" s="23">
        <f t="shared" si="7"/>
        <v>0</v>
      </c>
      <c r="Q14" s="23">
        <f t="shared" si="8"/>
        <v>0</v>
      </c>
      <c r="R14" s="24"/>
      <c r="S14" s="4"/>
      <c r="U14" s="5"/>
      <c r="V14" s="5"/>
    </row>
    <row r="15" spans="1:22" ht="16.5" customHeight="1">
      <c r="A15" s="49"/>
      <c r="B15" s="52"/>
      <c r="C15" s="52"/>
      <c r="D15" s="19">
        <v>44805</v>
      </c>
      <c r="E15" s="20">
        <f>E14</f>
        <v>0</v>
      </c>
      <c r="F15" s="20">
        <f t="shared" si="14"/>
        <v>0</v>
      </c>
      <c r="G15" s="20">
        <f t="shared" si="0"/>
        <v>0</v>
      </c>
      <c r="H15" s="20">
        <f>H14</f>
        <v>0</v>
      </c>
      <c r="I15" s="20">
        <f t="shared" si="15"/>
        <v>0</v>
      </c>
      <c r="J15" s="20">
        <f t="shared" si="1"/>
        <v>0</v>
      </c>
      <c r="K15" s="20">
        <f t="shared" si="2"/>
        <v>0</v>
      </c>
      <c r="L15" s="20">
        <f t="shared" si="3"/>
        <v>0</v>
      </c>
      <c r="M15" s="20">
        <f>SUM(K15:L15)</f>
        <v>0</v>
      </c>
      <c r="N15" s="21">
        <f t="shared" si="16"/>
        <v>0</v>
      </c>
      <c r="O15" s="22">
        <v>0</v>
      </c>
      <c r="P15" s="23">
        <f t="shared" si="7"/>
        <v>0</v>
      </c>
      <c r="Q15" s="23">
        <f t="shared" si="8"/>
        <v>0</v>
      </c>
      <c r="R15" s="24"/>
      <c r="S15" s="4"/>
      <c r="U15" s="5"/>
      <c r="V15" s="5"/>
    </row>
    <row r="16" spans="1:22" ht="16.5" customHeight="1">
      <c r="A16" s="50"/>
      <c r="B16" s="53"/>
      <c r="C16" s="53"/>
      <c r="D16" s="19" t="s">
        <v>13</v>
      </c>
      <c r="E16" s="25">
        <f>IF(S16="NO",0,IF(S16="YES",E13/2,0))</f>
        <v>0</v>
      </c>
      <c r="F16" s="20">
        <f>ROUND(E16*38/100,0)</f>
        <v>0</v>
      </c>
      <c r="G16" s="25">
        <f t="shared" si="0"/>
        <v>0</v>
      </c>
      <c r="H16" s="25">
        <f>IF(S16="NO",0,IF(S16="YES",E13/2,0))</f>
        <v>0</v>
      </c>
      <c r="I16" s="20">
        <f>ROUND(E16*34/100,0)</f>
        <v>0</v>
      </c>
      <c r="J16" s="25">
        <f t="shared" si="1"/>
        <v>0</v>
      </c>
      <c r="K16" s="20">
        <f t="shared" si="2"/>
        <v>0</v>
      </c>
      <c r="L16" s="20">
        <f t="shared" si="3"/>
        <v>0</v>
      </c>
      <c r="M16" s="20">
        <f t="shared" ref="M16" si="17">SUM(K16:L16)</f>
        <v>0</v>
      </c>
      <c r="N16" s="21">
        <f t="shared" si="16"/>
        <v>0</v>
      </c>
      <c r="O16" s="22">
        <v>0</v>
      </c>
      <c r="P16" s="23">
        <f t="shared" si="7"/>
        <v>0</v>
      </c>
      <c r="Q16" s="23">
        <f t="shared" si="8"/>
        <v>0</v>
      </c>
      <c r="R16" s="24"/>
      <c r="S16" s="4">
        <f>'MASTER SHEET'!F14</f>
        <v>0</v>
      </c>
      <c r="U16" s="5"/>
      <c r="V16" s="5"/>
    </row>
    <row r="17" spans="1:22" ht="16.5" customHeight="1">
      <c r="A17" s="48">
        <v>12</v>
      </c>
      <c r="B17" s="51">
        <f>VLOOKUP('D.A.ARREAR 16-EMPLOYEE'!T8,'MASTER SHEET'!A3:F19,2,0)</f>
        <v>0</v>
      </c>
      <c r="C17" s="51">
        <f>VLOOKUP('D.A.ARREAR 16-EMPLOYEE'!T8,'MASTER SHEET'!A3:F19,3,0)</f>
        <v>0</v>
      </c>
      <c r="D17" s="19">
        <v>44743</v>
      </c>
      <c r="E17" s="20">
        <f>VLOOKUP('D.A.ARREAR 16-EMPLOYEE'!T8,'MASTER SHEET'!A3:F19,4,0)</f>
        <v>0</v>
      </c>
      <c r="F17" s="20">
        <f>ROUND(E17*38/100,0)</f>
        <v>0</v>
      </c>
      <c r="G17" s="20">
        <f t="shared" si="0"/>
        <v>0</v>
      </c>
      <c r="H17" s="20">
        <f>VLOOKUP('D.A.ARREAR 16-EMPLOYEE'!T8,'MASTER SHEET'!A3:F19,4,0)</f>
        <v>0</v>
      </c>
      <c r="I17" s="20">
        <f>ROUND(H17*34/100,0)</f>
        <v>0</v>
      </c>
      <c r="J17" s="20">
        <f t="shared" si="1"/>
        <v>0</v>
      </c>
      <c r="K17" s="20">
        <f t="shared" si="2"/>
        <v>0</v>
      </c>
      <c r="L17" s="20">
        <f t="shared" si="3"/>
        <v>0</v>
      </c>
      <c r="M17" s="20">
        <f>SUM(K17:L17)</f>
        <v>0</v>
      </c>
      <c r="N17" s="21">
        <f>M17</f>
        <v>0</v>
      </c>
      <c r="O17" s="22">
        <v>0</v>
      </c>
      <c r="P17" s="23">
        <f t="shared" si="7"/>
        <v>0</v>
      </c>
      <c r="Q17" s="23">
        <f t="shared" si="8"/>
        <v>0</v>
      </c>
      <c r="R17" s="24"/>
      <c r="S17" s="4"/>
      <c r="U17" s="5"/>
      <c r="V17" s="5"/>
    </row>
    <row r="18" spans="1:22" ht="16.5" customHeight="1">
      <c r="A18" s="49"/>
      <c r="B18" s="52"/>
      <c r="C18" s="52"/>
      <c r="D18" s="19">
        <v>44774</v>
      </c>
      <c r="E18" s="20">
        <f>E17</f>
        <v>0</v>
      </c>
      <c r="F18" s="20">
        <f t="shared" ref="F18:F19" si="18">ROUND(E18*38/100,0)</f>
        <v>0</v>
      </c>
      <c r="G18" s="20">
        <f t="shared" si="0"/>
        <v>0</v>
      </c>
      <c r="H18" s="20">
        <f>H17</f>
        <v>0</v>
      </c>
      <c r="I18" s="20">
        <f t="shared" ref="I18:I19" si="19">ROUND(H18*34/100,0)</f>
        <v>0</v>
      </c>
      <c r="J18" s="20">
        <f t="shared" si="1"/>
        <v>0</v>
      </c>
      <c r="K18" s="20">
        <f t="shared" si="2"/>
        <v>0</v>
      </c>
      <c r="L18" s="20">
        <f t="shared" si="3"/>
        <v>0</v>
      </c>
      <c r="M18" s="20">
        <f>SUM(K18:L18)</f>
        <v>0</v>
      </c>
      <c r="N18" s="21">
        <f t="shared" ref="N18:N20" si="20">M18</f>
        <v>0</v>
      </c>
      <c r="O18" s="22">
        <v>0</v>
      </c>
      <c r="P18" s="23">
        <f t="shared" si="7"/>
        <v>0</v>
      </c>
      <c r="Q18" s="23">
        <f t="shared" si="8"/>
        <v>0</v>
      </c>
      <c r="R18" s="24"/>
      <c r="S18" s="4"/>
      <c r="U18" s="5"/>
      <c r="V18" s="5"/>
    </row>
    <row r="19" spans="1:22" ht="16.5" customHeight="1">
      <c r="A19" s="49"/>
      <c r="B19" s="52"/>
      <c r="C19" s="52"/>
      <c r="D19" s="19">
        <v>44805</v>
      </c>
      <c r="E19" s="20">
        <f>E18</f>
        <v>0</v>
      </c>
      <c r="F19" s="20">
        <f t="shared" si="18"/>
        <v>0</v>
      </c>
      <c r="G19" s="20">
        <f t="shared" si="0"/>
        <v>0</v>
      </c>
      <c r="H19" s="20">
        <f>H18</f>
        <v>0</v>
      </c>
      <c r="I19" s="20">
        <f t="shared" si="19"/>
        <v>0</v>
      </c>
      <c r="J19" s="20">
        <f t="shared" si="1"/>
        <v>0</v>
      </c>
      <c r="K19" s="20">
        <f t="shared" si="2"/>
        <v>0</v>
      </c>
      <c r="L19" s="20">
        <f t="shared" si="3"/>
        <v>0</v>
      </c>
      <c r="M19" s="20">
        <f>SUM(K19:L19)</f>
        <v>0</v>
      </c>
      <c r="N19" s="21">
        <f t="shared" si="20"/>
        <v>0</v>
      </c>
      <c r="O19" s="22">
        <v>0</v>
      </c>
      <c r="P19" s="23">
        <f t="shared" si="7"/>
        <v>0</v>
      </c>
      <c r="Q19" s="23">
        <f t="shared" si="8"/>
        <v>0</v>
      </c>
      <c r="R19" s="24"/>
      <c r="S19" s="4"/>
      <c r="U19" s="5"/>
      <c r="V19" s="5"/>
    </row>
    <row r="20" spans="1:22" ht="16.5" customHeight="1">
      <c r="A20" s="50"/>
      <c r="B20" s="53"/>
      <c r="C20" s="53"/>
      <c r="D20" s="19" t="s">
        <v>13</v>
      </c>
      <c r="E20" s="25">
        <f>IF(S20="NO",0,IF(S20="YES",E17/2,0))</f>
        <v>0</v>
      </c>
      <c r="F20" s="20">
        <f>ROUND(E20*38/100,0)</f>
        <v>0</v>
      </c>
      <c r="G20" s="25">
        <f t="shared" si="0"/>
        <v>0</v>
      </c>
      <c r="H20" s="25">
        <f>IF(S20="NO",0,IF(S20="YES",E17/2,0))</f>
        <v>0</v>
      </c>
      <c r="I20" s="20">
        <f>ROUND(E20*34/100,0)</f>
        <v>0</v>
      </c>
      <c r="J20" s="25">
        <f t="shared" si="1"/>
        <v>0</v>
      </c>
      <c r="K20" s="20">
        <f t="shared" si="2"/>
        <v>0</v>
      </c>
      <c r="L20" s="20">
        <f t="shared" si="3"/>
        <v>0</v>
      </c>
      <c r="M20" s="20">
        <f t="shared" ref="M20" si="21">SUM(K20:L20)</f>
        <v>0</v>
      </c>
      <c r="N20" s="21">
        <f t="shared" si="20"/>
        <v>0</v>
      </c>
      <c r="O20" s="22">
        <v>0</v>
      </c>
      <c r="P20" s="23">
        <f t="shared" si="7"/>
        <v>0</v>
      </c>
      <c r="Q20" s="23">
        <f t="shared" si="8"/>
        <v>0</v>
      </c>
      <c r="R20" s="24"/>
      <c r="S20" s="4">
        <f>'MASTER SHEET'!F15</f>
        <v>0</v>
      </c>
      <c r="U20" s="5"/>
      <c r="V20" s="5"/>
    </row>
    <row r="21" spans="1:22" ht="16.5" customHeight="1">
      <c r="A21" s="48">
        <v>13</v>
      </c>
      <c r="B21" s="51">
        <f>VLOOKUP('D.A.ARREAR 16-EMPLOYEE'!T9,'MASTER SHEET'!A3:F19,2,0)</f>
        <v>0</v>
      </c>
      <c r="C21" s="51">
        <f>VLOOKUP('D.A.ARREAR 16-EMPLOYEE'!T9,'MASTER SHEET'!A3:F19,3,0)</f>
        <v>0</v>
      </c>
      <c r="D21" s="19">
        <v>44743</v>
      </c>
      <c r="E21" s="20">
        <f>VLOOKUP('D.A.ARREAR 16-EMPLOYEE'!T9,'MASTER SHEET'!A3:F19,4,0)</f>
        <v>0</v>
      </c>
      <c r="F21" s="20">
        <f>ROUND(E21*38/100,0)</f>
        <v>0</v>
      </c>
      <c r="G21" s="20">
        <f t="shared" si="0"/>
        <v>0</v>
      </c>
      <c r="H21" s="20">
        <f>VLOOKUP('D.A.ARREAR 16-EMPLOYEE'!T9,'MASTER SHEET'!A3:F19,4,0)</f>
        <v>0</v>
      </c>
      <c r="I21" s="20">
        <f>ROUND(H21*34/100,0)</f>
        <v>0</v>
      </c>
      <c r="J21" s="20">
        <f t="shared" si="1"/>
        <v>0</v>
      </c>
      <c r="K21" s="20">
        <f t="shared" si="2"/>
        <v>0</v>
      </c>
      <c r="L21" s="20">
        <f t="shared" si="3"/>
        <v>0</v>
      </c>
      <c r="M21" s="20">
        <f>SUM(K21:L21)</f>
        <v>0</v>
      </c>
      <c r="N21" s="21">
        <f>M21</f>
        <v>0</v>
      </c>
      <c r="O21" s="22">
        <v>0</v>
      </c>
      <c r="P21" s="23">
        <f t="shared" si="7"/>
        <v>0</v>
      </c>
      <c r="Q21" s="23">
        <f t="shared" si="8"/>
        <v>0</v>
      </c>
      <c r="R21" s="24"/>
    </row>
    <row r="22" spans="1:22" ht="16.5" customHeight="1">
      <c r="A22" s="49"/>
      <c r="B22" s="52"/>
      <c r="C22" s="52"/>
      <c r="D22" s="19">
        <v>44774</v>
      </c>
      <c r="E22" s="20">
        <f>E21</f>
        <v>0</v>
      </c>
      <c r="F22" s="20">
        <f t="shared" ref="F22:F23" si="22">ROUND(E22*38/100,0)</f>
        <v>0</v>
      </c>
      <c r="G22" s="20">
        <f t="shared" si="0"/>
        <v>0</v>
      </c>
      <c r="H22" s="20">
        <f>H21</f>
        <v>0</v>
      </c>
      <c r="I22" s="20">
        <f t="shared" ref="I22:I23" si="23">ROUND(H22*34/100,0)</f>
        <v>0</v>
      </c>
      <c r="J22" s="20">
        <f t="shared" si="1"/>
        <v>0</v>
      </c>
      <c r="K22" s="20">
        <f t="shared" si="2"/>
        <v>0</v>
      </c>
      <c r="L22" s="20">
        <f t="shared" si="3"/>
        <v>0</v>
      </c>
      <c r="M22" s="20">
        <f>SUM(K22:L22)</f>
        <v>0</v>
      </c>
      <c r="N22" s="21">
        <f t="shared" ref="N22:N24" si="24">M22</f>
        <v>0</v>
      </c>
      <c r="O22" s="22">
        <v>0</v>
      </c>
      <c r="P22" s="23">
        <f t="shared" si="7"/>
        <v>0</v>
      </c>
      <c r="Q22" s="23">
        <f t="shared" si="8"/>
        <v>0</v>
      </c>
      <c r="R22" s="24"/>
    </row>
    <row r="23" spans="1:22" ht="16.5" customHeight="1">
      <c r="A23" s="49"/>
      <c r="B23" s="52"/>
      <c r="C23" s="52"/>
      <c r="D23" s="19">
        <v>44805</v>
      </c>
      <c r="E23" s="20">
        <f>E22</f>
        <v>0</v>
      </c>
      <c r="F23" s="20">
        <f t="shared" si="22"/>
        <v>0</v>
      </c>
      <c r="G23" s="20">
        <f t="shared" si="0"/>
        <v>0</v>
      </c>
      <c r="H23" s="20">
        <f>H22</f>
        <v>0</v>
      </c>
      <c r="I23" s="20">
        <f t="shared" si="23"/>
        <v>0</v>
      </c>
      <c r="J23" s="20">
        <f t="shared" si="1"/>
        <v>0</v>
      </c>
      <c r="K23" s="20">
        <f t="shared" si="2"/>
        <v>0</v>
      </c>
      <c r="L23" s="20">
        <f t="shared" si="3"/>
        <v>0</v>
      </c>
      <c r="M23" s="20">
        <f>SUM(K23:L23)</f>
        <v>0</v>
      </c>
      <c r="N23" s="21">
        <f t="shared" si="24"/>
        <v>0</v>
      </c>
      <c r="O23" s="22">
        <v>0</v>
      </c>
      <c r="P23" s="23">
        <f t="shared" si="7"/>
        <v>0</v>
      </c>
      <c r="Q23" s="23">
        <f t="shared" si="8"/>
        <v>0</v>
      </c>
      <c r="R23" s="24"/>
    </row>
    <row r="24" spans="1:22" ht="16.5" customHeight="1">
      <c r="A24" s="50"/>
      <c r="B24" s="53"/>
      <c r="C24" s="53"/>
      <c r="D24" s="19" t="s">
        <v>13</v>
      </c>
      <c r="E24" s="25">
        <f>IF(S24="NO",0,IF(S24="YES",E21/2,0))</f>
        <v>0</v>
      </c>
      <c r="F24" s="20">
        <f>ROUND(E24*38/100,0)</f>
        <v>0</v>
      </c>
      <c r="G24" s="25">
        <f t="shared" si="0"/>
        <v>0</v>
      </c>
      <c r="H24" s="25">
        <f>IF(S24="NO",0,IF(S24="YES",E21/2,0))</f>
        <v>0</v>
      </c>
      <c r="I24" s="20">
        <f>ROUND(E24*34/100,0)</f>
        <v>0</v>
      </c>
      <c r="J24" s="25">
        <f t="shared" si="1"/>
        <v>0</v>
      </c>
      <c r="K24" s="20">
        <f t="shared" si="2"/>
        <v>0</v>
      </c>
      <c r="L24" s="20">
        <f t="shared" si="3"/>
        <v>0</v>
      </c>
      <c r="M24" s="20">
        <f t="shared" ref="M24" si="25">SUM(K24:L24)</f>
        <v>0</v>
      </c>
      <c r="N24" s="21">
        <f t="shared" si="24"/>
        <v>0</v>
      </c>
      <c r="O24" s="22">
        <v>0</v>
      </c>
      <c r="P24" s="23">
        <f t="shared" si="7"/>
        <v>0</v>
      </c>
      <c r="Q24" s="23">
        <f t="shared" si="8"/>
        <v>0</v>
      </c>
      <c r="R24" s="24"/>
      <c r="S24" s="1">
        <f>'MASTER SHEET'!F16</f>
        <v>0</v>
      </c>
    </row>
    <row r="25" spans="1:22" ht="16.5" customHeight="1">
      <c r="A25" s="48">
        <v>14</v>
      </c>
      <c r="B25" s="51">
        <f>VLOOKUP('D.A.ARREAR 16-EMPLOYEE'!T10,'MASTER SHEET'!A3:F19,2,0)</f>
        <v>0</v>
      </c>
      <c r="C25" s="51">
        <f>VLOOKUP('D.A.ARREAR 16-EMPLOYEE'!T10,'MASTER SHEET'!A3:F19,3,0)</f>
        <v>0</v>
      </c>
      <c r="D25" s="19">
        <v>44743</v>
      </c>
      <c r="E25" s="20">
        <f>VLOOKUP('D.A.ARREAR 16-EMPLOYEE'!T10,'MASTER SHEET'!A3:F19,4,0)</f>
        <v>0</v>
      </c>
      <c r="F25" s="20">
        <f>ROUND(E25*38/100,0)</f>
        <v>0</v>
      </c>
      <c r="G25" s="20">
        <f t="shared" si="0"/>
        <v>0</v>
      </c>
      <c r="H25" s="20">
        <f>VLOOKUP('D.A.ARREAR 16-EMPLOYEE'!T10,'MASTER SHEET'!A3:F19,4,0)</f>
        <v>0</v>
      </c>
      <c r="I25" s="20">
        <f>ROUND(H25*34/100,0)</f>
        <v>0</v>
      </c>
      <c r="J25" s="20">
        <f t="shared" si="1"/>
        <v>0</v>
      </c>
      <c r="K25" s="20">
        <f t="shared" si="2"/>
        <v>0</v>
      </c>
      <c r="L25" s="20">
        <f t="shared" si="3"/>
        <v>0</v>
      </c>
      <c r="M25" s="20">
        <f>SUM(K25:L25)</f>
        <v>0</v>
      </c>
      <c r="N25" s="21">
        <f>M25</f>
        <v>0</v>
      </c>
      <c r="O25" s="22">
        <v>0</v>
      </c>
      <c r="P25" s="23">
        <f t="shared" si="7"/>
        <v>0</v>
      </c>
      <c r="Q25" s="23">
        <f t="shared" si="8"/>
        <v>0</v>
      </c>
      <c r="R25" s="24"/>
    </row>
    <row r="26" spans="1:22" ht="16.5" customHeight="1">
      <c r="A26" s="49"/>
      <c r="B26" s="52"/>
      <c r="C26" s="52"/>
      <c r="D26" s="19">
        <v>44774</v>
      </c>
      <c r="E26" s="20">
        <f>E25</f>
        <v>0</v>
      </c>
      <c r="F26" s="20">
        <f t="shared" ref="F26:F27" si="26">ROUND(E26*38/100,0)</f>
        <v>0</v>
      </c>
      <c r="G26" s="20">
        <f t="shared" si="0"/>
        <v>0</v>
      </c>
      <c r="H26" s="20">
        <f>H25</f>
        <v>0</v>
      </c>
      <c r="I26" s="20">
        <f t="shared" ref="I26:I27" si="27">ROUND(H26*34/100,0)</f>
        <v>0</v>
      </c>
      <c r="J26" s="20">
        <f t="shared" si="1"/>
        <v>0</v>
      </c>
      <c r="K26" s="20">
        <f t="shared" si="2"/>
        <v>0</v>
      </c>
      <c r="L26" s="20">
        <f t="shared" si="3"/>
        <v>0</v>
      </c>
      <c r="M26" s="20">
        <f>SUM(K26:L26)</f>
        <v>0</v>
      </c>
      <c r="N26" s="21">
        <f t="shared" ref="N26:N28" si="28">M26</f>
        <v>0</v>
      </c>
      <c r="O26" s="22">
        <v>0</v>
      </c>
      <c r="P26" s="23">
        <f t="shared" si="7"/>
        <v>0</v>
      </c>
      <c r="Q26" s="23">
        <f t="shared" si="8"/>
        <v>0</v>
      </c>
      <c r="R26" s="24"/>
    </row>
    <row r="27" spans="1:22" ht="16.5" customHeight="1">
      <c r="A27" s="49"/>
      <c r="B27" s="52"/>
      <c r="C27" s="52"/>
      <c r="D27" s="19">
        <v>44805</v>
      </c>
      <c r="E27" s="20">
        <f>E26</f>
        <v>0</v>
      </c>
      <c r="F27" s="20">
        <f t="shared" si="26"/>
        <v>0</v>
      </c>
      <c r="G27" s="20">
        <f t="shared" si="0"/>
        <v>0</v>
      </c>
      <c r="H27" s="20">
        <f>H26</f>
        <v>0</v>
      </c>
      <c r="I27" s="20">
        <f t="shared" si="27"/>
        <v>0</v>
      </c>
      <c r="J27" s="20">
        <f t="shared" si="1"/>
        <v>0</v>
      </c>
      <c r="K27" s="20">
        <f t="shared" si="2"/>
        <v>0</v>
      </c>
      <c r="L27" s="20">
        <f t="shared" si="3"/>
        <v>0</v>
      </c>
      <c r="M27" s="20">
        <f>SUM(K27:L27)</f>
        <v>0</v>
      </c>
      <c r="N27" s="21">
        <f t="shared" si="28"/>
        <v>0</v>
      </c>
      <c r="O27" s="22">
        <v>0</v>
      </c>
      <c r="P27" s="23">
        <f t="shared" si="7"/>
        <v>0</v>
      </c>
      <c r="Q27" s="23">
        <f t="shared" si="8"/>
        <v>0</v>
      </c>
      <c r="R27" s="24"/>
    </row>
    <row r="28" spans="1:22" ht="16.5" customHeight="1">
      <c r="A28" s="50"/>
      <c r="B28" s="53"/>
      <c r="C28" s="53"/>
      <c r="D28" s="19" t="s">
        <v>13</v>
      </c>
      <c r="E28" s="25">
        <f>IF(S28="NO",0,IF(S28="YES",E25/2,0))</f>
        <v>0</v>
      </c>
      <c r="F28" s="20">
        <f>ROUND(E28*38/100,0)</f>
        <v>0</v>
      </c>
      <c r="G28" s="25">
        <f t="shared" si="0"/>
        <v>0</v>
      </c>
      <c r="H28" s="25">
        <f>IF(S28="NO",0,IF(S28="YES",E25/2,0))</f>
        <v>0</v>
      </c>
      <c r="I28" s="20">
        <f>ROUND(E28*34/100,0)</f>
        <v>0</v>
      </c>
      <c r="J28" s="25">
        <f t="shared" si="1"/>
        <v>0</v>
      </c>
      <c r="K28" s="20">
        <f t="shared" si="2"/>
        <v>0</v>
      </c>
      <c r="L28" s="20">
        <f t="shared" si="3"/>
        <v>0</v>
      </c>
      <c r="M28" s="20">
        <f t="shared" ref="M28" si="29">SUM(K28:L28)</f>
        <v>0</v>
      </c>
      <c r="N28" s="21">
        <f t="shared" si="28"/>
        <v>0</v>
      </c>
      <c r="O28" s="22">
        <v>0</v>
      </c>
      <c r="P28" s="23">
        <f t="shared" si="7"/>
        <v>0</v>
      </c>
      <c r="Q28" s="23">
        <f t="shared" si="8"/>
        <v>0</v>
      </c>
      <c r="R28" s="24"/>
      <c r="S28" s="1">
        <f>'MASTER SHEET'!F17</f>
        <v>0</v>
      </c>
    </row>
    <row r="29" spans="1:22" ht="16.5" customHeight="1">
      <c r="A29" s="48">
        <v>15</v>
      </c>
      <c r="B29" s="51">
        <f>VLOOKUP('D.A.ARREAR 16-EMPLOYEE'!T11,'MASTER SHEET'!A3:F19,2,0)</f>
        <v>0</v>
      </c>
      <c r="C29" s="51">
        <f>VLOOKUP('D.A.ARREAR 16-EMPLOYEE'!T11,'MASTER SHEET'!A3:F19,3,0)</f>
        <v>0</v>
      </c>
      <c r="D29" s="19">
        <v>44743</v>
      </c>
      <c r="E29" s="20">
        <f>VLOOKUP('D.A.ARREAR 16-EMPLOYEE'!T11,'MASTER SHEET'!A3:F19,4,0)</f>
        <v>0</v>
      </c>
      <c r="F29" s="20">
        <f>ROUND(E29*38/100,0)</f>
        <v>0</v>
      </c>
      <c r="G29" s="20">
        <f t="shared" si="0"/>
        <v>0</v>
      </c>
      <c r="H29" s="20">
        <f>VLOOKUP('D.A.ARREAR 16-EMPLOYEE'!T11,'MASTER SHEET'!A3:F19,4,0)</f>
        <v>0</v>
      </c>
      <c r="I29" s="20">
        <f>ROUND(H29*34/100,0)</f>
        <v>0</v>
      </c>
      <c r="J29" s="20">
        <f t="shared" si="1"/>
        <v>0</v>
      </c>
      <c r="K29" s="20">
        <f t="shared" si="2"/>
        <v>0</v>
      </c>
      <c r="L29" s="20">
        <f t="shared" si="3"/>
        <v>0</v>
      </c>
      <c r="M29" s="20">
        <f>SUM(K29:L29)</f>
        <v>0</v>
      </c>
      <c r="N29" s="21">
        <f>M29</f>
        <v>0</v>
      </c>
      <c r="O29" s="22">
        <v>0</v>
      </c>
      <c r="P29" s="23">
        <f t="shared" si="7"/>
        <v>0</v>
      </c>
      <c r="Q29" s="23">
        <f t="shared" si="8"/>
        <v>0</v>
      </c>
      <c r="R29" s="24"/>
    </row>
    <row r="30" spans="1:22" ht="16.5" customHeight="1">
      <c r="A30" s="49"/>
      <c r="B30" s="52"/>
      <c r="C30" s="52"/>
      <c r="D30" s="19">
        <v>44774</v>
      </c>
      <c r="E30" s="20">
        <f>E29</f>
        <v>0</v>
      </c>
      <c r="F30" s="20">
        <f t="shared" ref="F30:F31" si="30">ROUND(E30*38/100,0)</f>
        <v>0</v>
      </c>
      <c r="G30" s="20">
        <f t="shared" si="0"/>
        <v>0</v>
      </c>
      <c r="H30" s="20">
        <f>H29</f>
        <v>0</v>
      </c>
      <c r="I30" s="20">
        <f t="shared" ref="I30:I31" si="31">ROUND(H30*34/100,0)</f>
        <v>0</v>
      </c>
      <c r="J30" s="20">
        <f t="shared" si="1"/>
        <v>0</v>
      </c>
      <c r="K30" s="20">
        <f t="shared" si="2"/>
        <v>0</v>
      </c>
      <c r="L30" s="20">
        <f t="shared" si="3"/>
        <v>0</v>
      </c>
      <c r="M30" s="20">
        <f>SUM(K30:L30)</f>
        <v>0</v>
      </c>
      <c r="N30" s="21">
        <f t="shared" ref="N30:N32" si="32">M30</f>
        <v>0</v>
      </c>
      <c r="O30" s="22">
        <v>0</v>
      </c>
      <c r="P30" s="23">
        <f t="shared" si="7"/>
        <v>0</v>
      </c>
      <c r="Q30" s="23">
        <f t="shared" si="8"/>
        <v>0</v>
      </c>
      <c r="R30" s="24"/>
    </row>
    <row r="31" spans="1:22" ht="16.5" customHeight="1">
      <c r="A31" s="49"/>
      <c r="B31" s="52"/>
      <c r="C31" s="52"/>
      <c r="D31" s="19">
        <v>44805</v>
      </c>
      <c r="E31" s="20">
        <f>E30</f>
        <v>0</v>
      </c>
      <c r="F31" s="20">
        <f t="shared" si="30"/>
        <v>0</v>
      </c>
      <c r="G31" s="20">
        <f t="shared" si="0"/>
        <v>0</v>
      </c>
      <c r="H31" s="20">
        <f>H30</f>
        <v>0</v>
      </c>
      <c r="I31" s="20">
        <f t="shared" si="31"/>
        <v>0</v>
      </c>
      <c r="J31" s="20">
        <f t="shared" si="1"/>
        <v>0</v>
      </c>
      <c r="K31" s="20">
        <f t="shared" si="2"/>
        <v>0</v>
      </c>
      <c r="L31" s="20">
        <f t="shared" si="3"/>
        <v>0</v>
      </c>
      <c r="M31" s="20">
        <f>SUM(K31:L31)</f>
        <v>0</v>
      </c>
      <c r="N31" s="21">
        <f t="shared" si="32"/>
        <v>0</v>
      </c>
      <c r="O31" s="22">
        <v>0</v>
      </c>
      <c r="P31" s="23">
        <f t="shared" si="7"/>
        <v>0</v>
      </c>
      <c r="Q31" s="23">
        <f t="shared" si="8"/>
        <v>0</v>
      </c>
      <c r="R31" s="24"/>
    </row>
    <row r="32" spans="1:22" ht="16.5" customHeight="1">
      <c r="A32" s="50"/>
      <c r="B32" s="53"/>
      <c r="C32" s="53"/>
      <c r="D32" s="19" t="s">
        <v>13</v>
      </c>
      <c r="E32" s="25">
        <f>IF(S32="NO",0,IF(S32="YES",E29/2,0))</f>
        <v>0</v>
      </c>
      <c r="F32" s="20">
        <f>ROUND(E32*38/100,0)</f>
        <v>0</v>
      </c>
      <c r="G32" s="25">
        <f t="shared" si="0"/>
        <v>0</v>
      </c>
      <c r="H32" s="25">
        <f>IF(S32="NO",0,IF(S32="YES",E29/2,0))</f>
        <v>0</v>
      </c>
      <c r="I32" s="20">
        <f>ROUND(E32*34/100,0)</f>
        <v>0</v>
      </c>
      <c r="J32" s="25">
        <f t="shared" si="1"/>
        <v>0</v>
      </c>
      <c r="K32" s="20">
        <f t="shared" si="2"/>
        <v>0</v>
      </c>
      <c r="L32" s="20">
        <f t="shared" si="3"/>
        <v>0</v>
      </c>
      <c r="M32" s="20">
        <f t="shared" ref="M32" si="33">SUM(K32:L32)</f>
        <v>0</v>
      </c>
      <c r="N32" s="21">
        <f t="shared" si="32"/>
        <v>0</v>
      </c>
      <c r="O32" s="22">
        <v>0</v>
      </c>
      <c r="P32" s="23">
        <f t="shared" si="7"/>
        <v>0</v>
      </c>
      <c r="Q32" s="23">
        <f t="shared" si="8"/>
        <v>0</v>
      </c>
      <c r="R32" s="24"/>
      <c r="S32" s="1">
        <f>'MASTER SHEET'!F18</f>
        <v>0</v>
      </c>
    </row>
    <row r="33" spans="1:19" ht="16.5" customHeight="1">
      <c r="A33" s="48">
        <v>16</v>
      </c>
      <c r="B33" s="51">
        <f>VLOOKUP('D.A.ARREAR 16-EMPLOYEE'!T12,'MASTER SHEET'!A3:F19,2,0)</f>
        <v>0</v>
      </c>
      <c r="C33" s="51">
        <f>VLOOKUP('D.A.ARREAR 16-EMPLOYEE'!T12,'MASTER SHEET'!A3:F19,3,0)</f>
        <v>0</v>
      </c>
      <c r="D33" s="19">
        <v>44743</v>
      </c>
      <c r="E33" s="20">
        <f>VLOOKUP('D.A.ARREAR 16-EMPLOYEE'!T12,'MASTER SHEET'!A3:F19,4,0)</f>
        <v>0</v>
      </c>
      <c r="F33" s="20">
        <f>ROUND(E33*38/100,0)</f>
        <v>0</v>
      </c>
      <c r="G33" s="20">
        <f t="shared" si="0"/>
        <v>0</v>
      </c>
      <c r="H33" s="20">
        <f>VLOOKUP('D.A.ARREAR 16-EMPLOYEE'!T12,'MASTER SHEET'!A3:F19,4,0)</f>
        <v>0</v>
      </c>
      <c r="I33" s="20">
        <f>ROUND(H33*34/100,0)</f>
        <v>0</v>
      </c>
      <c r="J33" s="20">
        <f t="shared" si="1"/>
        <v>0</v>
      </c>
      <c r="K33" s="20">
        <f t="shared" si="2"/>
        <v>0</v>
      </c>
      <c r="L33" s="20">
        <f t="shared" si="3"/>
        <v>0</v>
      </c>
      <c r="M33" s="20">
        <f>SUM(K33:L33)</f>
        <v>0</v>
      </c>
      <c r="N33" s="21">
        <f>M33</f>
        <v>0</v>
      </c>
      <c r="O33" s="22">
        <v>0</v>
      </c>
      <c r="P33" s="23">
        <f t="shared" si="7"/>
        <v>0</v>
      </c>
      <c r="Q33" s="23">
        <f t="shared" si="8"/>
        <v>0</v>
      </c>
      <c r="R33" s="24"/>
    </row>
    <row r="34" spans="1:19" ht="16.5" customHeight="1">
      <c r="A34" s="49"/>
      <c r="B34" s="52"/>
      <c r="C34" s="52"/>
      <c r="D34" s="19">
        <v>44774</v>
      </c>
      <c r="E34" s="20">
        <f>E33</f>
        <v>0</v>
      </c>
      <c r="F34" s="20">
        <f t="shared" ref="F34:F35" si="34">ROUND(E34*38/100,0)</f>
        <v>0</v>
      </c>
      <c r="G34" s="20">
        <f t="shared" si="0"/>
        <v>0</v>
      </c>
      <c r="H34" s="20">
        <f>H33</f>
        <v>0</v>
      </c>
      <c r="I34" s="20">
        <f t="shared" ref="I34:I35" si="35">ROUND(H34*34/100,0)</f>
        <v>0</v>
      </c>
      <c r="J34" s="20">
        <f t="shared" si="1"/>
        <v>0</v>
      </c>
      <c r="K34" s="20">
        <f t="shared" si="2"/>
        <v>0</v>
      </c>
      <c r="L34" s="20">
        <f t="shared" si="3"/>
        <v>0</v>
      </c>
      <c r="M34" s="20">
        <f>SUM(K34:L34)</f>
        <v>0</v>
      </c>
      <c r="N34" s="21">
        <f t="shared" ref="N34:N36" si="36">M34</f>
        <v>0</v>
      </c>
      <c r="O34" s="22">
        <v>0</v>
      </c>
      <c r="P34" s="23">
        <f t="shared" si="7"/>
        <v>0</v>
      </c>
      <c r="Q34" s="23">
        <f t="shared" si="8"/>
        <v>0</v>
      </c>
      <c r="R34" s="24"/>
    </row>
    <row r="35" spans="1:19" ht="16.5" customHeight="1">
      <c r="A35" s="49"/>
      <c r="B35" s="52"/>
      <c r="C35" s="52"/>
      <c r="D35" s="19">
        <v>44805</v>
      </c>
      <c r="E35" s="20">
        <f>E34</f>
        <v>0</v>
      </c>
      <c r="F35" s="20">
        <f t="shared" si="34"/>
        <v>0</v>
      </c>
      <c r="G35" s="20">
        <f t="shared" si="0"/>
        <v>0</v>
      </c>
      <c r="H35" s="20">
        <f>H34</f>
        <v>0</v>
      </c>
      <c r="I35" s="20">
        <f t="shared" si="35"/>
        <v>0</v>
      </c>
      <c r="J35" s="20">
        <f t="shared" si="1"/>
        <v>0</v>
      </c>
      <c r="K35" s="20">
        <f t="shared" si="2"/>
        <v>0</v>
      </c>
      <c r="L35" s="20">
        <f t="shared" si="3"/>
        <v>0</v>
      </c>
      <c r="M35" s="20">
        <f>SUM(K35:L35)</f>
        <v>0</v>
      </c>
      <c r="N35" s="21">
        <f t="shared" si="36"/>
        <v>0</v>
      </c>
      <c r="O35" s="22">
        <v>0</v>
      </c>
      <c r="P35" s="23">
        <f t="shared" si="7"/>
        <v>0</v>
      </c>
      <c r="Q35" s="23">
        <f t="shared" si="8"/>
        <v>0</v>
      </c>
      <c r="R35" s="24"/>
    </row>
    <row r="36" spans="1:19" ht="16.5" customHeight="1">
      <c r="A36" s="50"/>
      <c r="B36" s="53"/>
      <c r="C36" s="53"/>
      <c r="D36" s="19" t="s">
        <v>13</v>
      </c>
      <c r="E36" s="25">
        <f>IF(S36="NO",0,IF(S36="YES",E33/2,0))</f>
        <v>0</v>
      </c>
      <c r="F36" s="20">
        <f>ROUND(E36*38/100,0)</f>
        <v>0</v>
      </c>
      <c r="G36" s="25">
        <f t="shared" si="0"/>
        <v>0</v>
      </c>
      <c r="H36" s="25">
        <f>IF(S36="NO",0,IF(S36="YES",E33/2,0))</f>
        <v>0</v>
      </c>
      <c r="I36" s="20">
        <f>ROUND(E36*34/100,0)</f>
        <v>0</v>
      </c>
      <c r="J36" s="25">
        <f t="shared" si="1"/>
        <v>0</v>
      </c>
      <c r="K36" s="20">
        <f t="shared" si="2"/>
        <v>0</v>
      </c>
      <c r="L36" s="20">
        <f t="shared" si="3"/>
        <v>0</v>
      </c>
      <c r="M36" s="20">
        <f t="shared" ref="M36" si="37">SUM(K36:L36)</f>
        <v>0</v>
      </c>
      <c r="N36" s="21">
        <f t="shared" si="36"/>
        <v>0</v>
      </c>
      <c r="O36" s="22">
        <v>0</v>
      </c>
      <c r="P36" s="23">
        <f t="shared" si="7"/>
        <v>0</v>
      </c>
      <c r="Q36" s="23">
        <f t="shared" si="8"/>
        <v>0</v>
      </c>
      <c r="R36" s="24"/>
      <c r="S36" s="1">
        <f>'MASTER SHEET'!F19</f>
        <v>0</v>
      </c>
    </row>
    <row r="37" spans="1:19" ht="18" hidden="1" customHeight="1">
      <c r="A37" s="15"/>
      <c r="B37" s="15"/>
      <c r="C37" s="15"/>
      <c r="D37" s="15"/>
      <c r="E37" s="16">
        <f>SUM(E5:E36)</f>
        <v>0</v>
      </c>
      <c r="F37" s="16">
        <f t="shared" ref="F37:P37" si="38">SUM(F5:F36)</f>
        <v>0</v>
      </c>
      <c r="G37" s="16">
        <f t="shared" si="38"/>
        <v>0</v>
      </c>
      <c r="H37" s="16">
        <f t="shared" si="38"/>
        <v>0</v>
      </c>
      <c r="I37" s="16">
        <f t="shared" si="38"/>
        <v>0</v>
      </c>
      <c r="J37" s="16">
        <f t="shared" si="38"/>
        <v>0</v>
      </c>
      <c r="K37" s="16">
        <f t="shared" si="38"/>
        <v>0</v>
      </c>
      <c r="L37" s="16">
        <f t="shared" si="38"/>
        <v>0</v>
      </c>
      <c r="M37" s="16">
        <f t="shared" si="38"/>
        <v>0</v>
      </c>
      <c r="N37" s="16">
        <f t="shared" si="38"/>
        <v>0</v>
      </c>
      <c r="O37" s="16">
        <f t="shared" si="38"/>
        <v>0</v>
      </c>
      <c r="P37" s="16">
        <f t="shared" si="38"/>
        <v>0</v>
      </c>
      <c r="Q37" s="23">
        <f t="shared" si="8"/>
        <v>0</v>
      </c>
      <c r="R37" s="15"/>
    </row>
    <row r="38" spans="1:19" ht="18" hidden="1" customHeight="1">
      <c r="A38" s="15"/>
      <c r="B38" s="15"/>
      <c r="C38" s="15"/>
      <c r="D38" s="15"/>
      <c r="E38" s="16">
        <f>'D.A.ARREAR 8-EMPLOYEE'!E37</f>
        <v>139500</v>
      </c>
      <c r="F38" s="16">
        <f>'D.A.ARREAR 8-EMPLOYEE'!F37</f>
        <v>53010</v>
      </c>
      <c r="G38" s="16">
        <f>'D.A.ARREAR 8-EMPLOYEE'!G37</f>
        <v>192510</v>
      </c>
      <c r="H38" s="16">
        <f>'D.A.ARREAR 8-EMPLOYEE'!H37</f>
        <v>139500</v>
      </c>
      <c r="I38" s="16">
        <f>'D.A.ARREAR 8-EMPLOYEE'!I37</f>
        <v>47430</v>
      </c>
      <c r="J38" s="16">
        <f>'D.A.ARREAR 8-EMPLOYEE'!J37</f>
        <v>186930</v>
      </c>
      <c r="K38" s="16">
        <f>'D.A.ARREAR 8-EMPLOYEE'!K37</f>
        <v>0</v>
      </c>
      <c r="L38" s="16">
        <f>'D.A.ARREAR 8-EMPLOYEE'!L37</f>
        <v>5580</v>
      </c>
      <c r="M38" s="16">
        <f>'D.A.ARREAR 8-EMPLOYEE'!M37</f>
        <v>5580</v>
      </c>
      <c r="N38" s="16">
        <f>'D.A.ARREAR 8-EMPLOYEE'!N37</f>
        <v>5580</v>
      </c>
      <c r="O38" s="16">
        <f>'D.A.ARREAR 8-EMPLOYEE'!O37</f>
        <v>0</v>
      </c>
      <c r="P38" s="16">
        <f>'D.A.ARREAR 8-EMPLOYEE'!P37</f>
        <v>5580</v>
      </c>
      <c r="Q38" s="23">
        <f t="shared" si="8"/>
        <v>0</v>
      </c>
      <c r="R38" s="15"/>
    </row>
    <row r="39" spans="1:19" ht="33" customHeight="1">
      <c r="A39" s="54" t="s">
        <v>30</v>
      </c>
      <c r="B39" s="55"/>
      <c r="C39" s="55"/>
      <c r="D39" s="56"/>
      <c r="E39" s="17">
        <f t="shared" ref="E39:P39" si="39">SUM(E37:E38)</f>
        <v>139500</v>
      </c>
      <c r="F39" s="17">
        <f t="shared" si="39"/>
        <v>53010</v>
      </c>
      <c r="G39" s="17">
        <f t="shared" si="39"/>
        <v>192510</v>
      </c>
      <c r="H39" s="17">
        <f t="shared" si="39"/>
        <v>139500</v>
      </c>
      <c r="I39" s="17">
        <f t="shared" si="39"/>
        <v>47430</v>
      </c>
      <c r="J39" s="17">
        <f t="shared" si="39"/>
        <v>186930</v>
      </c>
      <c r="K39" s="17">
        <f t="shared" si="39"/>
        <v>0</v>
      </c>
      <c r="L39" s="17">
        <f t="shared" si="39"/>
        <v>5580</v>
      </c>
      <c r="M39" s="17">
        <f t="shared" si="39"/>
        <v>5580</v>
      </c>
      <c r="N39" s="17">
        <f t="shared" si="39"/>
        <v>5580</v>
      </c>
      <c r="O39" s="17">
        <f t="shared" si="39"/>
        <v>0</v>
      </c>
      <c r="P39" s="17">
        <f t="shared" si="39"/>
        <v>5580</v>
      </c>
      <c r="Q39" s="23">
        <f t="shared" si="8"/>
        <v>0</v>
      </c>
      <c r="R39" s="14"/>
    </row>
    <row r="40" spans="1:19" ht="20.25" customHeight="1">
      <c r="A40" s="26"/>
      <c r="B40" s="26"/>
      <c r="C40" s="26"/>
      <c r="D40" s="27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8"/>
      <c r="Q40" s="28"/>
      <c r="R40" s="26"/>
    </row>
    <row r="42" spans="1:19">
      <c r="Q42" s="5" t="s">
        <v>12</v>
      </c>
    </row>
  </sheetData>
  <sheetProtection password="FC12" sheet="1" objects="1" scenarios="1"/>
  <mergeCells count="38">
    <mergeCell ref="A39:D39"/>
    <mergeCell ref="A25:A28"/>
    <mergeCell ref="B25:B28"/>
    <mergeCell ref="C25:C28"/>
    <mergeCell ref="A29:A32"/>
    <mergeCell ref="B29:B32"/>
    <mergeCell ref="C29:C32"/>
    <mergeCell ref="A21:A24"/>
    <mergeCell ref="B21:B24"/>
    <mergeCell ref="C21:C24"/>
    <mergeCell ref="A33:A36"/>
    <mergeCell ref="B33:B36"/>
    <mergeCell ref="C33:C36"/>
    <mergeCell ref="A13:A16"/>
    <mergeCell ref="B13:B16"/>
    <mergeCell ref="C13:C16"/>
    <mergeCell ref="A17:A20"/>
    <mergeCell ref="B17:B20"/>
    <mergeCell ref="C17:C20"/>
    <mergeCell ref="A5:A8"/>
    <mergeCell ref="B5:B8"/>
    <mergeCell ref="C5:C8"/>
    <mergeCell ref="A9:A12"/>
    <mergeCell ref="B9:B12"/>
    <mergeCell ref="C9:C12"/>
    <mergeCell ref="A1:R1"/>
    <mergeCell ref="A2:R2"/>
    <mergeCell ref="A3:A4"/>
    <mergeCell ref="B3:B4"/>
    <mergeCell ref="C3:C4"/>
    <mergeCell ref="D3:D4"/>
    <mergeCell ref="E3:G3"/>
    <mergeCell ref="H3:J3"/>
    <mergeCell ref="K3:M3"/>
    <mergeCell ref="N3:O3"/>
    <mergeCell ref="P3:P4"/>
    <mergeCell ref="Q3:Q4"/>
    <mergeCell ref="R3:R4"/>
  </mergeCells>
  <pageMargins left="0.56999999999999995" right="0.51" top="0.32" bottom="0.59" header="0.3" footer="0.3"/>
  <pageSetup scale="72" orientation="landscape" verticalDpi="0" r:id="rId1"/>
  <headerFooter>
    <oddFooter>&amp;C&amp;"Arial Black,Regular"WWW.RAJTEACHERS.NET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MASTER SHEET</vt:lpstr>
      <vt:lpstr>D.A.ARREAR 8-EMPLOYEE</vt:lpstr>
      <vt:lpstr>D.A.ARREAR 16-EMPLOYEE</vt:lpstr>
      <vt:lpstr>'D.A.ARREAR 16-EMPLOYEE'!Print_Area</vt:lpstr>
      <vt:lpstr>'D.A.ARREAR 8-EMPLOYEE'!Print_Area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rajsevak.com</dc:title>
  <dc:subject>arrear sheet</dc:subject>
  <dc:creator>Allen computer</dc:creator>
  <cp:lastModifiedBy>Aryan Computers</cp:lastModifiedBy>
  <cp:lastPrinted>2022-11-23T11:18:58Z</cp:lastPrinted>
  <dcterms:created xsi:type="dcterms:W3CDTF">1996-10-14T23:33:28Z</dcterms:created>
  <dcterms:modified xsi:type="dcterms:W3CDTF">2022-11-26T17:34:09Z</dcterms:modified>
</cp:coreProperties>
</file>